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 yWindow="6396" windowWidth="28836" windowHeight="6432" tabRatio="887" activeTab="4"/>
  </bookViews>
  <sheets>
    <sheet name="CoverSheet" sheetId="1" r:id="rId1"/>
    <sheet name="TOC" sheetId="115" r:id="rId2"/>
    <sheet name="Guidelines" sheetId="3" r:id="rId3"/>
    <sheet name="1.Analytical Ratios" sheetId="97" r:id="rId4"/>
    <sheet name="S2.Return on Investment " sheetId="102" r:id="rId5"/>
    <sheet name="S3.Regulatory Profit" sheetId="60" r:id="rId6"/>
    <sheet name="S4.RAB Value (Rolled Forward)" sheetId="63" r:id="rId7"/>
    <sheet name="S5a.Regulatory Tax Allowance " sheetId="105" r:id="rId8"/>
    <sheet name="S5b.Related Party Transactions" sheetId="66" r:id="rId9"/>
    <sheet name="S5c.TCSD Allowance " sheetId="103" r:id="rId10"/>
    <sheet name="S5d.Cost Allocations" sheetId="68" r:id="rId11"/>
    <sheet name="S5e.Asset Allocations" sheetId="104" r:id="rId12"/>
    <sheet name="S6a.Actual Expenditure Capex" sheetId="64" r:id="rId13"/>
    <sheet name="S6b.Actual Expenditure Opex" sheetId="77" r:id="rId14"/>
    <sheet name="S7.Actual vs Forecast" sheetId="65" r:id="rId15"/>
    <sheet name="S8.Billed Quantities+Revenues" sheetId="74" r:id="rId16"/>
    <sheet name="S9a.Asset Register" sheetId="57" r:id="rId17"/>
    <sheet name="S9b.Asset Age Profile" sheetId="41" r:id="rId18"/>
    <sheet name="S9c.Overhead Lines" sheetId="86" r:id="rId19"/>
    <sheet name="S9d.Embedded Networks" sheetId="87" r:id="rId20"/>
    <sheet name="S9e.Demand" sheetId="93" r:id="rId21"/>
    <sheet name="S10.Reliability" sheetId="38" r:id="rId22"/>
  </sheets>
  <definedNames>
    <definedName name="dd_accuracy">#REF!</definedName>
    <definedName name="dd_AssetCategory">#REF!</definedName>
    <definedName name="dd_CapacityConstraint">#REF!</definedName>
    <definedName name="dd_CausalProxy">#REF!</definedName>
    <definedName name="dd_Cause">#REF!</definedName>
    <definedName name="dd_opexsalescapex">#REF!</definedName>
    <definedName name="dd_standard">#REF!</definedName>
    <definedName name="dd_YesNo">#REF!</definedName>
    <definedName name="_xlnm.Print_Area" localSheetId="3">'1.Analytical Ratios'!$A$1:$M$44</definedName>
    <definedName name="_xlnm.Print_Area" localSheetId="0">CoverSheet!$A$1:$D$18</definedName>
    <definedName name="_xlnm.Print_Area" localSheetId="2">Guidelines!$A$1:$C$54</definedName>
    <definedName name="_xlnm.Print_Area" localSheetId="21">S10.Reliability!$A$1:$L$82</definedName>
    <definedName name="_xlnm.Print_Area" localSheetId="4">'S2.Return on Investment '!$A$1:$M$84</definedName>
    <definedName name="_xlnm.Print_Area" localSheetId="5">'S3.Regulatory Profit'!$A$1:$U$74</definedName>
    <definedName name="_xlnm.Print_Area" localSheetId="6">'S4.RAB Value (Rolled Forward)'!$A$1:$Q$112</definedName>
    <definedName name="_xlnm.Print_Area" localSheetId="7">'S5a.Regulatory Tax Allowance '!$A$1:$K$89</definedName>
    <definedName name="_xlnm.Print_Area" localSheetId="8">'S5b.Related Party Transactions'!$A$1:$L$39</definedName>
    <definedName name="_xlnm.Print_Area" localSheetId="9">'S5c.TCSD Allowance '!$A$1:$P$28</definedName>
    <definedName name="_xlnm.Print_Area" localSheetId="10">'S5d.Cost Allocations'!$A$1:$O$78</definedName>
    <definedName name="_xlnm.Print_Area" localSheetId="11">'S5e.Asset Allocations'!$A$1:$O$81</definedName>
    <definedName name="_xlnm.Print_Area" localSheetId="12">'S6a.Actual Expenditure Capex'!$A$1:$L$133</definedName>
    <definedName name="_xlnm.Print_Area" localSheetId="13">'S6b.Actual Expenditure Opex'!$A$1:$T$24</definedName>
    <definedName name="_xlnm.Print_Area" localSheetId="14">'S7.Actual vs Forecast'!$A$1:$K$45</definedName>
    <definedName name="_xlnm.Print_Area" localSheetId="15">'S8.Billed Quantities+Revenues'!$A$1:$Y$72</definedName>
    <definedName name="_xlnm.Print_Area" localSheetId="16">'S9a.Asset Register'!$A$1:$L$60</definedName>
    <definedName name="_xlnm.Print_Area" localSheetId="17">'S9b.Asset Age Profile'!$A$1:$AJ$61</definedName>
    <definedName name="_xlnm.Print_Area" localSheetId="18">'S9c.Overhead Lines'!$A$1:$J$36</definedName>
    <definedName name="_xlnm.Print_Area" localSheetId="19">'S9d.Embedded Networks'!$A$1:$L$27</definedName>
    <definedName name="_xlnm.Print_Area" localSheetId="20">S9e.Demand!$A$1:$L$53</definedName>
    <definedName name="_xlnm.Print_Area" localSheetId="1">TOC!$A$1:$D$27</definedName>
    <definedName name="_xlnm.Print_Titles" localSheetId="2">Guidelines!$1:$1</definedName>
    <definedName name="_xlnm.Print_Titles" localSheetId="4">'S2.Return on Investment '!$1:$6</definedName>
    <definedName name="_xlnm.Print_Titles" localSheetId="5">'S3.Regulatory Profit'!$1:$6</definedName>
    <definedName name="_xlnm.Print_Titles" localSheetId="6">'S4.RAB Value (Rolled Forward)'!$1:$6</definedName>
    <definedName name="_xlnm.Print_Titles" localSheetId="7">'S5a.Regulatory Tax Allowance '!$1:$6</definedName>
    <definedName name="_xlnm.Print_Titles" localSheetId="10">'S5d.Cost Allocations'!$1:$6</definedName>
    <definedName name="_xlnm.Print_Titles" localSheetId="11">'S5e.Asset Allocations'!$1:$6</definedName>
    <definedName name="_xlnm.Print_Titles" localSheetId="12">'S6a.Actual Expenditure Capex'!$1:$6</definedName>
    <definedName name="_xlnm.Print_Titles" localSheetId="15">'S8.Billed Quantities+Revenues'!$1:$7</definedName>
    <definedName name="Z_21F2E024_704F_4E93_AC63_213755ECFFE0_.wvu.PrintArea" localSheetId="0" hidden="1">CoverSheet!$A$1:$D$18</definedName>
    <definedName name="Z_21F2E024_704F_4E93_AC63_213755ECFFE0_.wvu.PrintArea" localSheetId="2" hidden="1">Guidelines!$A$1:$C$54</definedName>
    <definedName name="Z_21F2E024_704F_4E93_AC63_213755ECFFE0_.wvu.PrintArea" localSheetId="4" hidden="1">'S2.Return on Investment '!$A$1:$M$84</definedName>
    <definedName name="Z_21F2E024_704F_4E93_AC63_213755ECFFE0_.wvu.PrintArea" localSheetId="5" hidden="1">'S3.Regulatory Profit'!$A$1:$U$74</definedName>
    <definedName name="Z_21F2E024_704F_4E93_AC63_213755ECFFE0_.wvu.PrintArea" localSheetId="6" hidden="1">'S4.RAB Value (Rolled Forward)'!$A$1:$Q$112</definedName>
    <definedName name="Z_21F2E024_704F_4E93_AC63_213755ECFFE0_.wvu.PrintArea" localSheetId="7" hidden="1">'S5a.Regulatory Tax Allowance '!$A$1:$K$89</definedName>
    <definedName name="Z_21F2E024_704F_4E93_AC63_213755ECFFE0_.wvu.PrintArea" localSheetId="8" hidden="1">'S5b.Related Party Transactions'!$A$1:$L$39</definedName>
    <definedName name="Z_21F2E024_704F_4E93_AC63_213755ECFFE0_.wvu.PrintArea" localSheetId="9" hidden="1">'S5c.TCSD Allowance '!$A$1:$P$28</definedName>
    <definedName name="Z_21F2E024_704F_4E93_AC63_213755ECFFE0_.wvu.PrintArea" localSheetId="10" hidden="1">'S5d.Cost Allocations'!$A$1:$O$78</definedName>
    <definedName name="Z_21F2E024_704F_4E93_AC63_213755ECFFE0_.wvu.PrintArea" localSheetId="11" hidden="1">'S5e.Asset Allocations'!$A$1:$O$81</definedName>
    <definedName name="Z_21F2E024_704F_4E93_AC63_213755ECFFE0_.wvu.PrintArea" localSheetId="12" hidden="1">'S6a.Actual Expenditure Capex'!$A$1:$L$133</definedName>
    <definedName name="Z_21F2E024_704F_4E93_AC63_213755ECFFE0_.wvu.PrintArea" localSheetId="14" hidden="1">'S7.Actual vs Forecast'!$A$1:$K$45</definedName>
    <definedName name="Z_21F2E024_704F_4E93_AC63_213755ECFFE0_.wvu.PrintArea" localSheetId="15" hidden="1">'S8.Billed Quantities+Revenues'!$A$1:$Y$72</definedName>
    <definedName name="Z_21F2E024_704F_4E93_AC63_213755ECFFE0_.wvu.PrintArea" localSheetId="16" hidden="1">'S9a.Asset Register'!$A$1:$L$60</definedName>
    <definedName name="Z_21F2E024_704F_4E93_AC63_213755ECFFE0_.wvu.PrintArea" localSheetId="17" hidden="1">'S9b.Asset Age Profile'!$A$1:$AJ$61</definedName>
    <definedName name="Z_21F2E024_704F_4E93_AC63_213755ECFFE0_.wvu.PrintArea" localSheetId="19" hidden="1">'S9d.Embedded Networks'!$A$1:$L$27</definedName>
    <definedName name="Z_21F2E024_704F_4E93_AC63_213755ECFFE0_.wvu.PrintArea" localSheetId="20" hidden="1">S9e.Demand!$A$1:$L$53</definedName>
    <definedName name="Z_21F2E024_704F_4E93_AC63_213755ECFFE0_.wvu.PrintArea" localSheetId="1" hidden="1">TOC!$A$1:$D$27</definedName>
    <definedName name="Z_21F2E024_704F_4E93_AC63_213755ECFFE0_.wvu.PrintTitles" localSheetId="11" hidden="1">'S5e.Asset Allocations'!$1:$6</definedName>
    <definedName name="Z_A14D7CC1_2369_4658_B8E9_B7D652E5D709_.wvu.PrintArea" localSheetId="5" hidden="1">'S3.Regulatory Profit'!$A$1:$S$69</definedName>
    <definedName name="Z_A14D7CC1_2369_4658_B8E9_B7D652E5D709_.wvu.PrintArea" localSheetId="12" hidden="1">'S6a.Actual Expenditure Capex'!$A$1:$J$51</definedName>
    <definedName name="Z_A14D7CC1_2369_4658_B8E9_B7D652E5D709_.wvu.PrintArea" localSheetId="13" hidden="1">'S6b.Actual Expenditure Opex'!#REF!</definedName>
  </definedNames>
  <calcPr calcId="145621"/>
  <customWorkbookViews>
    <customWorkbookView name="Laurence Walls - Personal View" guid="{21F2E024-704F-4E93-AC63-213755ECFFE0}" mergeInterval="0" personalView="1" maximized="1" xWindow="1" yWindow="1" windowWidth="1020" windowHeight="1033" tabRatio="607" activeSheetId="63" showComments="commIndAndComment"/>
  </customWorkbookViews>
</workbook>
</file>

<file path=xl/calcChain.xml><?xml version="1.0" encoding="utf-8"?>
<calcChain xmlns="http://schemas.openxmlformats.org/spreadsheetml/2006/main">
  <c r="T66" i="74" l="1"/>
  <c r="T67" i="74"/>
  <c r="T68" i="74"/>
  <c r="T37" i="74"/>
  <c r="T36" i="74"/>
  <c r="T35" i="74"/>
  <c r="S37" i="74" l="1"/>
  <c r="S36" i="74"/>
  <c r="S35" i="74"/>
  <c r="S68" i="74"/>
  <c r="S67" i="74"/>
  <c r="S66" i="74"/>
  <c r="W35" i="74"/>
  <c r="V36" i="74"/>
  <c r="V35" i="74"/>
  <c r="J54" i="64"/>
  <c r="K130" i="64"/>
  <c r="J20" i="105" l="1"/>
  <c r="I8" i="65" l="1"/>
  <c r="K22" i="64"/>
  <c r="T9" i="60"/>
  <c r="I21" i="97"/>
  <c r="I20" i="97"/>
  <c r="I19" i="97"/>
  <c r="H21" i="97"/>
  <c r="H20" i="97"/>
  <c r="H19" i="97"/>
  <c r="G48" i="74"/>
  <c r="G49" i="74"/>
  <c r="G50" i="74"/>
  <c r="G51" i="74"/>
  <c r="G52" i="74"/>
  <c r="G53" i="74"/>
  <c r="G54" i="74"/>
  <c r="G55" i="74"/>
  <c r="G56" i="74"/>
  <c r="G47" i="74"/>
  <c r="G66" i="74"/>
  <c r="I61" i="105" l="1"/>
  <c r="AG10" i="41" l="1"/>
  <c r="AG12" i="41"/>
  <c r="AG13" i="41"/>
  <c r="AG14" i="41"/>
  <c r="AG15" i="41"/>
  <c r="AG16" i="41"/>
  <c r="AG17" i="41"/>
  <c r="AG18" i="41"/>
  <c r="AG19" i="41"/>
  <c r="AG20" i="41"/>
  <c r="AG21" i="41"/>
  <c r="AG22" i="41"/>
  <c r="AG23" i="41"/>
  <c r="AG24" i="41"/>
  <c r="AG25" i="41"/>
  <c r="AG26" i="41"/>
  <c r="AG27" i="41"/>
  <c r="AG28" i="41"/>
  <c r="AG29" i="41"/>
  <c r="AG30" i="41"/>
  <c r="AG31" i="41"/>
  <c r="AG32" i="41"/>
  <c r="AG33" i="41"/>
  <c r="AG34" i="41"/>
  <c r="AG35" i="41"/>
  <c r="AG36" i="41"/>
  <c r="AG37" i="41"/>
  <c r="AG38" i="41"/>
  <c r="AG39" i="41"/>
  <c r="AG40" i="41"/>
  <c r="AG41" i="41"/>
  <c r="AG42" i="41"/>
  <c r="AG43" i="41"/>
  <c r="AG44" i="41"/>
  <c r="AG45" i="41"/>
  <c r="AG46" i="41"/>
  <c r="AG47" i="41"/>
  <c r="AG48" i="41"/>
  <c r="AG49" i="41"/>
  <c r="AG50" i="41"/>
  <c r="AG51" i="41"/>
  <c r="AG52" i="41"/>
  <c r="AG53" i="41"/>
  <c r="AG54" i="41"/>
  <c r="AG55" i="41"/>
  <c r="AG56" i="41"/>
  <c r="AG57" i="41"/>
  <c r="AG58" i="41"/>
  <c r="AG59" i="41"/>
  <c r="AG60" i="41"/>
  <c r="AG11" i="41"/>
  <c r="I41" i="65" l="1"/>
  <c r="J41" i="65"/>
  <c r="J39" i="65"/>
  <c r="J40" i="65"/>
  <c r="J38" i="65"/>
  <c r="J34" i="65"/>
  <c r="J35" i="65"/>
  <c r="J33" i="65"/>
  <c r="K8" i="63" l="1"/>
  <c r="P8" i="63"/>
  <c r="O8" i="63"/>
  <c r="N8" i="63"/>
  <c r="M8" i="63"/>
  <c r="L8" i="63"/>
  <c r="Q36" i="74"/>
  <c r="R36" i="74"/>
  <c r="U36" i="74"/>
  <c r="W36" i="74"/>
  <c r="P36" i="74"/>
  <c r="Q35" i="74"/>
  <c r="R35" i="74"/>
  <c r="U35" i="74"/>
  <c r="P35" i="74"/>
  <c r="Q67" i="74"/>
  <c r="R67" i="74"/>
  <c r="U67" i="74"/>
  <c r="V67" i="74"/>
  <c r="W67" i="74"/>
  <c r="P67" i="74"/>
  <c r="Q66" i="74"/>
  <c r="R66" i="74"/>
  <c r="U66" i="74"/>
  <c r="V66" i="74"/>
  <c r="W66" i="74"/>
  <c r="P66" i="74"/>
  <c r="N66" i="74"/>
  <c r="M66" i="74"/>
  <c r="H66" i="74"/>
  <c r="N67" i="74"/>
  <c r="M67" i="74"/>
  <c r="H67" i="74"/>
  <c r="H36" i="74"/>
  <c r="H35" i="74"/>
  <c r="G36" i="74"/>
  <c r="G35" i="74"/>
  <c r="G57" i="74"/>
  <c r="G58" i="74"/>
  <c r="G59" i="74"/>
  <c r="G60" i="74"/>
  <c r="G61" i="74"/>
  <c r="G62" i="74"/>
  <c r="G63" i="74"/>
  <c r="G64" i="74"/>
  <c r="G46" i="74"/>
  <c r="H27" i="65"/>
  <c r="J27" i="65" s="1"/>
  <c r="J79" i="38"/>
  <c r="J78" i="38"/>
  <c r="J76" i="38"/>
  <c r="J75" i="38"/>
  <c r="P100" i="63"/>
  <c r="P101" i="63"/>
  <c r="I16" i="105" s="1"/>
  <c r="P102" i="63"/>
  <c r="P103" i="63"/>
  <c r="P104" i="63"/>
  <c r="P105" i="63"/>
  <c r="P106" i="63"/>
  <c r="P99" i="63"/>
  <c r="P107" i="63" s="1"/>
  <c r="M60" i="63"/>
  <c r="S104" i="63"/>
  <c r="M2" i="103"/>
  <c r="M3" i="103"/>
  <c r="L11" i="97"/>
  <c r="L10" i="97"/>
  <c r="L9" i="97"/>
  <c r="J50" i="93"/>
  <c r="M71" i="104"/>
  <c r="L71" i="104"/>
  <c r="M62" i="104"/>
  <c r="L62" i="104"/>
  <c r="S53" i="60"/>
  <c r="J2" i="87"/>
  <c r="J3" i="87"/>
  <c r="L3" i="104"/>
  <c r="L2" i="104"/>
  <c r="K52" i="64"/>
  <c r="K10" i="64" s="1"/>
  <c r="I12" i="65" s="1"/>
  <c r="J12" i="65" s="1"/>
  <c r="E8" i="41"/>
  <c r="N3" i="63"/>
  <c r="N2" i="63"/>
  <c r="R3" i="60"/>
  <c r="T53" i="60" s="1"/>
  <c r="R2" i="60"/>
  <c r="G3" i="86"/>
  <c r="G2" i="86"/>
  <c r="V3" i="74"/>
  <c r="V2" i="74"/>
  <c r="H3" i="65"/>
  <c r="H2" i="65"/>
  <c r="I3" i="64"/>
  <c r="I2" i="64"/>
  <c r="H3" i="105"/>
  <c r="H2" i="105"/>
  <c r="J3" i="102"/>
  <c r="J2" i="102"/>
  <c r="J3" i="97"/>
  <c r="J2" i="97"/>
  <c r="R3" i="77"/>
  <c r="R2" i="77"/>
  <c r="P56" i="63"/>
  <c r="G64" i="60"/>
  <c r="G63" i="60"/>
  <c r="G62" i="60"/>
  <c r="G61" i="60"/>
  <c r="G60" i="60"/>
  <c r="I8" i="102"/>
  <c r="L54" i="102"/>
  <c r="O54" i="102"/>
  <c r="L55" i="102"/>
  <c r="O55" i="102" s="1"/>
  <c r="S15" i="77"/>
  <c r="S12" i="77"/>
  <c r="S17" i="77" s="1"/>
  <c r="T15" i="60" s="1"/>
  <c r="H33" i="97" s="1"/>
  <c r="H30" i="65"/>
  <c r="J30" i="65" s="1"/>
  <c r="I28" i="65"/>
  <c r="I30" i="65" s="1"/>
  <c r="J28" i="65"/>
  <c r="I29" i="65"/>
  <c r="J29" i="65"/>
  <c r="M60" i="68"/>
  <c r="L60" i="68"/>
  <c r="N83" i="63"/>
  <c r="N31" i="63"/>
  <c r="I3" i="93"/>
  <c r="I2" i="93"/>
  <c r="N36" i="68"/>
  <c r="L36" i="68"/>
  <c r="K36" i="68"/>
  <c r="J36" i="68"/>
  <c r="K35" i="68"/>
  <c r="I3" i="57"/>
  <c r="L53" i="104"/>
  <c r="K66" i="102"/>
  <c r="J66" i="102"/>
  <c r="I66" i="102"/>
  <c r="H66" i="102"/>
  <c r="G66" i="102"/>
  <c r="T49" i="60"/>
  <c r="T17" i="60" s="1"/>
  <c r="H34" i="97" s="1"/>
  <c r="K71" i="102"/>
  <c r="T65" i="60"/>
  <c r="T67" i="60" s="1"/>
  <c r="H18" i="86"/>
  <c r="K48" i="104"/>
  <c r="I24" i="65"/>
  <c r="I25" i="65"/>
  <c r="I26" i="65"/>
  <c r="I23" i="65"/>
  <c r="I27" i="65" s="1"/>
  <c r="I40" i="65"/>
  <c r="I39" i="65"/>
  <c r="I38" i="65"/>
  <c r="G19" i="38"/>
  <c r="H34" i="38"/>
  <c r="G34" i="38"/>
  <c r="G81" i="38"/>
  <c r="P83" i="63"/>
  <c r="N38" i="63"/>
  <c r="M70" i="63" s="1"/>
  <c r="K8" i="64"/>
  <c r="J27" i="102"/>
  <c r="J69" i="102"/>
  <c r="K17" i="104"/>
  <c r="K47" i="104"/>
  <c r="M63" i="63"/>
  <c r="N64" i="63" s="1"/>
  <c r="N33" i="63" s="1"/>
  <c r="J41" i="93"/>
  <c r="J33" i="93"/>
  <c r="J35" i="93" s="1"/>
  <c r="J22" i="93"/>
  <c r="I20" i="86"/>
  <c r="G18" i="86"/>
  <c r="L31" i="86" s="1"/>
  <c r="I17" i="86"/>
  <c r="I16" i="86"/>
  <c r="I15" i="86"/>
  <c r="I14" i="86"/>
  <c r="I13" i="86"/>
  <c r="I12" i="86"/>
  <c r="I11" i="86"/>
  <c r="J59" i="57"/>
  <c r="J58" i="57"/>
  <c r="J57" i="57"/>
  <c r="J56" i="57"/>
  <c r="J55" i="57"/>
  <c r="J54" i="57"/>
  <c r="J53" i="57"/>
  <c r="J52" i="57"/>
  <c r="J51" i="57"/>
  <c r="J50" i="57"/>
  <c r="J49" i="57"/>
  <c r="J48" i="57"/>
  <c r="J47" i="57"/>
  <c r="J46" i="57"/>
  <c r="J45" i="57"/>
  <c r="J44" i="57"/>
  <c r="J43" i="57"/>
  <c r="J42" i="57"/>
  <c r="J41" i="57"/>
  <c r="J40" i="57"/>
  <c r="J39" i="57"/>
  <c r="J38" i="57"/>
  <c r="J37" i="57"/>
  <c r="J36" i="57"/>
  <c r="J35" i="57"/>
  <c r="J34" i="57"/>
  <c r="J33" i="57"/>
  <c r="J32" i="57"/>
  <c r="J26" i="57"/>
  <c r="J25" i="57"/>
  <c r="J29" i="57"/>
  <c r="J28" i="57"/>
  <c r="J27" i="57"/>
  <c r="J31" i="57"/>
  <c r="J30" i="57"/>
  <c r="J24" i="57"/>
  <c r="J23" i="57"/>
  <c r="J22" i="57"/>
  <c r="J21" i="57"/>
  <c r="J20" i="57"/>
  <c r="J19" i="57"/>
  <c r="J18" i="57"/>
  <c r="J17" i="57"/>
  <c r="J16" i="57"/>
  <c r="J15" i="57"/>
  <c r="J14" i="57"/>
  <c r="J13" i="57"/>
  <c r="J12" i="57"/>
  <c r="J11" i="57"/>
  <c r="J10" i="57"/>
  <c r="J9" i="57"/>
  <c r="K120" i="64"/>
  <c r="K106" i="64"/>
  <c r="K108" i="64" s="1"/>
  <c r="J15" i="64"/>
  <c r="I17" i="65" s="1"/>
  <c r="K92" i="64"/>
  <c r="K94" i="64" s="1"/>
  <c r="K80" i="64"/>
  <c r="J13" i="64" s="1"/>
  <c r="K65" i="64"/>
  <c r="K67" i="64" s="1"/>
  <c r="J52" i="64"/>
  <c r="K9" i="64" s="1"/>
  <c r="I11" i="65" s="1"/>
  <c r="J11" i="65" s="1"/>
  <c r="M55" i="68"/>
  <c r="L55" i="68"/>
  <c r="K48" i="68"/>
  <c r="K44" i="68"/>
  <c r="M32" i="68"/>
  <c r="K33" i="68"/>
  <c r="K29" i="68"/>
  <c r="M28" i="68"/>
  <c r="M24" i="68"/>
  <c r="K25" i="68"/>
  <c r="K21" i="68"/>
  <c r="M20" i="68"/>
  <c r="M16" i="68"/>
  <c r="K17" i="68"/>
  <c r="K13" i="68"/>
  <c r="M12" i="68"/>
  <c r="M36" i="68"/>
  <c r="K45" i="104"/>
  <c r="K41" i="104"/>
  <c r="K37" i="104"/>
  <c r="K33" i="104"/>
  <c r="K29" i="104"/>
  <c r="K25" i="104"/>
  <c r="M57" i="104"/>
  <c r="L57" i="104"/>
  <c r="G107" i="63"/>
  <c r="P43" i="63"/>
  <c r="S103" i="63" s="1"/>
  <c r="T103" i="63" s="1"/>
  <c r="N43" i="63"/>
  <c r="P38" i="63"/>
  <c r="O70" i="63" s="1"/>
  <c r="S102" i="63"/>
  <c r="T102" i="63" s="1"/>
  <c r="L24" i="63"/>
  <c r="M10" i="63" s="1"/>
  <c r="M24" i="63" s="1"/>
  <c r="N10" i="63" s="1"/>
  <c r="N24" i="63" s="1"/>
  <c r="O10" i="63" s="1"/>
  <c r="O24" i="63" s="1"/>
  <c r="P10" i="63" s="1"/>
  <c r="L16" i="103"/>
  <c r="I25" i="103"/>
  <c r="I33" i="65"/>
  <c r="J24" i="65"/>
  <c r="J25" i="65"/>
  <c r="J26" i="65"/>
  <c r="J23" i="65"/>
  <c r="I35" i="65"/>
  <c r="I34" i="65"/>
  <c r="J13" i="65"/>
  <c r="AE3" i="41"/>
  <c r="L3" i="68"/>
  <c r="I3" i="66"/>
  <c r="I2" i="66"/>
  <c r="L2" i="68"/>
  <c r="I2" i="57"/>
  <c r="AE2" i="41"/>
  <c r="I2" i="38"/>
  <c r="M74" i="104"/>
  <c r="L74" i="104"/>
  <c r="M65" i="104"/>
  <c r="L65" i="104"/>
  <c r="M53" i="104"/>
  <c r="O16" i="103"/>
  <c r="N16" i="103"/>
  <c r="M16" i="103"/>
  <c r="L65" i="102"/>
  <c r="O65" i="102" s="1"/>
  <c r="L64" i="102"/>
  <c r="O64" i="102"/>
  <c r="L63" i="102"/>
  <c r="O63" i="102" s="1"/>
  <c r="L62" i="102"/>
  <c r="O62" i="102" s="1"/>
  <c r="L61" i="102"/>
  <c r="O61" i="102" s="1"/>
  <c r="L60" i="102"/>
  <c r="O60" i="102" s="1"/>
  <c r="L59" i="102"/>
  <c r="O59" i="102" s="1"/>
  <c r="L58" i="102"/>
  <c r="O58" i="102" s="1"/>
  <c r="L57" i="102"/>
  <c r="O57" i="102" s="1"/>
  <c r="L56" i="102"/>
  <c r="O56" i="102"/>
  <c r="L8" i="102"/>
  <c r="K8" i="102"/>
  <c r="J8" i="102"/>
  <c r="I3" i="38"/>
  <c r="H107" i="63"/>
  <c r="G30" i="86"/>
  <c r="H28" i="86" s="1"/>
  <c r="M68" i="68"/>
  <c r="L68" i="68"/>
  <c r="L52" i="68"/>
  <c r="M52" i="68"/>
  <c r="M71" i="68"/>
  <c r="L71" i="68"/>
  <c r="M63" i="68"/>
  <c r="L63" i="68"/>
  <c r="O107" i="63"/>
  <c r="N107" i="63"/>
  <c r="M107" i="63"/>
  <c r="L107" i="63"/>
  <c r="K107" i="63"/>
  <c r="J107" i="63"/>
  <c r="I107" i="63"/>
  <c r="P20" i="63"/>
  <c r="J38" i="102" s="1"/>
  <c r="K13" i="104"/>
  <c r="K21" i="104"/>
  <c r="J14" i="64"/>
  <c r="I16" i="65" s="1"/>
  <c r="I71" i="102"/>
  <c r="I20" i="103"/>
  <c r="I27" i="103"/>
  <c r="T27" i="60" s="1"/>
  <c r="K54" i="64" l="1"/>
  <c r="J9" i="97"/>
  <c r="J10" i="97"/>
  <c r="J11" i="97"/>
  <c r="J45" i="93"/>
  <c r="I18" i="86"/>
  <c r="H43" i="97" s="1"/>
  <c r="K132" i="64"/>
  <c r="K18" i="64" s="1"/>
  <c r="J15" i="97" s="1"/>
  <c r="K82" i="64"/>
  <c r="K11" i="64"/>
  <c r="I13" i="65" s="1"/>
  <c r="T104" i="63"/>
  <c r="P18" i="63"/>
  <c r="J33" i="102" s="1"/>
  <c r="T21" i="60"/>
  <c r="H35" i="97" s="1"/>
  <c r="I48" i="105"/>
  <c r="P31" i="63"/>
  <c r="P12" i="63" s="1"/>
  <c r="U68" i="74"/>
  <c r="U37" i="74"/>
  <c r="V68" i="74"/>
  <c r="P16" i="63"/>
  <c r="J32" i="102" s="1"/>
  <c r="H35" i="86"/>
  <c r="H26" i="86"/>
  <c r="M31" i="86"/>
  <c r="G67" i="74"/>
  <c r="V37" i="74"/>
  <c r="K49" i="104"/>
  <c r="P49" i="63" s="1"/>
  <c r="H31" i="65"/>
  <c r="J31" i="65" s="1"/>
  <c r="N49" i="63"/>
  <c r="L66" i="102"/>
  <c r="K37" i="68"/>
  <c r="I31" i="65"/>
  <c r="K41" i="64"/>
  <c r="R37" i="74"/>
  <c r="W37" i="74"/>
  <c r="Q37" i="74"/>
  <c r="R68" i="74"/>
  <c r="Q68" i="74"/>
  <c r="P37" i="74"/>
  <c r="W68" i="74"/>
  <c r="P68" i="74"/>
  <c r="N68" i="74"/>
  <c r="M68" i="74"/>
  <c r="H68" i="74"/>
  <c r="H37" i="74"/>
  <c r="H11" i="97" s="1"/>
  <c r="G37" i="74"/>
  <c r="K16" i="64"/>
  <c r="I15" i="65"/>
  <c r="I18" i="65" s="1"/>
  <c r="P29" i="63"/>
  <c r="J26" i="102"/>
  <c r="G69" i="102" s="1"/>
  <c r="I10" i="65"/>
  <c r="J10" i="65" s="1"/>
  <c r="J56" i="105"/>
  <c r="H29" i="86"/>
  <c r="H27" i="86"/>
  <c r="H24" i="86"/>
  <c r="H25" i="86"/>
  <c r="I20" i="65" l="1"/>
  <c r="J20" i="65" s="1"/>
  <c r="L15" i="97"/>
  <c r="I15" i="97"/>
  <c r="S107" i="63"/>
  <c r="T107" i="63" s="1"/>
  <c r="P47" i="63"/>
  <c r="P22" i="63" s="1"/>
  <c r="K15" i="97"/>
  <c r="K10" i="97"/>
  <c r="H27" i="97"/>
  <c r="K9" i="97"/>
  <c r="H26" i="97"/>
  <c r="H25" i="97"/>
  <c r="H33" i="86"/>
  <c r="K11" i="97"/>
  <c r="G68" i="74"/>
  <c r="K17" i="64"/>
  <c r="H14" i="97" s="1"/>
  <c r="J49" i="105"/>
  <c r="I13" i="105" s="1"/>
  <c r="S100" i="63"/>
  <c r="T100" i="63" s="1"/>
  <c r="P24" i="63"/>
  <c r="J36" i="102" s="1"/>
  <c r="G71" i="102" s="1"/>
  <c r="H30" i="86"/>
  <c r="I19" i="65"/>
  <c r="J8" i="65"/>
  <c r="H15" i="97"/>
  <c r="I11" i="97"/>
  <c r="H28" i="97"/>
  <c r="H9" i="97"/>
  <c r="J42" i="93"/>
  <c r="J43" i="93" s="1"/>
  <c r="K43" i="93" s="1"/>
  <c r="H10" i="97"/>
  <c r="I9" i="97"/>
  <c r="I10" i="97"/>
  <c r="L69" i="102"/>
  <c r="K28" i="102"/>
  <c r="J88" i="105"/>
  <c r="S99" i="63"/>
  <c r="T99" i="63" s="1"/>
  <c r="O60" i="63"/>
  <c r="O63" i="63" s="1"/>
  <c r="P64" i="63" s="1"/>
  <c r="I14" i="97" l="1"/>
  <c r="K20" i="64"/>
  <c r="L14" i="97"/>
  <c r="J14" i="97"/>
  <c r="I21" i="65"/>
  <c r="K14" i="97"/>
  <c r="T13" i="60"/>
  <c r="N70" i="74"/>
  <c r="O69" i="102"/>
  <c r="O73" i="102"/>
  <c r="P33" i="63"/>
  <c r="T23" i="60"/>
  <c r="I19" i="105"/>
  <c r="O28" i="102"/>
  <c r="K25" i="64" l="1"/>
  <c r="O69" i="63" s="1"/>
  <c r="L13" i="97"/>
  <c r="J13" i="97"/>
  <c r="K13" i="97"/>
  <c r="H13" i="97"/>
  <c r="I13" i="97"/>
  <c r="H39" i="97"/>
  <c r="T19" i="60"/>
  <c r="J30" i="102" s="1"/>
  <c r="H36" i="97"/>
  <c r="P14" i="63"/>
  <c r="S101" i="63"/>
  <c r="T101" i="63" s="1"/>
  <c r="P72" i="63" l="1"/>
  <c r="M69" i="63"/>
  <c r="N72" i="63" s="1"/>
  <c r="T25" i="60"/>
  <c r="T29" i="60" s="1"/>
  <c r="J8" i="105" s="1"/>
  <c r="I36" i="97"/>
  <c r="I35" i="97"/>
  <c r="I34" i="97"/>
  <c r="I33" i="97"/>
  <c r="S105" i="63"/>
  <c r="T105" i="63" s="1"/>
  <c r="J37" i="102"/>
  <c r="I37" i="105" l="1"/>
  <c r="H71" i="102"/>
  <c r="I67" i="105" l="1"/>
  <c r="J75" i="105" s="1"/>
  <c r="J40" i="105"/>
  <c r="I12" i="105"/>
  <c r="J14" i="105" s="1"/>
  <c r="J22" i="105" s="1"/>
  <c r="J25" i="105" s="1"/>
  <c r="J28" i="105" s="1"/>
  <c r="T31" i="60" s="1"/>
  <c r="H37" i="97" l="1"/>
  <c r="I37" i="97" s="1"/>
  <c r="J31" i="102"/>
  <c r="K34" i="102" s="1"/>
  <c r="O34" i="102" s="1"/>
  <c r="T33" i="60"/>
  <c r="J71" i="102"/>
  <c r="L71" i="102" s="1"/>
  <c r="J39" i="102"/>
  <c r="K40" i="102" s="1"/>
  <c r="O40" i="102" s="1"/>
  <c r="O42" i="102" l="1"/>
  <c r="K42" i="102" s="1"/>
  <c r="K48" i="102" s="1"/>
  <c r="L10" i="102" s="1"/>
  <c r="H38" i="97"/>
  <c r="I38" i="97" s="1"/>
  <c r="L79" i="102"/>
  <c r="L81" i="102" s="1"/>
  <c r="L72" i="102"/>
  <c r="O74" i="102" s="1"/>
  <c r="O76" i="102" s="1"/>
  <c r="L73" i="102" s="1"/>
  <c r="L75" i="102" s="1"/>
  <c r="L18" i="102" l="1"/>
  <c r="J18" i="65"/>
  <c r="H19" i="65"/>
  <c r="J19" i="65" s="1"/>
  <c r="H17" i="65"/>
  <c r="J17" i="65" s="1"/>
  <c r="H15" i="65"/>
  <c r="J15" i="65" s="1"/>
  <c r="H16" i="65"/>
  <c r="J16" i="65" s="1"/>
  <c r="H21" i="65" l="1"/>
  <c r="J21" i="65" s="1"/>
</calcChain>
</file>

<file path=xl/sharedStrings.xml><?xml version="1.0" encoding="utf-8"?>
<sst xmlns="http://schemas.openxmlformats.org/spreadsheetml/2006/main" count="2039" uniqueCount="938">
  <si>
    <t>for</t>
  </si>
  <si>
    <t>Schedule</t>
  </si>
  <si>
    <t>Asset category</t>
  </si>
  <si>
    <t>Description</t>
  </si>
  <si>
    <t>Total</t>
  </si>
  <si>
    <t>Table of Contents</t>
  </si>
  <si>
    <t>less</t>
  </si>
  <si>
    <t>plus</t>
  </si>
  <si>
    <t xml:space="preserve"> </t>
  </si>
  <si>
    <t>Company Name</t>
  </si>
  <si>
    <t>Disclosure Date</t>
  </si>
  <si>
    <t>Disclosure Year (year ended)</t>
  </si>
  <si>
    <t>EDB Information Disclosure Requirements</t>
  </si>
  <si>
    <t>%</t>
  </si>
  <si>
    <t>Class B (planned interruptions on the network)</t>
  </si>
  <si>
    <t>Class C (unplanned interruptions on the network)</t>
  </si>
  <si>
    <t>Class D (unplanned interruptions by Transpower)</t>
  </si>
  <si>
    <t>≤3Hrs</t>
  </si>
  <si>
    <t>&gt;3hrs</t>
  </si>
  <si>
    <t>SAIDI</t>
  </si>
  <si>
    <t>Voltage regulators</t>
  </si>
  <si>
    <t>Voltage</t>
  </si>
  <si>
    <t>Asset class</t>
  </si>
  <si>
    <t>All</t>
  </si>
  <si>
    <t>Concrete poles / steel structure</t>
  </si>
  <si>
    <t>No.</t>
  </si>
  <si>
    <t>Wood poles</t>
  </si>
  <si>
    <t>Other pole types</t>
  </si>
  <si>
    <t>Capacitors including controls</t>
  </si>
  <si>
    <t>No</t>
  </si>
  <si>
    <t>HV</t>
  </si>
  <si>
    <t>Subtransmission OH up to 66kV conductor</t>
  </si>
  <si>
    <t>km</t>
  </si>
  <si>
    <t>Subtransmission OH 110kV+ conductor</t>
  </si>
  <si>
    <t>Subtransmission UG up to 66kV (XLPE)</t>
  </si>
  <si>
    <t>Subtransmission UG up to 66kV (Oil pressurised)</t>
  </si>
  <si>
    <t>Subtransmission UG up to 66kV (Gas pressurised)</t>
  </si>
  <si>
    <t>Subtransmission UG up to 66kV (PILC)</t>
  </si>
  <si>
    <t>Subtransmission UG 110kV+ (XLPE)</t>
  </si>
  <si>
    <t>Subtransmission UG 110kV+ (Oil pressurised)</t>
  </si>
  <si>
    <t>Subtransmission UG 110kV+ (Gas Pressurised)</t>
  </si>
  <si>
    <t>Subtransmission UG 110kV+ (PILC)</t>
  </si>
  <si>
    <t>Subtransmission submarine cable</t>
  </si>
  <si>
    <t>Zone substations up to 66kV</t>
  </si>
  <si>
    <t>Zone substations 110kV+</t>
  </si>
  <si>
    <t>33kV RMU</t>
  </si>
  <si>
    <t>Distribution OH Open Wire Conductor</t>
  </si>
  <si>
    <t>Distribution OH Aerial Cable Conductor</t>
  </si>
  <si>
    <t>Distribution UG XLPE or PVC</t>
  </si>
  <si>
    <t>Distribution UG PILC</t>
  </si>
  <si>
    <t>Distribution Submarine Cable</t>
  </si>
  <si>
    <t>3.3/6.6/11/22kV RMU</t>
  </si>
  <si>
    <t>Pole Mounted Transformer</t>
  </si>
  <si>
    <t>Ground Mounted Transformer</t>
  </si>
  <si>
    <t>Ground Mounted Substation Housing</t>
  </si>
  <si>
    <t>LV</t>
  </si>
  <si>
    <t>Connections</t>
  </si>
  <si>
    <t>Protection</t>
  </si>
  <si>
    <t>Protection relays (electromechanical, solid state and numeric)</t>
  </si>
  <si>
    <t>SCADA and communications</t>
  </si>
  <si>
    <t>Civils</t>
  </si>
  <si>
    <t>Cable Tunnels</t>
  </si>
  <si>
    <t>Centralised plant</t>
  </si>
  <si>
    <t>Relays</t>
  </si>
  <si>
    <t>Unallocated overhead lines</t>
  </si>
  <si>
    <t>Quality of supply</t>
  </si>
  <si>
    <t>Zone substations</t>
  </si>
  <si>
    <t>Routine expenditure</t>
  </si>
  <si>
    <t>Atypical expenditure</t>
  </si>
  <si>
    <t>Business support</t>
  </si>
  <si>
    <t>Direct billing</t>
  </si>
  <si>
    <t>Vegetation management</t>
  </si>
  <si>
    <t>Service interruptions and emergencies</t>
  </si>
  <si>
    <t>Lightning</t>
  </si>
  <si>
    <t>Human error</t>
  </si>
  <si>
    <t>Net change</t>
  </si>
  <si>
    <t>Number of ICPs served</t>
  </si>
  <si>
    <t>&gt; 66kV</t>
  </si>
  <si>
    <t>50kV &amp; 66kV</t>
  </si>
  <si>
    <t>33kV</t>
  </si>
  <si>
    <t>SWER (all SWER voltages)</t>
  </si>
  <si>
    <t>22kV (other than SWER)</t>
  </si>
  <si>
    <t>Total overhead length</t>
  </si>
  <si>
    <t>Location *</t>
  </si>
  <si>
    <t>Overhead (km)</t>
  </si>
  <si>
    <t>Underground (km)</t>
  </si>
  <si>
    <t>Class I (interruptions caused by parties not included above)</t>
  </si>
  <si>
    <t>Class G (unplanned interruptions caused by another disclosing entity)</t>
  </si>
  <si>
    <t>Class H (planned interruptions caused by another disclosing entity)</t>
  </si>
  <si>
    <t>Class E (unplanned interruptions of EDB owned generation)</t>
  </si>
  <si>
    <t xml:space="preserve">Urban </t>
  </si>
  <si>
    <t xml:space="preserve">Rural </t>
  </si>
  <si>
    <t>Connections total</t>
  </si>
  <si>
    <t xml:space="preserve">Overhead circuit requiring vegetation management </t>
  </si>
  <si>
    <t xml:space="preserve">Total </t>
  </si>
  <si>
    <t>Network / Sub-network Name</t>
  </si>
  <si>
    <t>($000 unless otherwise specified)</t>
  </si>
  <si>
    <t>Total circuit length (for supply)</t>
  </si>
  <si>
    <t>Distribution switchgear</t>
  </si>
  <si>
    <t>Items at end of year (quantity)</t>
  </si>
  <si>
    <t>Units</t>
  </si>
  <si>
    <t>Low voltage (&lt; 1kV)</t>
  </si>
  <si>
    <t>6.6kV to 11kV (inclusive—other than SWER)</t>
  </si>
  <si>
    <t>GXP demand</t>
  </si>
  <si>
    <t>Net transfers to (from) other EDBs at HV and above</t>
  </si>
  <si>
    <t>Electricity supplied from GXPs</t>
  </si>
  <si>
    <t>Electricity exports to GXPs</t>
  </si>
  <si>
    <t>Net electricity supplied to (from) other EDBs</t>
  </si>
  <si>
    <t>Load factor</t>
  </si>
  <si>
    <t>Distribution transformer capacity (EDB owned)</t>
  </si>
  <si>
    <t>Distribution transformer capacity (Non-EDB owned)</t>
  </si>
  <si>
    <t>Total distribution transformer capacity</t>
  </si>
  <si>
    <t>Zone substation transformer capacity</t>
  </si>
  <si>
    <t>Overhead circuit length by terrain (at year end)</t>
  </si>
  <si>
    <t>Circuit in sensitive areas (conservation areas, iwi territory etc) (km)</t>
  </si>
  <si>
    <t>System growth</t>
  </si>
  <si>
    <t>Asset replacement and renewal</t>
  </si>
  <si>
    <t>Asset relocations</t>
  </si>
  <si>
    <t>Legislative and regulatory</t>
  </si>
  <si>
    <t>Operational expenditure</t>
  </si>
  <si>
    <t>Routine and corrective maintenance and inspection</t>
  </si>
  <si>
    <t>(MVA)</t>
  </si>
  <si>
    <t>CY-2</t>
  </si>
  <si>
    <t>CY-1</t>
  </si>
  <si>
    <t>Current Year CY</t>
  </si>
  <si>
    <t>Post tax WACC</t>
  </si>
  <si>
    <t xml:space="preserve">ROI—comparable to a post tax WACC </t>
  </si>
  <si>
    <t xml:space="preserve">Mid-point estimate of post tax WACC </t>
  </si>
  <si>
    <t xml:space="preserve">25th percentile estimate </t>
  </si>
  <si>
    <t xml:space="preserve">75th percentile estimate </t>
  </si>
  <si>
    <t xml:space="preserve">Vanilla WACC </t>
  </si>
  <si>
    <t xml:space="preserve">ROI—comparable to a vanilla WACC </t>
  </si>
  <si>
    <t xml:space="preserve">Mid-point estimate of vanilla WACC </t>
  </si>
  <si>
    <t>($000)</t>
  </si>
  <si>
    <t>Total opening RAB value</t>
  </si>
  <si>
    <t>Opening deferred tax</t>
  </si>
  <si>
    <t>Opening RIV</t>
  </si>
  <si>
    <t>Operating surplus / (deficit)</t>
  </si>
  <si>
    <t>Regulatory tax allowance</t>
  </si>
  <si>
    <t>Assets commissioned</t>
  </si>
  <si>
    <t>Asset disposals</t>
  </si>
  <si>
    <t>Notional net cash flows</t>
  </si>
  <si>
    <t>Total closing RAB value</t>
  </si>
  <si>
    <t>Adjustment resulting from asset allocation</t>
  </si>
  <si>
    <t>Lost and found assets adjustment</t>
  </si>
  <si>
    <t>Closing deferred tax</t>
  </si>
  <si>
    <t>Closing RIV</t>
  </si>
  <si>
    <t>Leverage (%)</t>
  </si>
  <si>
    <t>Cost of debt assumption (%)</t>
  </si>
  <si>
    <t>Corporate tax rate (%)</t>
  </si>
  <si>
    <t>Cash flows</t>
  </si>
  <si>
    <t>Expenses</t>
  </si>
  <si>
    <t>Tax payments</t>
  </si>
  <si>
    <t>April</t>
  </si>
  <si>
    <t>May</t>
  </si>
  <si>
    <t>June</t>
  </si>
  <si>
    <t>July</t>
  </si>
  <si>
    <t>August</t>
  </si>
  <si>
    <t>September</t>
  </si>
  <si>
    <t xml:space="preserve">October </t>
  </si>
  <si>
    <t>November</t>
  </si>
  <si>
    <t>December</t>
  </si>
  <si>
    <t xml:space="preserve">January </t>
  </si>
  <si>
    <t>February</t>
  </si>
  <si>
    <t>March</t>
  </si>
  <si>
    <t>RAB</t>
  </si>
  <si>
    <t xml:space="preserve">Revenue related working capital </t>
  </si>
  <si>
    <t>Term credit spread differential allowance</t>
  </si>
  <si>
    <t>Income</t>
  </si>
  <si>
    <t>Total regulatory income</t>
  </si>
  <si>
    <t>Pass-through and recoverable costs</t>
  </si>
  <si>
    <t>Total depreciation</t>
  </si>
  <si>
    <t xml:space="preserve">Regulatory profit / (loss) before tax </t>
  </si>
  <si>
    <t>Regulatory profit / (loss)</t>
  </si>
  <si>
    <t>Pass-through costs</t>
  </si>
  <si>
    <t>Rates</t>
  </si>
  <si>
    <t>Other specified pass-through costs</t>
  </si>
  <si>
    <t>Recoverable costs</t>
  </si>
  <si>
    <t>Net recoverable costs allowed under incremental rolling incentive scheme</t>
  </si>
  <si>
    <t>Non-exempt EDB electricity lines service charge payable to Transpower</t>
  </si>
  <si>
    <t>Transpower new investment contract charges</t>
  </si>
  <si>
    <t>System operator services</t>
  </si>
  <si>
    <t>Avoided transmission charge</t>
  </si>
  <si>
    <t>Input Methodology claw-back</t>
  </si>
  <si>
    <t>Recoverable customised price-quality path costs</t>
  </si>
  <si>
    <t>CY</t>
  </si>
  <si>
    <t>Allowed controllable opex</t>
  </si>
  <si>
    <t>Actual controllable opex</t>
  </si>
  <si>
    <t>CY-5</t>
  </si>
  <si>
    <t>CY-4</t>
  </si>
  <si>
    <t>CY-3</t>
  </si>
  <si>
    <t>Net incremental rolling incentive scheme</t>
  </si>
  <si>
    <t>Merger and acquisition expenses</t>
  </si>
  <si>
    <t>Self-insurance allowance</t>
  </si>
  <si>
    <t>Regulatory profit / (loss) before tax</t>
  </si>
  <si>
    <t>Income not included in regulatory profit / (loss) before tax but taxable</t>
  </si>
  <si>
    <t>*</t>
  </si>
  <si>
    <t>Expenditure or loss in regulatory profit / (loss) before tax but not deductible</t>
  </si>
  <si>
    <t>Amortisation of initial differences in asset values</t>
  </si>
  <si>
    <t>Amortisation of revaluations</t>
  </si>
  <si>
    <t>Income included in regulatory profit / (loss) before tax but not taxable</t>
  </si>
  <si>
    <t>Notional deductible interest</t>
  </si>
  <si>
    <t xml:space="preserve">Regulatory taxable income </t>
  </si>
  <si>
    <t>Utilised tax losses</t>
  </si>
  <si>
    <t>Regulatory net taxable income</t>
  </si>
  <si>
    <t>Opening unamortised initial differences in asset values</t>
  </si>
  <si>
    <t>Adjustment for unamortised initial differences in assets acquired</t>
  </si>
  <si>
    <t>Adjustment for unamortised initial differences in assets disposed</t>
  </si>
  <si>
    <t>Adjusted depreciation</t>
  </si>
  <si>
    <t>Opening tax losses</t>
  </si>
  <si>
    <t xml:space="preserve">Current period tax losses </t>
  </si>
  <si>
    <t xml:space="preserve">Closing tax losses </t>
  </si>
  <si>
    <t>Tax effect of adjusted depreciation</t>
  </si>
  <si>
    <t>Tax effect of total tax depreciation</t>
  </si>
  <si>
    <t>Tax effect of other temporary differences*</t>
  </si>
  <si>
    <t>Tax effect of amortisation of initial differences in asset values</t>
  </si>
  <si>
    <t>Deferred tax balance relating to assets acquired in the disclosure year</t>
  </si>
  <si>
    <t>Deferred tax balance relating to assets disposed in the disclosure year</t>
  </si>
  <si>
    <t>Deferred tax cost allocation adjustment</t>
  </si>
  <si>
    <t xml:space="preserve">Closing deferred tax </t>
  </si>
  <si>
    <t>Regulatory tax asset value of assets commissioned</t>
  </si>
  <si>
    <t>Regulatory tax asset value of asset disposals</t>
  </si>
  <si>
    <t>Issue date</t>
  </si>
  <si>
    <t>Pricing date</t>
  </si>
  <si>
    <t>Original tenor (in years)</t>
  </si>
  <si>
    <t>Book value at issue date (NZD)</t>
  </si>
  <si>
    <t>Book value at date of financial statements (NZD)</t>
  </si>
  <si>
    <t>Term Credit Spread Difference</t>
  </si>
  <si>
    <t>Cost of executing an interest rate swap</t>
  </si>
  <si>
    <t xml:space="preserve">Debt issue cost readjustment </t>
  </si>
  <si>
    <t>Gross term credit spread differential</t>
  </si>
  <si>
    <t>Leverage</t>
  </si>
  <si>
    <t>Average opening and closing RAB values</t>
  </si>
  <si>
    <t>Attribution Rate (%)</t>
  </si>
  <si>
    <t xml:space="preserve">Assets commissioned  </t>
  </si>
  <si>
    <t xml:space="preserve">Total closing RAB value </t>
  </si>
  <si>
    <t>Unallocated RAB *</t>
  </si>
  <si>
    <t>Assets commissioned (other than below)</t>
  </si>
  <si>
    <t>Assets acquired from a regulated supplier</t>
  </si>
  <si>
    <t>Assets acquired from a related party</t>
  </si>
  <si>
    <t xml:space="preserve">less </t>
  </si>
  <si>
    <t>Asset disposals (other than below)</t>
  </si>
  <si>
    <t>Asset disposals to a regulated supplier</t>
  </si>
  <si>
    <t>Asset disposals to a related party</t>
  </si>
  <si>
    <t xml:space="preserve">*  The 'unallocated RAB' is the total value of those assets used wholly or partially to provide electricity distribution services without any allowance being made for the allocation of costs to non-regulated services.  The RAB value represents the value of these assets after applying this cost allocation.  Neither value includes works under construction. </t>
  </si>
  <si>
    <t xml:space="preserve">Depreciation - standard </t>
  </si>
  <si>
    <t>Depreciation - modified life assets</t>
  </si>
  <si>
    <t>Depreciation - alternative depreciation in accordance with CPP</t>
  </si>
  <si>
    <t>Depreciation charge for the period (RAB)</t>
  </si>
  <si>
    <t xml:space="preserve">Closing RAB value under 'non-standard' depreciation </t>
  </si>
  <si>
    <t xml:space="preserve">Closing RAB value under 'standard' depreciation </t>
  </si>
  <si>
    <t>Revaluation rate (%)</t>
  </si>
  <si>
    <t>Opening RAB value of fully depreciated, disposed and lost assets</t>
  </si>
  <si>
    <t xml:space="preserve">Total opening RAB value subject to revaluation </t>
  </si>
  <si>
    <t>Unallocated works under construction</t>
  </si>
  <si>
    <t>Allocated works under construction</t>
  </si>
  <si>
    <t>Works under construction—preceding disclosure year</t>
  </si>
  <si>
    <t>Capital expenditure</t>
  </si>
  <si>
    <t>Works under construction - current disclosure year</t>
  </si>
  <si>
    <t>Highest rate of capitalised finance applied</t>
  </si>
  <si>
    <t>Distribution and LV lines</t>
  </si>
  <si>
    <t>Distribution and LV cables</t>
  </si>
  <si>
    <t>Distribution substations and transformers</t>
  </si>
  <si>
    <t>Asset Life</t>
  </si>
  <si>
    <t>Weighted average remaining asset life</t>
  </si>
  <si>
    <t>Weighted average expected total asset life</t>
  </si>
  <si>
    <t>Asset Replacement and Renewal</t>
  </si>
  <si>
    <t>System Growth</t>
  </si>
  <si>
    <t xml:space="preserve">% variance </t>
  </si>
  <si>
    <t>Market value of asset disposals</t>
  </si>
  <si>
    <t>Other related party transactions</t>
  </si>
  <si>
    <t>Value allocated ($000s)</t>
  </si>
  <si>
    <t>OVABAA allocation increase ($000s)</t>
  </si>
  <si>
    <t>Arm's length deduction</t>
  </si>
  <si>
    <t>Electricity distribution services</t>
  </si>
  <si>
    <t>Non-electricity distribution services</t>
  </si>
  <si>
    <t xml:space="preserve">Directly attributable </t>
  </si>
  <si>
    <t xml:space="preserve">Not directly attributable </t>
  </si>
  <si>
    <t>Total attributable to regulated service</t>
  </si>
  <si>
    <t>Regulated service asset value directly attributable</t>
  </si>
  <si>
    <t>Regulated service asset value not directly attributable</t>
  </si>
  <si>
    <t>Current Year (CY)</t>
  </si>
  <si>
    <t>Change in asset value allocation 1</t>
  </si>
  <si>
    <t>Original allocation</t>
  </si>
  <si>
    <t>Original allocator or line items</t>
  </si>
  <si>
    <t>New allocation</t>
  </si>
  <si>
    <t>New allocator or line items</t>
  </si>
  <si>
    <t>Difference</t>
  </si>
  <si>
    <t>Rationale for change</t>
  </si>
  <si>
    <t>Change in asset value allocation 2</t>
  </si>
  <si>
    <t>Change in asset value allocation 3</t>
  </si>
  <si>
    <t>* a change in asset allocation must be completed for each allocator or component change that has occurred in the disclosure year.  A movement in an allocator metric is not a change in allocator or component.</t>
  </si>
  <si>
    <t xml:space="preserve">Operating costs directly attributable </t>
  </si>
  <si>
    <t>Operating costs not directly attributable</t>
  </si>
  <si>
    <t>Operating expenditure</t>
  </si>
  <si>
    <t>Change in cost allocation 1</t>
  </si>
  <si>
    <t>Cost category</t>
  </si>
  <si>
    <t>Change in cost allocation 2</t>
  </si>
  <si>
    <t>Change in cost allocation 3</t>
  </si>
  <si>
    <t>2</t>
  </si>
  <si>
    <t>3</t>
  </si>
  <si>
    <t>4</t>
  </si>
  <si>
    <t>7</t>
  </si>
  <si>
    <t>10</t>
  </si>
  <si>
    <t>1</t>
  </si>
  <si>
    <t>1960
–1969</t>
  </si>
  <si>
    <t>1950
–1959</t>
  </si>
  <si>
    <t>Research and development</t>
  </si>
  <si>
    <t>[Description of material project or programme]</t>
  </si>
  <si>
    <t>System operations and network support</t>
  </si>
  <si>
    <t>Asset relocations less capital contributions</t>
  </si>
  <si>
    <t>Items at start of year (quantity)</t>
  </si>
  <si>
    <t>pre-1940</t>
  </si>
  <si>
    <t>1940
–1949</t>
  </si>
  <si>
    <t>Total reliability, safety and environment</t>
  </si>
  <si>
    <t>Reliability, safety and environment:</t>
  </si>
  <si>
    <t xml:space="preserve">Research and development </t>
  </si>
  <si>
    <t>Overhead  Line</t>
  </si>
  <si>
    <t>Subtransmission Line</t>
  </si>
  <si>
    <t>Subtransmission Cable</t>
  </si>
  <si>
    <t xml:space="preserve">Zone substation Buildings </t>
  </si>
  <si>
    <t xml:space="preserve">Zone substation switchgear </t>
  </si>
  <si>
    <t>22/33kV CB (Indoor)</t>
  </si>
  <si>
    <t>22/33kV CB (Outdoor)</t>
  </si>
  <si>
    <t>33kV Switch (Ground Mounted)</t>
  </si>
  <si>
    <t>33kV Switch (Pole Mounted)</t>
  </si>
  <si>
    <t>50/66/110kV CB (Indoor)</t>
  </si>
  <si>
    <t>50/66/110kV CB (Outdoor)</t>
  </si>
  <si>
    <t xml:space="preserve">3.3/6.6/11/22kV CB (ground mounted) </t>
  </si>
  <si>
    <t xml:space="preserve">3.3/6.6/11/22kV CB (pole mounted) </t>
  </si>
  <si>
    <t>Zone Substation Transformers</t>
  </si>
  <si>
    <t>Distribution Line</t>
  </si>
  <si>
    <t>SWER conductor</t>
  </si>
  <si>
    <t>Distribution Cable</t>
  </si>
  <si>
    <t xml:space="preserve">Distribution switchgear </t>
  </si>
  <si>
    <t>3.3/6.6/11/22kV CB (pole mounted) - reclosers and sectionalisers</t>
  </si>
  <si>
    <t>3.3/6.6/11/22kV CB (Indoor)</t>
  </si>
  <si>
    <t>3.3/6.6/11/22kV Switches and fuses (pole mounted)</t>
  </si>
  <si>
    <t>3.3/6.6/11/22kV Switch (ground mounted) - except RMU</t>
  </si>
  <si>
    <t>Distribution Transformer</t>
  </si>
  <si>
    <t xml:space="preserve">Distribution Transformer  </t>
  </si>
  <si>
    <t>Distribution Substations</t>
  </si>
  <si>
    <t>LV Line</t>
  </si>
  <si>
    <t>LV OH Conductor</t>
  </si>
  <si>
    <t>LV Cable</t>
  </si>
  <si>
    <t>LV UG Cable</t>
  </si>
  <si>
    <t>LV OH/UG Streetlight circuit</t>
  </si>
  <si>
    <t>Capacitor Banks</t>
  </si>
  <si>
    <t>Load Control</t>
  </si>
  <si>
    <t>Lot</t>
  </si>
  <si>
    <t>No. with
default
dates</t>
  </si>
  <si>
    <t>Data accuracy
(1–4)</t>
  </si>
  <si>
    <t>Overhead to underground conversion</t>
  </si>
  <si>
    <t>1970
–1979</t>
  </si>
  <si>
    <t>1980
–1989</t>
  </si>
  <si>
    <t>1990
–1999</t>
  </si>
  <si>
    <t>Number of interruptions</t>
  </si>
  <si>
    <t>SAIFI</t>
  </si>
  <si>
    <t>Vegetation</t>
  </si>
  <si>
    <t>Adverse weather</t>
  </si>
  <si>
    <t>Adverse environment</t>
  </si>
  <si>
    <t>Third party interference</t>
  </si>
  <si>
    <t>Defective equipment</t>
  </si>
  <si>
    <t>Cause</t>
  </si>
  <si>
    <t>Main equipment involved</t>
  </si>
  <si>
    <t>Number of Faults</t>
  </si>
  <si>
    <t>Other reliability, safety and environment</t>
  </si>
  <si>
    <t>Standard consumer totals</t>
  </si>
  <si>
    <t xml:space="preserve">Subtransmission other </t>
  </si>
  <si>
    <t>Total distribution line charge revenue</t>
  </si>
  <si>
    <t>Total for all consumers</t>
  </si>
  <si>
    <t>Non-standard consumer totals</t>
  </si>
  <si>
    <t>Number of directly billed ICPs at year end</t>
  </si>
  <si>
    <t>Average no. of ICPs in disclosure year</t>
  </si>
  <si>
    <t>Insurance</t>
  </si>
  <si>
    <t>Commerce Act levies</t>
  </si>
  <si>
    <t>Electricity Authority levies</t>
  </si>
  <si>
    <t xml:space="preserve">Line charge revenue </t>
  </si>
  <si>
    <t>SCHEDULE 5a: REPORT ON REGULATORY TAX ALLOWANCE</t>
  </si>
  <si>
    <t>5a(i): Regulatory Tax Allowance</t>
  </si>
  <si>
    <t>5a(ii): Disclosure of Permanent Differences</t>
  </si>
  <si>
    <t>5a(iii): Amortisation of Initial Difference in Asset Values</t>
  </si>
  <si>
    <t>5a(iv): Amortisation of Revaluations</t>
  </si>
  <si>
    <t xml:space="preserve">5a(v): Reconciliation of Tax Losses </t>
  </si>
  <si>
    <t>5a(vi): Calculation of Deferred Tax Balance</t>
  </si>
  <si>
    <t>5a(vii): Disclosure of Temporary Differences</t>
  </si>
  <si>
    <t>SCHEDULE 4: REPORT ON VALUE OF THE REGULATORY ASSET BASE (ROLLED FORWARD)</t>
  </si>
  <si>
    <t>4(ii): Unallocated Regulatory Asset Base</t>
  </si>
  <si>
    <t>4(i): Regulatory Asset Base Value (Rolled Forward)</t>
  </si>
  <si>
    <t>4(vii): Disclosure by Asset Category</t>
  </si>
  <si>
    <t>SCHEDULE 5b: REPORT ON RELATED PARTY TRANSACTIONS</t>
  </si>
  <si>
    <t>Demand density</t>
  </si>
  <si>
    <t>Volume density</t>
  </si>
  <si>
    <t>Connection point density</t>
  </si>
  <si>
    <t>% of revenue</t>
  </si>
  <si>
    <t>Interruptions per 100 circuit km</t>
  </si>
  <si>
    <t>Regulatory profit/loss</t>
  </si>
  <si>
    <t>Report on Return on Investment</t>
  </si>
  <si>
    <t>Report on Term Credit Spread Differential Allowance</t>
  </si>
  <si>
    <t>Report on Asset Allocations</t>
  </si>
  <si>
    <t>Report on Value of the Regulatory Asset Base (Rolled Forward)</t>
  </si>
  <si>
    <t>Report on Regulatory Profit</t>
  </si>
  <si>
    <t>5a</t>
  </si>
  <si>
    <t>Report on Regulatory Tax Allowance</t>
  </si>
  <si>
    <t>5b</t>
  </si>
  <si>
    <t>Report on Related Party Transactions</t>
  </si>
  <si>
    <t>5c</t>
  </si>
  <si>
    <t>Report on Cost Allocations</t>
  </si>
  <si>
    <t>5d</t>
  </si>
  <si>
    <t>Report on Capital Expenditure for the Disclosure Year</t>
  </si>
  <si>
    <t>Report on Operational Expenditure for the Disclosure Year</t>
  </si>
  <si>
    <t>9a</t>
  </si>
  <si>
    <t>9b</t>
  </si>
  <si>
    <t>9c</t>
  </si>
  <si>
    <t>9d</t>
  </si>
  <si>
    <t>9e</t>
  </si>
  <si>
    <t>Report on Demand</t>
  </si>
  <si>
    <t>SCHEDULE 9a: ASSET REGISTER</t>
  </si>
  <si>
    <t>SCHEDULE 9b: ASSET AGE PROFILE</t>
  </si>
  <si>
    <t>SCHEDULE 9d: REPORT ON EMBEDDED NETWORKS</t>
  </si>
  <si>
    <t>Asset Register</t>
  </si>
  <si>
    <t>Asset Age Profile</t>
  </si>
  <si>
    <t>Report on Overhead Lines</t>
  </si>
  <si>
    <t>Report on Embedded Networks</t>
  </si>
  <si>
    <t>SCHEDULE 10: REPORT ON NETWORK RELIABILITY</t>
  </si>
  <si>
    <t>10(i): Interruptions</t>
  </si>
  <si>
    <t>10(ii): Class C Interruptions and Duration by Cause</t>
  </si>
  <si>
    <t>10(iii): Class B Interruptions and Duration by Main Equipment Involved</t>
  </si>
  <si>
    <t>10(iv): Class C Interruptions and Duration by Main Equipment Involved</t>
  </si>
  <si>
    <t>10(v): Fault Rate</t>
  </si>
  <si>
    <t>Report on Network Reliability</t>
  </si>
  <si>
    <t>Comparison of Forecasts to Actual Expenditure</t>
  </si>
  <si>
    <t>Number of connections (ICPs)</t>
  </si>
  <si>
    <t>Wildlife</t>
  </si>
  <si>
    <t>Analytical Ratios</t>
  </si>
  <si>
    <t>SCHEDULE 1: ANALYTICAL RATIOS</t>
  </si>
  <si>
    <t>Incremental change in year</t>
  </si>
  <si>
    <t>Provide commentary on the benefits of merger and acquisition expenditure to the electricity distribution business, including required disclosures in accordance with section 2.7, in Schedule 14 (Mandatory Explanatory Notes)</t>
  </si>
  <si>
    <t>Regulatory profit / (loss) before tax &amp; term credit spread differential allowance</t>
  </si>
  <si>
    <t>Pass through and recoverable costs</t>
  </si>
  <si>
    <t>Previous years' incremental change</t>
  </si>
  <si>
    <t>Previous years' incremental change adjusted for inflation</t>
  </si>
  <si>
    <t xml:space="preserve"> Pass through costs</t>
  </si>
  <si>
    <t xml:space="preserve"> Recoverable costs</t>
  </si>
  <si>
    <t>Expenditure or loss deductible but not in regulatory profit / (loss) before tax**</t>
  </si>
  <si>
    <t>*   Workings to be provided in Schedule 14</t>
  </si>
  <si>
    <t xml:space="preserve">Opening weighted average remaining asset life (years) </t>
  </si>
  <si>
    <t>Opening Sum of RAB values without revaluations</t>
  </si>
  <si>
    <t>5a(viii): Regulatory Tax Asset Base Roll-Forward</t>
  </si>
  <si>
    <t xml:space="preserve">Closing sum of regulatory tax asset values </t>
  </si>
  <si>
    <t xml:space="preserve">This schedule is only to be completed if, as at the date of the most recently published financial statements, the weighted average original tenor of the debt portfolio (both qualifying debt and non-qualifying debt) is greater than five years.
This information is part of audited disclosure information (as defined in section 1.4 of the ID determination), and so is subject to the assurance report required by section 2.8.
</t>
  </si>
  <si>
    <t>[Select one]</t>
  </si>
  <si>
    <t>Agrees with cell Q17 value</t>
  </si>
  <si>
    <t>Calculations for IRR *Do not delete*</t>
  </si>
  <si>
    <t>Asset category transfers</t>
  </si>
  <si>
    <t>Non-network capex</t>
  </si>
  <si>
    <t>Total revaluations</t>
  </si>
  <si>
    <t>Tax depreciation</t>
  </si>
  <si>
    <t xml:space="preserve">This schedule provides information on the valuation of related party transactions, in accordance with section 2.3.6 and 2.3.7 of the ID determination. 
This information is part of audited disclosure information (as defined in section 1.4 of the ID determination), and so is subject to the assurance report required by section 2.8.
</t>
  </si>
  <si>
    <t>* a change in cost allocation must be completed for each cost allocator change that has occurred in the disclosure year.  A movement in an allocator metric is not a change in allocator or component.</t>
  </si>
  <si>
    <t>Non-network assets</t>
  </si>
  <si>
    <t>SCADA and communications equipment operating as a single system</t>
  </si>
  <si>
    <t>For Year Ended</t>
  </si>
  <si>
    <t>Number of assets at disclosure year end by installation date</t>
  </si>
  <si>
    <t>Total assets at year end</t>
  </si>
  <si>
    <t>Circuit length by operating voltage (at year end)</t>
  </si>
  <si>
    <t>Dedicated street lighting circuit length (km)</t>
  </si>
  <si>
    <t>(% of total overhead length)</t>
  </si>
  <si>
    <t>(% of total circuit length)</t>
  </si>
  <si>
    <t xml:space="preserve">Remote only </t>
  </si>
  <si>
    <t>Rugged only</t>
  </si>
  <si>
    <t>Remote and rugged</t>
  </si>
  <si>
    <t>Line charge revenue ($000)</t>
  </si>
  <si>
    <t>Maximum coincident system demand</t>
  </si>
  <si>
    <t>9e(ii): System Demand</t>
  </si>
  <si>
    <t>SAIFI and SAIDI by class</t>
  </si>
  <si>
    <t>Classes B &amp; C (interruptions on the network)</t>
  </si>
  <si>
    <t>Normalised SAIFI</t>
  </si>
  <si>
    <t>Normalised SAIDI</t>
  </si>
  <si>
    <t>* not applicable to exempt EDBs</t>
  </si>
  <si>
    <t>Interruption restoration</t>
  </si>
  <si>
    <t>Class C interruptions restored within</t>
  </si>
  <si>
    <t>Class A (planned interruptions by Transpower)</t>
  </si>
  <si>
    <t>Class F (unplanned interruptions of generation owned by others)</t>
  </si>
  <si>
    <t>Circuit length (km)</t>
  </si>
  <si>
    <t>Subtransmission lines</t>
  </si>
  <si>
    <t>Other network assets</t>
  </si>
  <si>
    <t>Network / Sub-Network Name</t>
  </si>
  <si>
    <t>Total transmission line charge revenue (if available)</t>
  </si>
  <si>
    <t>Energy intensity</t>
  </si>
  <si>
    <t>Consumer connection</t>
  </si>
  <si>
    <t>9e(i): Consumer Connections</t>
  </si>
  <si>
    <t>Consumer connection less capital contributions</t>
  </si>
  <si>
    <t>[EDB consumer type]</t>
  </si>
  <si>
    <t>Number of ICPs connected in year by consumer type</t>
  </si>
  <si>
    <t>Capital contributions funding quality of supply</t>
  </si>
  <si>
    <t>Capital contributions funding other reliability, safety and environment</t>
  </si>
  <si>
    <t>Quality of supply less capital contributions</t>
  </si>
  <si>
    <t>Legislative and regulatory less capital contributions</t>
  </si>
  <si>
    <t>Other reliability, safety and environment less capital contributions</t>
  </si>
  <si>
    <t>Direct billing*</t>
  </si>
  <si>
    <t>Demand on system for supply to consumers' connection points</t>
  </si>
  <si>
    <t>Electricity entering system for supply to consumers' connection points</t>
  </si>
  <si>
    <t>Discretionary discounts and consumer rebates</t>
  </si>
  <si>
    <t>** Excluding discretionary discounts and consumer rebates</t>
  </si>
  <si>
    <t>OH/UG consumer service connections</t>
  </si>
  <si>
    <t>No. with Age unknown</t>
  </si>
  <si>
    <t>Capital contributions funding legislative and regulatory</t>
  </si>
  <si>
    <t>Length of circuit within 10km of coastline or geothermal areas (where known)</t>
  </si>
  <si>
    <t xml:space="preserve">This schedule requires a summary of the quantity of assets that make up the network, by asset category and asset class. All units relating to cable and line assets, that are expressed in km, refer to circuit lengths.
</t>
  </si>
  <si>
    <t xml:space="preserve">This schedule requires a summary of the age profile (based on year of installation) of the assets that make up the network, by asset category and asset class. All units relating to cable and line assets, that are expressed in km, refer to circuit lengths.
</t>
  </si>
  <si>
    <t xml:space="preserve">This schedule requires a summary of the key characteristics of the overhead line and underground cable network. All units relating to cable and line assets, that are expressed in km, refer to circuit lengths.
</t>
  </si>
  <si>
    <t>Distributed generation</t>
  </si>
  <si>
    <t>Distributed generation output at HV and above</t>
  </si>
  <si>
    <t>Electricity supplied from distributed generation</t>
  </si>
  <si>
    <t xml:space="preserve">This schedule requires a summary of the key measures of network utilisation for the disclosure year (number of new connections including distributed generation, peak demand and electricity volumes conveyed).
</t>
  </si>
  <si>
    <t>Subtransmission cables</t>
  </si>
  <si>
    <t>Subtransmission</t>
  </si>
  <si>
    <t xml:space="preserve">Cause unknown </t>
  </si>
  <si>
    <t>Electricity losses (loss ratio)</t>
  </si>
  <si>
    <t>Total revaluation</t>
  </si>
  <si>
    <t>Consumer group name or price category code</t>
  </si>
  <si>
    <t>Monthly ROI -closing RIV</t>
  </si>
  <si>
    <t>Monthly ROI - opening RIV</t>
  </si>
  <si>
    <t xml:space="preserve">Monthly ROI—comparable to a vanilla WACC </t>
  </si>
  <si>
    <t xml:space="preserve">Monthly ROI—comparable to a post-tax WACC </t>
  </si>
  <si>
    <t>Monthly ROI -closing RIV less term credit spread differential allowance</t>
  </si>
  <si>
    <t>8(iii): Number of ICPs directly billed</t>
  </si>
  <si>
    <t>Billed quantities by price component</t>
  </si>
  <si>
    <t>Add extra columns for additional billed quantities by price component as necessary</t>
  </si>
  <si>
    <t>Total line charge revenue in disclosure year</t>
  </si>
  <si>
    <t>Notional revenue foregone (if applicable)</t>
  </si>
  <si>
    <t>Energy delivered to ICPs in disclosure year (MWh)</t>
  </si>
  <si>
    <t xml:space="preserve">Zone Substation Transformer  </t>
  </si>
  <si>
    <t>Total energy delivered to ICPs</t>
  </si>
  <si>
    <t>Expenditure per GWh energy delivered to ICPs ($/GWh)</t>
  </si>
  <si>
    <t>Expenditure per MW maximum coincident system demand ($/MW)</t>
  </si>
  <si>
    <t>Revenue per GWh energy delivered to ICPs ($/GWh)</t>
  </si>
  <si>
    <t>Network opex</t>
  </si>
  <si>
    <t>Non-network opex</t>
  </si>
  <si>
    <t>Total consumer line charge revenue</t>
  </si>
  <si>
    <t>Standard consumer line charge revenue</t>
  </si>
  <si>
    <t>Non-standard consumer line charge revenue</t>
  </si>
  <si>
    <t>4(iii): Calculation of Revaluation Rate and Revaluation of Assets</t>
  </si>
  <si>
    <t>4(iv): Roll Forward of Works Under Construction</t>
  </si>
  <si>
    <t>4(v): Regulatory Depreciation</t>
  </si>
  <si>
    <t>4(vi): Disclosure of Changes to Depreciation Profiles</t>
  </si>
  <si>
    <t>8</t>
  </si>
  <si>
    <t>Report on Billed Quantities and Line Charge Revenues (by Price Component)</t>
  </si>
  <si>
    <t>Expenditure per km circuit length ($/km)</t>
  </si>
  <si>
    <t>LV Street lighting</t>
  </si>
  <si>
    <t>Interruptions by class</t>
  </si>
  <si>
    <t>Reason for non-standard depreciation (text entry)</t>
  </si>
  <si>
    <t>Maximum coincident system demand per km circuit length (for supply) (kW/km)</t>
  </si>
  <si>
    <t>Total energy delivered to ICPs per km circuit length (for supply) (MWh/km)</t>
  </si>
  <si>
    <t>Interruption rate</t>
  </si>
  <si>
    <t>Actual ($000)</t>
  </si>
  <si>
    <t>Line charge revenue</t>
  </si>
  <si>
    <t>Forecast ($000) ²</t>
  </si>
  <si>
    <t>1  From the nominal dollar target revenue for the disclosure year disclosed under clause 2.4.3(3) of the Determination</t>
  </si>
  <si>
    <t>2  From the nominal dollar expenditure forecast and disclosed in the second to last AMP as the year CY+1 forecast</t>
  </si>
  <si>
    <t>All other asset relocations projects or programmes</t>
  </si>
  <si>
    <t>All other quality of supply projects or programmes</t>
  </si>
  <si>
    <t>All other legislative and regulatory projects or programmes</t>
  </si>
  <si>
    <t>All other reliability, safety and environment projects or programmes</t>
  </si>
  <si>
    <t>All other atypical expenditure projects or programmes</t>
  </si>
  <si>
    <t xml:space="preserve">This schedule requires a breakdown of operating expenditure incurred in the disclosure year. 
EDBs must provide explanatory comment on their operational expenditure in Schedule 14 (Explanatory notes to templates). This includes explanatory comment on any atypical operating expenditure and assets replaced or renewed as part of asset replacement and renewal operational expenditure, and additional information on insurance.
This information is part of audited disclosure information (as defined in section 1.4 of the ID determination), and so is subject to the assurance report required by section 2.8.
</t>
  </si>
  <si>
    <t>* Direct billing expenditure by suppliers that directly bill the majority of their consumers</t>
  </si>
  <si>
    <t>Total circuit length (km)</t>
  </si>
  <si>
    <t xml:space="preserve">This schedule requires information concerning embedded networks owned by an EDB that are embedded in another EDB’s network or in another embedded network.
</t>
  </si>
  <si>
    <t>* Extend embedded distribution networks table as necessary to disclose each embedded network owned by the EDB which is embedded in another EDB’s network or in another embedded network</t>
  </si>
  <si>
    <t>connections</t>
  </si>
  <si>
    <t>MVA</t>
  </si>
  <si>
    <t>Demand at time of maximum coincident demand (MW)</t>
  </si>
  <si>
    <t>Electricity volumes carried</t>
  </si>
  <si>
    <t>Energy (GWh)</t>
  </si>
  <si>
    <t>Price component</t>
  </si>
  <si>
    <t>Standard or non-standard consumer group (specify)</t>
  </si>
  <si>
    <t>Check</t>
  </si>
  <si>
    <t>Quality path normalised reliability limit</t>
  </si>
  <si>
    <t>Fault rate (faults per 100km)</t>
  </si>
  <si>
    <t xml:space="preserve">Year-end ROI—comparable to a vanilla WACC </t>
  </si>
  <si>
    <t xml:space="preserve">Year-end ROI—comparable to a post-tax WACC </t>
  </si>
  <si>
    <t>* these year-end ROI values are comparable to the ROI reported in pre 2012 disclosures by EDBs and do not represent the Commission's current view on ROI.</t>
  </si>
  <si>
    <t>Target ($000) ¹</t>
  </si>
  <si>
    <t>SCHEDULE 9c: REPORT ON OVERHEAD LINES AND UNDERGROUND CABLES</t>
  </si>
  <si>
    <t>Issuing party</t>
  </si>
  <si>
    <t>Coupon rate (%)</t>
  </si>
  <si>
    <t>Capital contributions funding system growth and asset replacement and renewal</t>
  </si>
  <si>
    <t>Capital contributions funding consumer connection expenditure</t>
  </si>
  <si>
    <t>SAIFI reliability limit</t>
  </si>
  <si>
    <t>SAIDI reliability limit</t>
  </si>
  <si>
    <t>System growth and asset replacement and renewal less capital contributions</t>
  </si>
  <si>
    <t>(years)</t>
  </si>
  <si>
    <t>1(i): Expenditure metrics</t>
  </si>
  <si>
    <t>1(ii): Revenue metrics</t>
  </si>
  <si>
    <t>1(iii): Service intensity measures</t>
  </si>
  <si>
    <t>1(iv): Composition of regulatory income</t>
  </si>
  <si>
    <t>1(v): Reliability</t>
  </si>
  <si>
    <t>5b(i): Summary—Related Party Transactions</t>
  </si>
  <si>
    <t>5b(ii): Entities Involved in Related Party Transactions</t>
  </si>
  <si>
    <t>5b(iii): Related Party Transactions</t>
  </si>
  <si>
    <t>Consumer types defined by EDB*</t>
  </si>
  <si>
    <t>Project or programme*</t>
  </si>
  <si>
    <t>Number of connections made in year</t>
  </si>
  <si>
    <t>Capacity of distributed generation installed in year</t>
  </si>
  <si>
    <t xml:space="preserve">This schedule requires the billed quantities and associated line charge revenues for each price category code used by the EDB in its pricing schedules. Information is also required on the number of ICPs that are included in each consumer group or price category code, and the energy delivered to these ICPs.
</t>
  </si>
  <si>
    <t>Add extra rows for additional consumer groups or price category codes as necessary</t>
  </si>
  <si>
    <t>Energy efficiency and demand side management, reduction of energy losses</t>
  </si>
  <si>
    <t>SCHEDULE 9e: REPORT ON NETWORK DEMAND</t>
  </si>
  <si>
    <t>Gains / (losses) on asset disposals</t>
  </si>
  <si>
    <t>Other regulated income (other than gains / (losses) on asset disposals)</t>
  </si>
  <si>
    <t>SCHEDULE 7: COMPARISON OF FORECASTS TO ACTUAL EXPENDITURE</t>
  </si>
  <si>
    <t>7(i): Revenue</t>
  </si>
  <si>
    <t xml:space="preserve">7(iii): Operational Expenditure  </t>
  </si>
  <si>
    <t>SCHEDULE 2: REPORT ON RETURN ON INVESTMENT</t>
  </si>
  <si>
    <t>2(i): Return on Investment</t>
  </si>
  <si>
    <t>2(ii): Information Supporting the ROI</t>
  </si>
  <si>
    <t>2(iii): Information Supporting the Monthly ROI</t>
  </si>
  <si>
    <t>2(iv): Year-End ROI Rates for Comparison Purposes</t>
  </si>
  <si>
    <t>SCHEDULE 5c: REPORT ON TERM CREDIT SPREAD DIFFERENTIAL ALLOWANCE</t>
  </si>
  <si>
    <t>5c(i): Qualifying Debt (may be Commission only)</t>
  </si>
  <si>
    <t>5c(ii): Attribution of Term Credit Spread Differential</t>
  </si>
  <si>
    <t>SCHEDULE 5e: REPORT ON ASSET ALLOCATIONS</t>
  </si>
  <si>
    <t>5e(i):Regulated Service Asset Values</t>
  </si>
  <si>
    <t>SCHEDULE 3: REPORT ON REGULATORY PROFIT</t>
  </si>
  <si>
    <t>3(i): Regulatory Profit</t>
  </si>
  <si>
    <t>3(ii): Pass-Through and Recoverable Costs</t>
  </si>
  <si>
    <t>3(iii): Incremental Rolling Incentive Scheme</t>
  </si>
  <si>
    <t>3(iv): Merger and Acquisition Expenditure</t>
  </si>
  <si>
    <t>3(v): Other Disclosures</t>
  </si>
  <si>
    <t>SCHEDULE 5d: REPORT ON COST ALLOCATIONS</t>
  </si>
  <si>
    <t>5d(i): Operating Cost Allocations</t>
  </si>
  <si>
    <t>5d(ii): Other Cost Allocations</t>
  </si>
  <si>
    <t xml:space="preserve">SCHEDULE 6a: REPORT ON CAPITAL EXPENDITURE FOR THE DISCLOSURE YEAR </t>
  </si>
  <si>
    <t>6a(iii): Consumer Connection</t>
  </si>
  <si>
    <t>6a(iv): System Growth and Asset Replacement and Renewal</t>
  </si>
  <si>
    <t>6a(v): Asset Relocations</t>
  </si>
  <si>
    <t>6a(vi): Quality of Supply</t>
  </si>
  <si>
    <t>6a(vii): Legislative and Regulatory</t>
  </si>
  <si>
    <t>6a(viii): Other Reliability, Safety and Environment</t>
  </si>
  <si>
    <t>SCHEDULE 6b: REPORT ON OPERATIONAL EXPENDITURE FOR THE DISCLOSURE YEAR</t>
  </si>
  <si>
    <t>6b(i): Operational Expenditure</t>
  </si>
  <si>
    <t>6b(ii): Subcomponents of Operational Expenditure (where known)</t>
  </si>
  <si>
    <t xml:space="preserve">This schedule requires information on the Return on Investment (ROI) for the EDB relative to the Commerce Commission's estimates of post tax WACC and vanilla WACC. EDBs must calculate their ROI based on a monthly basis if required by clause 2.3.3 of the ID Determination or if they elect to.  If an EDB makes this election, information supporting this calculation must be provided in 2(iii). 
EDBs must provide explanatory comment on their ROI in Schedule 14 (Mandatory Explanatory Notes).
This information is part of audited disclosure information (as defined in section 1.4 of the ID determination), and so is subject to the assurance report required by section 2.8.
</t>
  </si>
  <si>
    <t xml:space="preserve">This schedule requires information on the calculation of regulatory profit for the EDB for the disclosure year. All EDBs must complete 3(i), 3(iv) and 3(v) and must provide explanatory comment on their regulatory profit in Schedule 14 (Mandatory Explanatory Notes). 
Non-exempt EDBs must also complete sections 3(ii) and 3(iii).
This information is part of audited disclosure information (as defined in section 1.4 of the ID determination), and so is subject to the assurance report required by section 2.8.
</t>
  </si>
  <si>
    <t xml:space="preserve">This schedule requires information on the calculation of the Regulatory Asset Base (RAB) value to the end of this disclosure year. This informs the ROI calculation in Schedule 2. 
EDBs must provide explanatory comment on the value of their RAB in Schedule 14 (Mandatory Explanatory Notes). This information is part of audited disclosure information (as defined in section 1.4 of the ID determination), and so is subject to the assurance report required by section 2.8.
</t>
  </si>
  <si>
    <t xml:space="preserve">This schedule requires information on the calculation of the regulatory tax allowance. This information is used to calculate regulatory profit/loss in Schedule 3 (regulatory profit).  EDBs must provide explanatory commentary on the information disclosed in this schedule, in Schedule 14 (Mandatory Explanatory Notes).
This information is part of audited disclosure information (as defined in section 1.4 of the ID determination), and so is subject to the assurance report required by section 2.8.
</t>
  </si>
  <si>
    <t xml:space="preserve">This schedule provides information on the allocation of operational costs.  EDBs must provide explanatory comment on their cost allocation in Schedule 14 (Mandatory Explanatory Notes), including on the impact of any reclassifications.
This information is part of audited disclosure information (as defined in section 1.4 of the ID determination), and so is subject to the assurance report required by section 2.8.
</t>
  </si>
  <si>
    <t xml:space="preserve">This schedule requires information on the allocation of asset values. This information supports the calculation of the RAB value in Schedule 4.
EDBs must provide explanatory comment on their cost allocation in Schedule 14 (Mandatory Explanatory Notes), including on the impact of any changes in asset allocations. This information is part of audited disclosure information (as defined in section 1.4 of the ID determination), and so is subject to the assurance report required by section 2.8.
</t>
  </si>
  <si>
    <t>6a(i): Expenditure on Assets</t>
  </si>
  <si>
    <t>Expenditure on assets</t>
  </si>
  <si>
    <t>Cost of financing</t>
  </si>
  <si>
    <t>Value of vested assets</t>
  </si>
  <si>
    <t>Consumer connection expenditure</t>
  </si>
  <si>
    <t>6a(ii): Subcomponents of Expenditure on Assets (where known)</t>
  </si>
  <si>
    <t>System growth and asset replacement and renewal expenditure</t>
  </si>
  <si>
    <t>Asset relocations expenditure</t>
  </si>
  <si>
    <t>Quality of supply expenditure</t>
  </si>
  <si>
    <t>Legislative and regulatory expenditure</t>
  </si>
  <si>
    <t>Other reliability, safety and environment expenditure</t>
  </si>
  <si>
    <t>6a(ix): Non-Network Assets</t>
  </si>
  <si>
    <t>Non-network assets expenditure</t>
  </si>
  <si>
    <t>All other routine expenditure projects or programmes</t>
  </si>
  <si>
    <t>7(ii): Expenditure on Assets</t>
  </si>
  <si>
    <t>7(iv): Subcomponents of Expenditure on Assets (where known)</t>
  </si>
  <si>
    <t xml:space="preserve">7(v): Subcomponents of Operational Expenditure (where known) </t>
  </si>
  <si>
    <t>Consumer type or types (eg, residential, commercial etc.)</t>
  </si>
  <si>
    <t>Add extra columns for additional line charge revenues by price component as necessary</t>
  </si>
  <si>
    <t>Network</t>
  </si>
  <si>
    <t>Non-network</t>
  </si>
  <si>
    <t>Expenditure on network assets</t>
  </si>
  <si>
    <t xml:space="preserve">This schedule compares actual revenue and expenditure to the previous forecasts that were made for the disclosure year. Accordingly, this schedule requires the forecast revenue and expenditure information from previous disclosures to be inserted. 
EDBs must provide explanatory comment on the variance between actual and target revenue and forecast expenditure in Schedule 14 (Mandatory Explanatory Notes). This information is part of the audited disclosure information (as defined in section 1.4 of the ID determination), and so is subject to the assurance report required by section 2.8. For the purpose of this audit, target revenue and forecast expenditures only need to be verified back to previous disclosures.
</t>
  </si>
  <si>
    <t>8(i): Billed Quantities by Price Component</t>
  </si>
  <si>
    <t>8(ii): Line Charge Revenues ($000) by Price Component</t>
  </si>
  <si>
    <t xml:space="preserve">This schedule requires a summary of the key measures of network reliability (interruptions, SAIDI, SAIFI and fault rate) for the disclosure year. EDBs must provide explanatory comment on their network reliability for the disclosure year in Schedule 14 (Explanatory notes to templates). The SAIFI and SAIDI information is part of audited disclosure information (as defined in section 1.4 of the ID determination), and so is subject to the assurance report required by section 2.8.
</t>
  </si>
  <si>
    <t>Depreciation - no standard life assets</t>
  </si>
  <si>
    <t>Opening / closing RAB</t>
  </si>
  <si>
    <t>Value of capital contributions</t>
  </si>
  <si>
    <t>Unit charging basis (eg, days, kW of demand, kVA of capacity, etc.)</t>
  </si>
  <si>
    <t>Rate (eg, $/day, $/kWh, etc.)</t>
  </si>
  <si>
    <t>Normalised SAIFI and SAIDI</t>
  </si>
  <si>
    <t>SAIFI and SAIDI limits applicable to disclosure year*</t>
  </si>
  <si>
    <t>SCHEDULE 8: REPORT ON BILLED QUANTITIES AND LINE CHARGE REVENUES</t>
  </si>
  <si>
    <t>from row 48</t>
  </si>
  <si>
    <t>from row 42</t>
  </si>
  <si>
    <t>from S4</t>
  </si>
  <si>
    <t>from S5a</t>
  </si>
  <si>
    <t>from S3</t>
  </si>
  <si>
    <t>from S8</t>
  </si>
  <si>
    <t>from S6b</t>
  </si>
  <si>
    <t>from row 49</t>
  </si>
  <si>
    <t>from S5c</t>
  </si>
  <si>
    <t>to row 17</t>
  </si>
  <si>
    <t>from row 31</t>
  </si>
  <si>
    <t>from row 33</t>
  </si>
  <si>
    <t>to row 10</t>
  </si>
  <si>
    <t>from S5e</t>
  </si>
  <si>
    <t>from S6a</t>
  </si>
  <si>
    <t>from row 37</t>
  </si>
  <si>
    <t>to row 12</t>
  </si>
  <si>
    <t>from row 83</t>
  </si>
  <si>
    <t>from row 64</t>
  </si>
  <si>
    <t>to row 8</t>
  </si>
  <si>
    <t>to row 9</t>
  </si>
  <si>
    <t>to row 11</t>
  </si>
  <si>
    <t>to row 13</t>
  </si>
  <si>
    <t>to row 14</t>
  </si>
  <si>
    <t>to row 15</t>
  </si>
  <si>
    <t>to row 18</t>
  </si>
  <si>
    <t>to row 16</t>
  </si>
  <si>
    <t>to row 20</t>
  </si>
  <si>
    <t>to row 22</t>
  </si>
  <si>
    <t>from S9c &amp; S9e</t>
  </si>
  <si>
    <t>from S8 &amp; S9c</t>
  </si>
  <si>
    <t>from S9c &amp; S10</t>
  </si>
  <si>
    <t>to S2</t>
  </si>
  <si>
    <t>from row 38 &amp; to S2</t>
  </si>
  <si>
    <t>from row 43&amp; to S2</t>
  </si>
  <si>
    <t>from row 45&amp; to S2</t>
  </si>
  <si>
    <t>from row 47 &amp; to S2</t>
  </si>
  <si>
    <t>from row 49 to S2</t>
  </si>
  <si>
    <t>from S5a &amp; to S2</t>
  </si>
  <si>
    <t>to S3</t>
  </si>
  <si>
    <t>to row 33 &amp; S3</t>
  </si>
  <si>
    <t>to row 31 &amp; S3</t>
  </si>
  <si>
    <t>to S4</t>
  </si>
  <si>
    <t>to 5a</t>
  </si>
  <si>
    <t>to S3 &amp; S7</t>
  </si>
  <si>
    <t>from row 38 &amp; to S7</t>
  </si>
  <si>
    <t>from row 52 &amp; to S7</t>
  </si>
  <si>
    <t>from row 65 &amp; to S7</t>
  </si>
  <si>
    <t>from row 78 &amp; to S7</t>
  </si>
  <si>
    <t>from row 90 &amp; to S7</t>
  </si>
  <si>
    <t>from row 102 &amp; to S7</t>
  </si>
  <si>
    <t>from row 128 &amp; to S7</t>
  </si>
  <si>
    <t>to S7</t>
  </si>
  <si>
    <t>from S4 &amp; to row 69</t>
  </si>
  <si>
    <t>from row 26 &amp; S5a</t>
  </si>
  <si>
    <t>to S1</t>
  </si>
  <si>
    <t>Closing unamortised initial differences in asset values</t>
  </si>
  <si>
    <t>sch ref</t>
  </si>
  <si>
    <t>Negative Opening RIV</t>
  </si>
  <si>
    <t>Negative Monthly ROI - opening RIV</t>
  </si>
  <si>
    <t>IRR</t>
  </si>
  <si>
    <t>Monthly ROI -closing RIV less term credit spread differential allowance + March</t>
  </si>
  <si>
    <t>to S9e</t>
  </si>
  <si>
    <t>This schedule calculates expenditure, revenue and service ratios from the information disclosed. The disclosed ratios may vary for reasons that are company specific and, as a result, must be interpreted with care. The Commerce Commission will publish a summary and analysis of information disclosed in accordance with the ID determination. This will include information disclosed in accordance with this and other schedules, and information disclosed under the other requirements of the determination.</t>
  </si>
  <si>
    <t>Opening / closing deferred tax</t>
  </si>
  <si>
    <t>Opening sum of regulatory tax asset values</t>
  </si>
  <si>
    <t>This schedule requires a breakdown of capital expenditure on assets incurred in the disclosure year, including any assets in respect of which capital contributions are received, but excluding assets that are vested assets. Information on expenditure on assets must be provided on an accounting accruals basis and must exclude finance costs.  
EDBs must provide explanatory comment on their expenditure on assets in Schedule 14 (Explanatory Notes to Templates).
This information is part of audited disclosure information (as defined in section 1.4 of the ID determination), and so is subject to the assurance report required by section 2.8.</t>
  </si>
  <si>
    <t xml:space="preserve">to row 20 </t>
  </si>
  <si>
    <t>from row 16</t>
  </si>
  <si>
    <t>Total book value of interest bearing debt</t>
  </si>
  <si>
    <t>October</t>
  </si>
  <si>
    <t>January</t>
  </si>
  <si>
    <r>
      <t>CPI</t>
    </r>
    <r>
      <rPr>
        <vertAlign val="subscript"/>
        <sz val="10"/>
        <rFont val="Calibri"/>
        <family val="2"/>
      </rPr>
      <t>4</t>
    </r>
    <r>
      <rPr>
        <vertAlign val="superscript"/>
        <sz val="10"/>
        <rFont val="Calibri"/>
        <family val="2"/>
      </rPr>
      <t>-4</t>
    </r>
  </si>
  <si>
    <r>
      <t>CPI</t>
    </r>
    <r>
      <rPr>
        <vertAlign val="subscript"/>
        <sz val="10"/>
        <rFont val="Calibri"/>
        <family val="2"/>
      </rPr>
      <t>4</t>
    </r>
  </si>
  <si>
    <t>In Schedule 14, Box 5, provide descriptions and workings of items recorded in the asterisked categories in Schedule 5a(i).</t>
  </si>
  <si>
    <t>In Schedule 14, Box 6, provide descriptions and workings of items recorded in the asterisked category in Schedule 5a(vi) (Tax effect of other temporary differences).</t>
  </si>
  <si>
    <t>5e</t>
  </si>
  <si>
    <t>6a</t>
  </si>
  <si>
    <t>6b</t>
  </si>
  <si>
    <t>Information Templates</t>
  </si>
  <si>
    <t>Expenditure per average no. of ICPs ($/ICP)</t>
  </si>
  <si>
    <t>Revenue per average no. of  ICPs ($/ICP)</t>
  </si>
  <si>
    <t>9e(iii): Transformer Capacity</t>
  </si>
  <si>
    <t>from S6b, S8, S9c, S9e</t>
  </si>
  <si>
    <t>from S6a, S8, S9c, S9e</t>
  </si>
  <si>
    <t>Expenditure per MVA of capacity from EDB-owned distribution transformers ($/MVA)</t>
  </si>
  <si>
    <t>Company Name and Dates</t>
  </si>
  <si>
    <t>To prepare the templates for disclosure, the supplier's company name should be entered in cell C8, the date of the last day of the current (disclosure) year should be entered in cell C12, and the date on which the information is disclosed should be entered in cell C10 of the CoverSheet worksheet.</t>
  </si>
  <si>
    <t xml:space="preserve">The cell C12 entry (current year) is used to calculate disclosure years in the column headings that show above some of the tables and in labels adjacent to some entry cells. It is also used to calculate the ‘For year ended’ date in the template title blocks (the title blocks are the light green shaded areas at the top of each template).
The cell C8 entry (company name) is used in the template title blocks.
Dates should be entered in day/month/year order (Example -"1 April 2013").
</t>
  </si>
  <si>
    <t>Data Entry Cells and Calculated Cells</t>
  </si>
  <si>
    <t>Validation Settings on Data Entry Cells</t>
  </si>
  <si>
    <t>To maintain a consistency of format and to help guard against errors in data entry, some data entry cells test keyboard entries for validity and accept only a limited range of values.  For example, entries may be limited to a list of category names, to values between 0% and 100%, or either a numeric entry or the text entry “N/A”. Where this occurs, a validation message will appear when data is being entered. These checks are applied to keyboard entries only and not, for example, to entries made using Excel’s copy and paste facility.</t>
  </si>
  <si>
    <t>Conditional Formatting Settings on Data Entry Cells</t>
  </si>
  <si>
    <t>Inserting Additional Rows and Columns</t>
  </si>
  <si>
    <t>Disclosures by Sub-Network</t>
  </si>
  <si>
    <t>Schedule References</t>
  </si>
  <si>
    <t>The references labelled 'sch ref' in the leftmost column of each template are consistent with the row references in the Electricity Distribution ID Determination 2012 (as issued on 1 October 2012). They provide a common reference between the rows in the determination and the template.  Due to page formatting, the row reference sequences contained in the determination schedules are not necessarily contiguous.</t>
  </si>
  <si>
    <t>Description of Calculation References</t>
  </si>
  <si>
    <t>Calculation cell formulas contain links to other cells within the same template or elsewhere in the workbook.  Key cell references are described in a column to the right of each template. These descriptions are provided to assist data entry. Cell references refer to the row of the template and not the schedule reference.</t>
  </si>
  <si>
    <t>Data entered into this workbook may be entered only into the data entry cells. Data entry cells are the bordered, unshaded areas (white cells) in each template.  Under no circumstances should data be entered into the workbook outside a data entry cell.</t>
  </si>
  <si>
    <t>In some cases, where the information for disclosure is able to be ascertained from disclosures elsewhere in the workbook, such information is disclosed in a calculated cell. Under no circumstances should the formulas in a calculated cell be overwritten.</t>
  </si>
  <si>
    <t>Worksheet Completion Sequence</t>
  </si>
  <si>
    <t xml:space="preserve">Calculation cells may show an incorrect value until precedent cell entries have been completed. Data entry may be assisted by completing the schedules in the following order: </t>
  </si>
  <si>
    <t>Average number of ICPs per km circuit length (for supply) (ICPs/km)</t>
  </si>
  <si>
    <t>Total energy delivered to ICPs per Average number of ICPs (kWh/ICP)</t>
  </si>
  <si>
    <t>Capital contributions funding asset relocations</t>
  </si>
  <si>
    <t>Data accuracy 1–4</t>
  </si>
  <si>
    <t>Column conditional formatting</t>
  </si>
  <si>
    <t>Schedule 8: Report on Billed Quantities and Line Charge Revenues</t>
  </si>
  <si>
    <t>* include additional rows if needed</t>
  </si>
  <si>
    <t>Asset or assets with changes to depreciation*</t>
  </si>
  <si>
    <t xml:space="preserve">Name of related party </t>
  </si>
  <si>
    <t>Related party relationship</t>
  </si>
  <si>
    <t>Related party transaction type</t>
  </si>
  <si>
    <t>Description of transaction</t>
  </si>
  <si>
    <t>Value of transaction
($000)</t>
  </si>
  <si>
    <t>Basis for determining value</t>
  </si>
  <si>
    <t>Table 4(ii)</t>
  </si>
  <si>
    <t>Agrees with Table 4(ii)</t>
  </si>
  <si>
    <t>Schedules 1–10</t>
  </si>
  <si>
    <t>Other adjustments to the RAB tax value</t>
  </si>
  <si>
    <t>Cell G18</t>
  </si>
  <si>
    <t>Test for cell G30 conditional formatting</t>
  </si>
  <si>
    <t>Disclosure Template Guidelines for Information Entry</t>
  </si>
  <si>
    <t xml:space="preserve">The templates for schedules 4, 5b, 5c, 5d, 5e, 5i, 6a, 8, 9d, and 9e may require additional rows to be inserted in tables marked 'include additional rows if needed' or similar. </t>
  </si>
  <si>
    <t>Additional rows in schedules 5c, 5i, 6a, and 9e must not be inserted directly above the first row or below the last row of a table. This is to ensure that entries made in the new row are included in the totals.</t>
  </si>
  <si>
    <t>Schedule 2: Report on Return on Investment</t>
  </si>
  <si>
    <t>The ROI calculations are performed in this template.</t>
  </si>
  <si>
    <t>All suppliers must complete tables 2(i) Return on Investment and 2(ii) Information Supporting the ROI.</t>
  </si>
  <si>
    <t xml:space="preserve">The Excel worksheet uses several calculated cells beyond the rightmost edge of the template to calculate the monthly ROIs.  </t>
  </si>
  <si>
    <t>Templates for Schedules 1–10</t>
  </si>
  <si>
    <t>5d(iii): Changes in Cost Allocations* †</t>
  </si>
  <si>
    <t>† include additional rows if needed</t>
  </si>
  <si>
    <t>5e(ii): Changes in Asset Allocations* †</t>
  </si>
  <si>
    <t>Schedules 5d and 5e may require new cost or asset category rows to be inserted in allocation change tables 5d(iii) and 5e(ii).  Accordingly, cell protection has been removed from rows 76 and 79 of the respective templates to allow blocks of rows to be copied. The four steps to add new cost category rows to table 5d(iii) are: Select Excel rows 67:74, copy, select Excel row 76, insert copied cells. Similarly, for table 5e(ii): Select Excel rows 70:77, copy, select Excel row 79, then insert copied cells.</t>
  </si>
  <si>
    <t>Distribution lines (excluding LV)</t>
  </si>
  <si>
    <t>Distribution cables (excluding LV)</t>
  </si>
  <si>
    <t>Distribution other (excluding LV)</t>
  </si>
  <si>
    <t>Only suppliers who meet either of the two thresholds set out in subclause 2.3.3 of the Electricity Distribution Information Disclosure Determination 2012 need to complete table 2(iii) Information Supporting the Monthly ROI. We expect that most suppliers will generally not meet either threshold. You will need to work out if you met either threshold using your own tools (e.g. Excel) and do not need to disclosure these calculations. If you met either threshold you will need to provide a breakdown of five cash flow items on a month by month basis, as well as your opening revenue related working capital. The definitions for these items are the same as for the rest of the schedules. The values for assets commissioned and asset disposals should relate to the RAB (not the unallocated RAB).</t>
  </si>
  <si>
    <t>The prior year comparison information in the table 2(i) columns labelled CY-1 and CY-2 should be completed by copying the results from the previous year's disclosure.</t>
  </si>
  <si>
    <t>Changes to disclosure year 2013</t>
  </si>
  <si>
    <t>from row 38</t>
  </si>
  <si>
    <t>Version 3.0 templates</t>
  </si>
  <si>
    <t>If the supplier has sub-networks, schedules 8, 9a, 9b, 9c, 9e, and 10 must be completed for the network and for each sub-network. A copy of the schedule worksheet(s) must be made for each sub-network and named accordingly.</t>
  </si>
  <si>
    <t>Clause 2.12 of the Electricity Distribution ID Determination 2012 does not apply for disclosure years 2014 and onwards.
EDBs do not need to complete transitional schedules 5h and 5i. These schedules have been excluded from this version of the templates.
All schedules in this workbook must now be completed in full and publicly disclosed.</t>
  </si>
  <si>
    <t>J12 to L12 - from ComCom website (Cost of capital determination)</t>
  </si>
  <si>
    <t>J13 to L13 - from ComCom website (Cost of capital determination)</t>
  </si>
  <si>
    <t>J14 to L14 - from ComCom website (Cost of capital determination)</t>
  </si>
  <si>
    <t>J20 to L20 - from ComCom website (Cost of capital determination)</t>
  </si>
  <si>
    <t>J21 to L21 - from ComCom website (Cost of capital determination)</t>
  </si>
  <si>
    <t>J22 to L22 - from ComCom website (Cost of capital determination)</t>
  </si>
  <si>
    <t>L10 to O10 - from CY-1 ID disclosure</t>
  </si>
  <si>
    <t>L12 to O12 - from CY-1 ID disclosure</t>
  </si>
  <si>
    <t>L14 to O14 - from CY-1 ID disclosure</t>
  </si>
  <si>
    <t>L16 to O16 - from CY-1 ID disclosure</t>
  </si>
  <si>
    <t>L18 to O18 - from CY-1 ID disclosure</t>
  </si>
  <si>
    <t>L20 to O20 - from CY-1 ID disclosure</t>
  </si>
  <si>
    <t>L22 to O22 - from CY-1 ID disclosure</t>
  </si>
  <si>
    <t>L24 to O24 - from CY-1 ID disclosure</t>
  </si>
  <si>
    <t>N29 - from CY-1 ID disclosure</t>
  </si>
  <si>
    <t>from SE9A Index column - CPI table (Statistics NZ Website)</t>
  </si>
  <si>
    <t>from CY-1 ID disclosure</t>
  </si>
  <si>
    <t xml:space="preserve">from CY-1 ID disclosure </t>
  </si>
  <si>
    <t>J10 &amp; K10 - from CY-1 ID disclosure</t>
  </si>
  <si>
    <t>J18 &amp; K18 - from CY-1 ID disclosure</t>
  </si>
  <si>
    <t>Total revaluation from S3 (T23) must be included in I16</t>
  </si>
  <si>
    <t xml:space="preserve">This template should be completed in respect of each consumer groups or price category code (as applicable) that applied in the relevant disclosure year. The 'Average number of ICPs in disclosure year' column entries should be the arithmetic mean of monthly total ICPs (at month end). 
</t>
  </si>
  <si>
    <t>These templates correct formula errors contained in previous versions of the templates. A list of the formula corrections can be found in the ID issues register under "Excel Template Issues - v2.X (2013)" in the category column. We have included additional guidance for schedules 2, 4 and 5a indicating where information for certain rows are expected to be sourced from.</t>
  </si>
  <si>
    <t>These templates have been prepared for use by EDBs when making disclosures under subclauses 2.3.1, 2.4.21, 2.4.22, 2.5.1, and 2.5.2 of the Electricity Distribution Information Disclosure Determination 2012. Disclosures must be made available to the public within 5 months after the end of the disclosure year and a copy provided to the Commission within 5 working days of being disclosed to the public.</t>
  </si>
  <si>
    <t xml:space="preserve">Schedule 9b columns AA to AE (2013 to 2017) contain conditional formatting. The data entry cells for future years are hidden (are changed from white to yellow).
Schedule 9b cells AG10 to AG60 will change colour if the total assets at year end for each asset class does not equal the corresponding values in column I in Schedule 9a.
Schedule 9c cell P30 will change colour if P30 (overhead circuit length by terrain) does not equal P18 (overhead circuit length by operating voltage).
Schedule 4 cells P99:P105 and P107 will change colour if the RAB values do not equal the corresponding values in table 4(ii).
</t>
  </si>
  <si>
    <t>The template for schedule 8 may require additional columns to be inserted between column P and U. To avoid interfering with the title block entries, these should be inserted to the left of column S. If inserting additional columns, the formulas for standard consumers total, non-standard consumers totals and total for all consumers will need to be copied into the cells of the added columns. The formulas can be found in the equivalent cells of the existing columns.</t>
  </si>
  <si>
    <t>1. Coversheet
2. Schedules 5a–5e
3. Schedules 6a and 6b
4. Schedule 8
5. Schedule 3
6. Schedule 4
7. Schedule 2
8. Schedule 7
9. Schedules 9a–9e
10. Schedule 10</t>
  </si>
  <si>
    <t>Template Version 3.0. Prepared 14 April 2014</t>
  </si>
  <si>
    <t>Line charge revenues ($000) by price component</t>
  </si>
  <si>
    <t>Netcon Ltd</t>
  </si>
  <si>
    <t>Wholly owned subsidiary and contractor</t>
  </si>
  <si>
    <t>Opex</t>
  </si>
  <si>
    <t>Capex</t>
  </si>
  <si>
    <t>Maintenance of Assets</t>
  </si>
  <si>
    <t>Subtransmission assets</t>
  </si>
  <si>
    <t>Zone Substations</t>
  </si>
  <si>
    <t>Distribution and LV Lines</t>
  </si>
  <si>
    <t>Distribution and LV Cables</t>
  </si>
  <si>
    <t>Distribution Substations and Transformers</t>
  </si>
  <si>
    <t>Distribution Switchgear</t>
  </si>
  <si>
    <t>Other System Fixed Assets (as per the ODV Handbook)</t>
  </si>
  <si>
    <t>Netcon Charge Labour and Plant at market Values with materials having a markup of 15%</t>
  </si>
  <si>
    <t>Line recloser new locations</t>
  </si>
  <si>
    <t>Network - New Subdivisions &amp; extensions for new services</t>
  </si>
  <si>
    <t>Network - Various O/H new builds &amp; upgrades</t>
  </si>
  <si>
    <t>Non Budgeted Items</t>
  </si>
  <si>
    <t>Network - Distribution Sub refurbishment</t>
  </si>
  <si>
    <t>Network - Reclosers New</t>
  </si>
  <si>
    <t>Network - Zone Substation Protection replacement</t>
  </si>
  <si>
    <t>Network - New Equipment</t>
  </si>
  <si>
    <t>Equipment</t>
  </si>
  <si>
    <t>Network - Underground Cable Upgrades (G)</t>
  </si>
  <si>
    <t>Overhead Lines, new, refurbished and upgraded</t>
  </si>
  <si>
    <t>Customer connections, incuding new subdivisions and externsions for new services</t>
  </si>
  <si>
    <t>Metering and relays</t>
  </si>
  <si>
    <t>Distribution Substations, including transformer, regulators, ring main units, etc.</t>
  </si>
  <si>
    <t>Underground cables, including overhead to underground conversions</t>
  </si>
  <si>
    <t>Zone substations, including load control plants</t>
  </si>
  <si>
    <t>System development</t>
  </si>
  <si>
    <t>LandB</t>
  </si>
  <si>
    <t>Plant</t>
  </si>
  <si>
    <t>Software</t>
  </si>
  <si>
    <t>Vehicle</t>
  </si>
  <si>
    <t>N/A</t>
  </si>
  <si>
    <t>n/a</t>
  </si>
  <si>
    <t>LOWHCA</t>
  </si>
  <si>
    <t>Low Charge</t>
  </si>
  <si>
    <t>Standard</t>
  </si>
  <si>
    <t>LOWLCA</t>
  </si>
  <si>
    <t>LOWUHCA</t>
  </si>
  <si>
    <t>Low Uncontrolled</t>
  </si>
  <si>
    <t>LOWULCA</t>
  </si>
  <si>
    <t>015HCA</t>
  </si>
  <si>
    <t>015</t>
  </si>
  <si>
    <t>015LCA</t>
  </si>
  <si>
    <t>015UHCA</t>
  </si>
  <si>
    <t>015 Uncontrolled</t>
  </si>
  <si>
    <t>015ULCA</t>
  </si>
  <si>
    <t>360HCA</t>
  </si>
  <si>
    <t>360</t>
  </si>
  <si>
    <t>360LCA</t>
  </si>
  <si>
    <t>360UHCA</t>
  </si>
  <si>
    <t>360 Uncontrolled</t>
  </si>
  <si>
    <t>360ULCA</t>
  </si>
  <si>
    <t>ASSHCA</t>
  </si>
  <si>
    <t>Assessed</t>
  </si>
  <si>
    <t>ASSLCA</t>
  </si>
  <si>
    <t>TOU400HCA</t>
  </si>
  <si>
    <t>TOU 400V</t>
  </si>
  <si>
    <t>TOU400LCA</t>
  </si>
  <si>
    <t>TOU11HCA</t>
  </si>
  <si>
    <t>TOU 11kV</t>
  </si>
  <si>
    <t>TOU11LCA</t>
  </si>
  <si>
    <t>IND</t>
  </si>
  <si>
    <t>Non-standard</t>
  </si>
  <si>
    <t>Distribution fixed</t>
  </si>
  <si>
    <t>Distribution variable day</t>
  </si>
  <si>
    <t>Distribution variable night</t>
  </si>
  <si>
    <t xml:space="preserve">Distribution demand </t>
  </si>
  <si>
    <t>Transmission Fixed</t>
  </si>
  <si>
    <t>Transmission Variable day</t>
  </si>
  <si>
    <t>Transmission Variable night</t>
  </si>
  <si>
    <t>Transmission demand</t>
  </si>
  <si>
    <t>$/annum</t>
  </si>
  <si>
    <t>$/kWh</t>
  </si>
  <si>
    <t>$/(kWh*annum)</t>
  </si>
  <si>
    <t>Alpine Energy Limitied</t>
  </si>
  <si>
    <t>Assets capitalised to the FAR but not initial processed to WIP</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</si>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</sst>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6" formatCode="&quot;$&quot;#,##0;[Red]\-&quot;$&quot;#,##0"/>
    <numFmt numFmtId="41" formatCode="_-* #,##0_-;\-* #,##0_-;_-* &quot;-&quot;_-;_-@_-"/>
    <numFmt numFmtId="44" formatCode="_-&quot;$&quot;* #,##0.00_-;\-&quot;$&quot;* #,##0.00_-;_-&quot;$&quot;* &quot;-&quot;??_-;_-@_-"/>
    <numFmt numFmtId="43" formatCode="_-* #,##0.00_-;\-* #,##0.00_-;_-* &quot;-&quot;??_-;_-@_-"/>
    <numFmt numFmtId="164" formatCode="_(* #,##0_);_(* \(#,##0\);_(* &quot;–&quot;??_);_(* @_)"/>
    <numFmt numFmtId="165" formatCode="d\ mmmm\ yyyy"/>
    <numFmt numFmtId="166" formatCode="\(#,##0\);\(#,##0\);\-"/>
    <numFmt numFmtId="167" formatCode="#,##0.00;\(#,##0.00\);\-"/>
    <numFmt numFmtId="168" formatCode="0%;\-0%;\-"/>
    <numFmt numFmtId="169" formatCode="d\ mmm\ yy"/>
    <numFmt numFmtId="170" formatCode="_([$-1409]d\ mmmm\ yyyy;_(@"/>
    <numFmt numFmtId="171" formatCode="_(* @_)"/>
    <numFmt numFmtId="172" formatCode="_(* #,##0.00%_);_(* \(#,##0.00%\);_(* &quot;–&quot;???_);_(* @_)"/>
    <numFmt numFmtId="173" formatCode="_(* #,##0%_);_(* \(#,##0%\);_(* &quot;–&quot;???_);_(* @_)"/>
    <numFmt numFmtId="174" formatCode="[$-1409]d\ mmmm\ yyyy;@"/>
    <numFmt numFmtId="175" formatCode="[$-1409]d\ mmm\ yy;@"/>
    <numFmt numFmtId="176" formatCode=";;;"/>
    <numFmt numFmtId="177" formatCode="#,##0;\(#,##0\);\-"/>
    <numFmt numFmtId="178" formatCode="#,##0.0;\(#,##0.0\);\-"/>
    <numFmt numFmtId="179" formatCode="0.00%;\-0.00%;\-"/>
    <numFmt numFmtId="180" formatCode="#,##0\ ;\(#,##0\);\-"/>
    <numFmt numFmtId="181" formatCode="#,##0.00%\ ;\(#,##0.00%\);\-"/>
    <numFmt numFmtId="182" formatCode="#,##0.00\ ;\(#,##0.00\);\-"/>
    <numFmt numFmtId="183" formatCode="#,##0%\ ;\(#,##0%\);\-"/>
    <numFmt numFmtId="184" formatCode="0%\ ;\-0%;\-"/>
    <numFmt numFmtId="185" formatCode="&quot;$&quot;#,##0\ ;\(&quot;$&quot;#,##0\);\-"/>
    <numFmt numFmtId="186" formatCode="#,##0.0\ ;\(#,##0.0\);\-"/>
    <numFmt numFmtId="187" formatCode="#,##0.0%\ ;\(#,##0.0%\);\-"/>
    <numFmt numFmtId="188" formatCode="_-* #,##0_-;\-* #,##0_-;_-* &quot;-&quot;??_-;_-@_-"/>
    <numFmt numFmtId="189" formatCode="0.000"/>
    <numFmt numFmtId="190" formatCode="0.0%"/>
    <numFmt numFmtId="191" formatCode="_(* #,##0_);_(* \(#,##0\);_(* &quot;–&quot;??_);\(@_)"/>
    <numFmt numFmtId="192" formatCode="_(@_)"/>
    <numFmt numFmtId="193" formatCode="[$-C09]d\ mmmm\ yyyy;@"/>
    <numFmt numFmtId="194" formatCode="[$kr-406]\ #,##0.00"/>
    <numFmt numFmtId="195" formatCode="#,##0.00;[Red]\(#,##0.00\)"/>
    <numFmt numFmtId="196" formatCode="#,##0;[Red]\(#,##0\)"/>
    <numFmt numFmtId="197" formatCode="_(* #,##0_);_(* \(#,##0\);_(* &quot;-&quot;_);_(@_)"/>
    <numFmt numFmtId="198" formatCode="_(* #,##0.0_);_(* \(#,##0.0\);_(* &quot;–&quot;???_);_(* @_)"/>
    <numFmt numFmtId="199" formatCode="_(* #,##0.00_);_(* \(#,##0.00\);_(* &quot;–&quot;???_);_(* @_)"/>
    <numFmt numFmtId="200" formatCode="_(* #,##0.000_);_(* \(#,##0.000\);_(* &quot;–&quot;??_);_(* @_)"/>
    <numFmt numFmtId="201" formatCode="_(* #,##0.0000_);_(* \(#,##0.0000\);_(* &quot;–&quot;??_);_(* @_)"/>
    <numFmt numFmtId="202" formatCode="_(* #,##0.00_);_(* \(#,##0.00\);_(* &quot;-&quot;??_);_(@_)"/>
    <numFmt numFmtId="203" formatCode="_ * #,##0.00_ ;_ * \-#,##0.00_ ;_ * &quot;-&quot;??_ ;_ @_ "/>
    <numFmt numFmtId="204" formatCode="_(&quot;$&quot;* #,##0.00_);_(&quot;$&quot;* \(#,##0.00\);_(&quot;$&quot;* &quot;-&quot;??_);_(@_)"/>
    <numFmt numFmtId="205" formatCode="_ &quot;$&quot;* #,##0.00_ ;_ &quot;$&quot;* \-#,##0.00_ ;_ &quot;$&quot;* &quot;-&quot;??_ ;_ @_ "/>
    <numFmt numFmtId="206" formatCode="_(* [$-1409]d\ mmm\ yyyy\ h\ AM/PM_);_(* @"/>
    <numFmt numFmtId="207" formatCode="_(* #,##0.0%_);_(* \(#,##0.0%\);_(* &quot;–&quot;???_);_(* @_)"/>
    <numFmt numFmtId="208" formatCode="_(* #,##0.0%_);_(* \(#,##0.0%\);_(* &quot;–&quot;??_);_(* @_)"/>
    <numFmt numFmtId="209" formatCode="_([$-1409]h:mm\ AM/PM;@"/>
    <numFmt numFmtId="210" formatCode="_(* 0000_);_(* \(0000\);_(* &quot;–&quot;??_);_(@_)"/>
    <numFmt numFmtId="211" formatCode="_(* #,##0.00000_);_(* \(#,##0.00000\);_(* &quot;–&quot;??_);_(* @_)"/>
    <numFmt numFmtId="212" formatCode="_([$-1409]d\ mmm\ yyyy_-;_(@"/>
    <numFmt numFmtId="213" formatCode="_([$-1409]hh:mm_-;_(@"/>
    <numFmt numFmtId="214" formatCode="m\o\n\th\ d\,\ yyyy"/>
    <numFmt numFmtId="215" formatCode="#.00"/>
    <numFmt numFmtId="216" formatCode="#."/>
    <numFmt numFmtId="217" formatCode="mmm"/>
    <numFmt numFmtId="218" formatCode="#,##0.00\ ;[Red]\(#,##0.00\)"/>
    <numFmt numFmtId="219" formatCode="[$-1409]dddd\,\ d\ mmmm\ yyyy"/>
  </numFmts>
  <fonts count="202">
    <font>
      <sz val="10"/>
      <color theme="1"/>
      <name val="Calibri"/>
      <family val="4"/>
      <scheme val="minor"/>
    </font>
    <font>
      <sz val="11"/>
      <color theme="1"/>
      <name val="Calibri"/>
      <family val="2"/>
      <scheme val="minor"/>
    </font>
    <font>
      <sz val="8"/>
      <name val="Arial"/>
      <family val="2"/>
    </font>
    <font>
      <sz val="10"/>
      <name val="Arial"/>
      <family val="2"/>
    </font>
    <font>
      <sz val="12"/>
      <name val="Arial"/>
      <family val="2"/>
    </font>
    <font>
      <sz val="10"/>
      <name val="Calibri"/>
      <family val="2"/>
    </font>
    <font>
      <i/>
      <sz val="8"/>
      <color indexed="8"/>
      <name val="Arial"/>
      <family val="2"/>
    </font>
    <font>
      <sz val="10"/>
      <color indexed="8"/>
      <name val="Calibri"/>
      <family val="4"/>
    </font>
    <font>
      <sz val="10"/>
      <color indexed="8"/>
      <name val="Calibri"/>
      <family val="2"/>
    </font>
    <font>
      <sz val="10"/>
      <color indexed="8"/>
      <name val="Calibri"/>
      <family val="1"/>
    </font>
    <font>
      <sz val="10"/>
      <name val="Calibri"/>
      <family val="2"/>
    </font>
    <font>
      <i/>
      <sz val="10"/>
      <name val="Calibri"/>
      <family val="2"/>
    </font>
    <font>
      <b/>
      <sz val="13"/>
      <color indexed="12"/>
      <name val="Calibri"/>
      <family val="2"/>
    </font>
    <font>
      <sz val="10"/>
      <color indexed="8"/>
      <name val="Calibri"/>
      <family val="2"/>
    </font>
    <font>
      <b/>
      <sz val="12"/>
      <color indexed="8"/>
      <name val="Calibri"/>
      <family val="1"/>
    </font>
    <font>
      <b/>
      <sz val="10"/>
      <color indexed="8"/>
      <name val="Calibri"/>
      <family val="1"/>
    </font>
    <font>
      <b/>
      <sz val="10"/>
      <name val="Calibri"/>
      <family val="2"/>
    </font>
    <font>
      <sz val="14"/>
      <color indexed="8"/>
      <name val="Calibri"/>
      <family val="1"/>
    </font>
    <font>
      <i/>
      <sz val="10"/>
      <color indexed="8"/>
      <name val="Calibri"/>
      <family val="2"/>
    </font>
    <font>
      <b/>
      <sz val="12"/>
      <color indexed="8"/>
      <name val="Calibri"/>
      <family val="2"/>
    </font>
    <font>
      <b/>
      <sz val="10"/>
      <color indexed="8"/>
      <name val="Calibri"/>
      <family val="2"/>
    </font>
    <font>
      <b/>
      <sz val="18"/>
      <color indexed="8"/>
      <name val="Calibri"/>
      <family val="1"/>
    </font>
    <font>
      <b/>
      <sz val="16"/>
      <color indexed="8"/>
      <name val="Calibri"/>
      <family val="1"/>
    </font>
    <font>
      <sz val="10"/>
      <color indexed="30"/>
      <name val="Calibri"/>
      <family val="2"/>
    </font>
    <font>
      <b/>
      <sz val="16"/>
      <color indexed="9"/>
      <name val="Calibri"/>
      <family val="4"/>
    </font>
    <font>
      <b/>
      <sz val="13"/>
      <color indexed="8"/>
      <name val="Calibri"/>
      <family val="2"/>
    </font>
    <font>
      <sz val="14"/>
      <name val="Calibri"/>
      <family val="2"/>
    </font>
    <font>
      <sz val="10"/>
      <color indexed="8"/>
      <name val="Calibri"/>
      <family val="2"/>
    </font>
    <font>
      <b/>
      <sz val="10"/>
      <name val="Calibri"/>
      <family val="2"/>
    </font>
    <font>
      <sz val="10"/>
      <color indexed="8"/>
      <name val="Arial"/>
      <family val="1"/>
    </font>
    <font>
      <sz val="12"/>
      <name val="Calibri"/>
      <family val="2"/>
    </font>
    <font>
      <b/>
      <sz val="14"/>
      <name val="Calibri"/>
      <family val="2"/>
    </font>
    <font>
      <vertAlign val="subscript"/>
      <sz val="10"/>
      <name val="Calibri"/>
      <family val="2"/>
    </font>
    <font>
      <vertAlign val="superscript"/>
      <sz val="10"/>
      <name val="Calibri"/>
      <family val="2"/>
    </font>
    <font>
      <sz val="10"/>
      <color theme="1"/>
      <name val="Calibri"/>
      <family val="4"/>
      <scheme val="minor"/>
    </font>
    <font>
      <b/>
      <sz val="13"/>
      <color theme="4" tint="0.39991454817346722"/>
      <name val="Calibri"/>
      <family val="2"/>
      <scheme val="minor"/>
    </font>
    <font>
      <i/>
      <sz val="10"/>
      <name val="Calibri"/>
      <family val="2"/>
      <scheme val="minor"/>
    </font>
    <font>
      <b/>
      <sz val="13"/>
      <color theme="4"/>
      <name val="Calibri"/>
      <family val="2"/>
      <scheme val="minor"/>
    </font>
    <font>
      <sz val="10"/>
      <color rgb="FF0070C0"/>
      <name val="Calibri"/>
      <family val="2"/>
    </font>
    <font>
      <sz val="10"/>
      <color rgb="FF0070C0"/>
      <name val="Calibri"/>
      <family val="2"/>
      <scheme val="minor"/>
    </font>
    <font>
      <sz val="10"/>
      <name val="Calibri"/>
      <family val="2"/>
      <scheme val="minor"/>
    </font>
    <font>
      <sz val="10"/>
      <color theme="1"/>
      <name val="Calibri"/>
      <family val="2"/>
    </font>
    <font>
      <b/>
      <sz val="13"/>
      <color theme="4"/>
      <name val="Calibri"/>
      <family val="4"/>
      <scheme val="minor"/>
    </font>
    <font>
      <i/>
      <sz val="8"/>
      <name val="Calibri"/>
      <family val="2"/>
      <scheme val="minor"/>
    </font>
    <font>
      <b/>
      <sz val="16"/>
      <name val="Calibri"/>
      <family val="4"/>
      <scheme val="minor"/>
    </font>
    <font>
      <i/>
      <sz val="12"/>
      <name val="Calibri"/>
      <family val="4"/>
      <scheme val="minor"/>
    </font>
    <font>
      <sz val="10"/>
      <name val="Calibri"/>
      <family val="4"/>
      <scheme val="minor"/>
    </font>
    <font>
      <b/>
      <sz val="12"/>
      <color theme="1"/>
      <name val="Calibri"/>
      <family val="1"/>
      <scheme val="major"/>
    </font>
    <font>
      <b/>
      <sz val="12"/>
      <color theme="1"/>
      <name val="Calibri"/>
      <family val="2"/>
    </font>
    <font>
      <b/>
      <sz val="12"/>
      <color theme="1"/>
      <name val="Calibri"/>
      <family val="1"/>
    </font>
    <font>
      <b/>
      <sz val="10"/>
      <color theme="1"/>
      <name val="Calibri"/>
      <family val="2"/>
    </font>
    <font>
      <b/>
      <sz val="14"/>
      <name val="Calibri"/>
      <family val="2"/>
      <scheme val="minor"/>
    </font>
    <font>
      <b/>
      <sz val="12"/>
      <name val="Calibri"/>
      <family val="2"/>
      <scheme val="minor"/>
    </font>
    <font>
      <b/>
      <sz val="10"/>
      <name val="Calibri"/>
      <family val="2"/>
      <scheme val="minor"/>
    </font>
    <font>
      <u/>
      <sz val="10"/>
      <color theme="4"/>
      <name val="Calibri"/>
      <family val="2"/>
    </font>
    <font>
      <b/>
      <sz val="10"/>
      <color theme="1"/>
      <name val="Calibri"/>
      <family val="4"/>
      <scheme val="minor"/>
    </font>
    <font>
      <b/>
      <sz val="10"/>
      <color theme="1"/>
      <name val="Calibri"/>
      <family val="2"/>
      <scheme val="minor"/>
    </font>
    <font>
      <sz val="12"/>
      <name val="Calibri"/>
      <family val="2"/>
      <scheme val="minor"/>
    </font>
    <font>
      <sz val="12"/>
      <color theme="1"/>
      <name val="Calibri"/>
      <family val="2"/>
      <scheme val="minor"/>
    </font>
    <font>
      <i/>
      <sz val="12"/>
      <name val="Calibri"/>
      <family val="2"/>
      <scheme val="minor"/>
    </font>
    <font>
      <b/>
      <sz val="16"/>
      <name val="Calibri"/>
      <family val="2"/>
      <scheme val="minor"/>
    </font>
    <font>
      <b/>
      <i/>
      <sz val="12"/>
      <color theme="1"/>
      <name val="Calibri"/>
      <family val="2"/>
    </font>
    <font>
      <b/>
      <i/>
      <sz val="12"/>
      <color theme="1"/>
      <name val="Calibri"/>
      <family val="2"/>
      <scheme val="major"/>
    </font>
    <font>
      <b/>
      <sz val="10"/>
      <color rgb="FFFF0000"/>
      <name val="Calibri"/>
      <family val="2"/>
      <scheme val="minor"/>
    </font>
    <font>
      <sz val="10"/>
      <color theme="1"/>
      <name val="Calibri"/>
      <family val="2"/>
      <scheme val="minor"/>
    </font>
    <font>
      <b/>
      <i/>
      <sz val="12"/>
      <name val="Calibri"/>
      <family val="2"/>
      <scheme val="major"/>
    </font>
    <font>
      <b/>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0"/>
      <color theme="4" tint="0.39994506668294322"/>
      <name val="Calibri"/>
      <family val="2"/>
      <scheme val="minor"/>
    </font>
    <font>
      <u/>
      <sz val="11"/>
      <color theme="10"/>
      <name val="Calibri"/>
      <family val="2"/>
      <scheme val="minor"/>
    </font>
    <font>
      <sz val="10"/>
      <color indexed="8"/>
      <name val="Arial"/>
      <family val="2"/>
    </font>
    <font>
      <b/>
      <sz val="10"/>
      <color indexed="8"/>
      <name val="Arial"/>
      <family val="2"/>
    </font>
    <font>
      <b/>
      <sz val="10"/>
      <name val="Arial"/>
      <family val="2"/>
    </font>
    <font>
      <sz val="10"/>
      <color indexed="10"/>
      <name val="Arial"/>
      <family val="2"/>
    </font>
    <font>
      <b/>
      <sz val="12"/>
      <name val="Arial"/>
      <family val="2"/>
    </font>
    <font>
      <sz val="10"/>
      <color indexed="30"/>
      <name val="Arial"/>
      <family val="2"/>
    </font>
    <font>
      <sz val="11"/>
      <color theme="1"/>
      <name val="Arial"/>
      <family val="2"/>
    </font>
    <font>
      <b/>
      <sz val="12"/>
      <color theme="1"/>
      <name val="Arial"/>
      <family val="1"/>
    </font>
    <font>
      <b/>
      <sz val="13"/>
      <color theme="1"/>
      <name val="Arial"/>
      <family val="1"/>
    </font>
    <font>
      <b/>
      <sz val="13"/>
      <color theme="4"/>
      <name val="Arial"/>
      <family val="4"/>
    </font>
    <font>
      <b/>
      <sz val="13"/>
      <color indexed="12"/>
      <name val="Arial"/>
      <family val="2"/>
    </font>
    <font>
      <i/>
      <sz val="8"/>
      <color theme="1"/>
      <name val="Calibri"/>
      <family val="4"/>
      <scheme val="minor"/>
    </font>
    <font>
      <sz val="10"/>
      <color theme="1"/>
      <name val="Calibri"/>
      <family val="1"/>
      <scheme val="major"/>
    </font>
    <font>
      <sz val="10"/>
      <color theme="8"/>
      <name val="Calibri"/>
      <family val="4"/>
      <scheme val="minor"/>
    </font>
    <font>
      <sz val="8"/>
      <color theme="1"/>
      <name val="Calibri"/>
      <family val="1"/>
      <scheme val="major"/>
    </font>
    <font>
      <sz val="8"/>
      <color theme="1"/>
      <name val="Arial"/>
      <family val="1"/>
    </font>
    <font>
      <sz val="11"/>
      <color indexed="8"/>
      <name val="Calibri"/>
      <family val="2"/>
    </font>
    <font>
      <sz val="11"/>
      <color indexed="9"/>
      <name val="Calibri"/>
      <family val="2"/>
    </font>
    <font>
      <sz val="10"/>
      <color indexed="9"/>
      <name val="Arial"/>
      <family val="2"/>
    </font>
    <font>
      <sz val="11"/>
      <color theme="0"/>
      <name val="Arial"/>
      <family val="2"/>
    </font>
    <font>
      <sz val="11"/>
      <color indexed="20"/>
      <name val="Calibri"/>
      <family val="2"/>
    </font>
    <font>
      <sz val="10"/>
      <color indexed="20"/>
      <name val="Arial"/>
      <family val="2"/>
    </font>
    <font>
      <sz val="11"/>
      <color rgb="FF9C0006"/>
      <name val="Arial"/>
      <family val="2"/>
    </font>
    <font>
      <sz val="9"/>
      <name val="Century Gothic"/>
      <family val="2"/>
    </font>
    <font>
      <b/>
      <sz val="11"/>
      <color indexed="52"/>
      <name val="Calibri"/>
      <family val="2"/>
    </font>
    <font>
      <b/>
      <sz val="10"/>
      <color indexed="52"/>
      <name val="Arial"/>
      <family val="2"/>
    </font>
    <font>
      <b/>
      <sz val="11"/>
      <color rgb="FFFA7D00"/>
      <name val="Arial"/>
      <family val="2"/>
    </font>
    <font>
      <b/>
      <sz val="11"/>
      <color indexed="9"/>
      <name val="Calibri"/>
      <family val="2"/>
    </font>
    <font>
      <b/>
      <sz val="10"/>
      <color indexed="9"/>
      <name val="Arial"/>
      <family val="2"/>
    </font>
    <font>
      <b/>
      <sz val="11"/>
      <color theme="0"/>
      <name val="Arial"/>
      <family val="2"/>
    </font>
    <font>
      <sz val="11"/>
      <color indexed="8"/>
      <name val="Arial"/>
      <family val="2"/>
    </font>
    <font>
      <sz val="10"/>
      <color theme="1"/>
      <name val="Arial"/>
      <family val="4"/>
    </font>
    <font>
      <sz val="10"/>
      <color indexed="8"/>
      <name val="Arial"/>
      <family val="4"/>
    </font>
    <font>
      <sz val="10"/>
      <color theme="8"/>
      <name val="Arial"/>
      <family val="4"/>
    </font>
    <font>
      <i/>
      <sz val="8"/>
      <color theme="1"/>
      <name val="Arial"/>
      <family val="4"/>
    </font>
    <font>
      <i/>
      <sz val="11"/>
      <color indexed="23"/>
      <name val="Calibri"/>
      <family val="2"/>
    </font>
    <font>
      <i/>
      <sz val="11"/>
      <color rgb="FF7F7F7F"/>
      <name val="Arial"/>
      <family val="2"/>
    </font>
    <font>
      <i/>
      <sz val="10"/>
      <color indexed="23"/>
      <name val="Arial"/>
      <family val="2"/>
    </font>
    <font>
      <u/>
      <sz val="10"/>
      <color theme="11"/>
      <name val="Arial"/>
      <family val="1"/>
    </font>
    <font>
      <sz val="11"/>
      <color indexed="17"/>
      <name val="Calibri"/>
      <family val="2"/>
    </font>
    <font>
      <sz val="10"/>
      <color indexed="17"/>
      <name val="Arial"/>
      <family val="2"/>
    </font>
    <font>
      <sz val="11"/>
      <color rgb="FF006100"/>
      <name val="Arial"/>
      <family val="2"/>
    </font>
    <font>
      <b/>
      <sz val="15"/>
      <color indexed="56"/>
      <name val="Calibri"/>
      <family val="2"/>
    </font>
    <font>
      <b/>
      <sz val="15"/>
      <color indexed="56"/>
      <name val="Arial"/>
      <family val="2"/>
    </font>
    <font>
      <b/>
      <sz val="15"/>
      <color theme="3"/>
      <name val="Arial"/>
      <family val="2"/>
    </font>
    <font>
      <b/>
      <sz val="13"/>
      <color indexed="56"/>
      <name val="Calibri"/>
      <family val="2"/>
    </font>
    <font>
      <b/>
      <sz val="13"/>
      <color indexed="56"/>
      <name val="Arial"/>
      <family val="2"/>
    </font>
    <font>
      <u/>
      <sz val="12"/>
      <color theme="1"/>
      <name val="Arial"/>
      <family val="1"/>
    </font>
    <font>
      <b/>
      <sz val="11"/>
      <color indexed="56"/>
      <name val="Calibri"/>
      <family val="2"/>
    </font>
    <font>
      <b/>
      <sz val="11"/>
      <color indexed="56"/>
      <name val="Arial"/>
      <family val="2"/>
    </font>
    <font>
      <b/>
      <sz val="10"/>
      <color theme="1"/>
      <name val="Arial"/>
      <family val="1"/>
    </font>
    <font>
      <b/>
      <sz val="11"/>
      <color theme="3"/>
      <name val="Arial"/>
      <family val="2"/>
    </font>
    <font>
      <sz val="10"/>
      <color theme="1"/>
      <name val="Arial"/>
      <family val="1"/>
    </font>
    <font>
      <u/>
      <sz val="11"/>
      <color theme="10"/>
      <name val="Calibri"/>
      <family val="2"/>
    </font>
    <font>
      <u/>
      <sz val="11"/>
      <color indexed="12"/>
      <name val="Calibri"/>
      <family val="2"/>
    </font>
    <font>
      <u/>
      <sz val="10"/>
      <color theme="4"/>
      <name val="Arial"/>
      <family val="1"/>
    </font>
    <font>
      <u/>
      <sz val="10"/>
      <color indexed="12"/>
      <name val="Arial"/>
      <family val="2"/>
    </font>
    <font>
      <u/>
      <sz val="10"/>
      <color theme="10"/>
      <name val="Arial"/>
      <family val="4"/>
    </font>
    <font>
      <u/>
      <sz val="10"/>
      <color theme="10"/>
      <name val="Arial"/>
      <family val="2"/>
    </font>
    <font>
      <sz val="11"/>
      <color indexed="62"/>
      <name val="Calibri"/>
      <family val="2"/>
    </font>
    <font>
      <sz val="10"/>
      <color indexed="62"/>
      <name val="Arial"/>
      <family val="2"/>
    </font>
    <font>
      <sz val="11"/>
      <color rgb="FF3F3F76"/>
      <name val="Arial"/>
      <family val="2"/>
    </font>
    <font>
      <b/>
      <sz val="13"/>
      <name val="Arial"/>
      <family val="2"/>
    </font>
    <font>
      <b/>
      <sz val="13"/>
      <color theme="1"/>
      <name val="Calibri"/>
      <family val="1"/>
      <scheme val="major"/>
    </font>
    <font>
      <b/>
      <sz val="10"/>
      <color theme="1"/>
      <name val="Arial"/>
      <family val="4"/>
    </font>
    <font>
      <sz val="11"/>
      <color indexed="52"/>
      <name val="Calibri"/>
      <family val="2"/>
    </font>
    <font>
      <sz val="10"/>
      <color indexed="52"/>
      <name val="Arial"/>
      <family val="2"/>
    </font>
    <font>
      <sz val="11"/>
      <color rgb="FFFA7D00"/>
      <name val="Arial"/>
      <family val="2"/>
    </font>
    <font>
      <sz val="11"/>
      <color indexed="60"/>
      <name val="Calibri"/>
      <family val="2"/>
    </font>
    <font>
      <sz val="10"/>
      <color indexed="60"/>
      <name val="Arial"/>
      <family val="2"/>
    </font>
    <font>
      <sz val="11"/>
      <color rgb="FF9C6500"/>
      <name val="Arial"/>
      <family val="2"/>
    </font>
    <font>
      <sz val="10"/>
      <color theme="1"/>
      <name val="Arial Mäori"/>
      <family val="2"/>
    </font>
    <font>
      <sz val="11"/>
      <color theme="1"/>
      <name val="Arial Mäori"/>
      <family val="2"/>
    </font>
    <font>
      <sz val="11"/>
      <color indexed="8"/>
      <name val="Arial Mäori"/>
      <family val="2"/>
    </font>
    <font>
      <sz val="10"/>
      <name val="MS Sans Serif"/>
      <family val="2"/>
    </font>
    <font>
      <b/>
      <sz val="11"/>
      <color indexed="63"/>
      <name val="Calibri"/>
      <family val="2"/>
    </font>
    <font>
      <b/>
      <sz val="10"/>
      <color indexed="63"/>
      <name val="Arial"/>
      <family val="2"/>
    </font>
    <font>
      <b/>
      <sz val="11"/>
      <color rgb="FF3F3F3F"/>
      <name val="Arial"/>
      <family val="2"/>
    </font>
    <font>
      <b/>
      <sz val="18"/>
      <color indexed="56"/>
      <name val="Cambria"/>
      <family val="2"/>
    </font>
    <font>
      <sz val="16"/>
      <color theme="4"/>
      <name val="Arial"/>
      <family val="2"/>
    </font>
    <font>
      <b/>
      <sz val="18"/>
      <color theme="3"/>
      <name val="Arial"/>
      <family val="2"/>
    </font>
    <font>
      <b/>
      <sz val="11"/>
      <color indexed="8"/>
      <name val="Calibri"/>
      <family val="2"/>
    </font>
    <font>
      <b/>
      <sz val="11"/>
      <color theme="1"/>
      <name val="Arial"/>
      <family val="2"/>
    </font>
    <font>
      <sz val="11"/>
      <color indexed="10"/>
      <name val="Calibri"/>
      <family val="2"/>
    </font>
    <font>
      <sz val="11"/>
      <color rgb="FFFF0000"/>
      <name val="Arial"/>
      <family val="2"/>
    </font>
    <font>
      <sz val="10"/>
      <color indexed="30"/>
      <name val="Calibri"/>
      <family val="4"/>
    </font>
    <font>
      <i/>
      <sz val="10"/>
      <color theme="1"/>
      <name val="Calibri"/>
      <family val="2"/>
    </font>
    <font>
      <sz val="14"/>
      <color theme="1"/>
      <name val="Calibri"/>
      <family val="2"/>
    </font>
    <font>
      <sz val="10"/>
      <color theme="8"/>
      <name val="Calibri"/>
      <family val="2"/>
    </font>
    <font>
      <sz val="10"/>
      <color theme="4" tint="0.39994506668294322"/>
      <name val="Calibri"/>
      <family val="2"/>
    </font>
    <font>
      <sz val="10"/>
      <color theme="1"/>
      <name val="Calibri"/>
      <family val="1"/>
    </font>
    <font>
      <b/>
      <sz val="18"/>
      <color theme="1"/>
      <name val="Calibri"/>
      <family val="2"/>
    </font>
    <font>
      <b/>
      <sz val="16"/>
      <color theme="1"/>
      <name val="Calibri"/>
      <family val="2"/>
    </font>
    <font>
      <u/>
      <sz val="10"/>
      <color theme="1"/>
      <name val="Calibri"/>
      <family val="2"/>
    </font>
    <font>
      <sz val="10"/>
      <name val="Times New Roman"/>
      <family val="1"/>
    </font>
    <font>
      <sz val="1"/>
      <color indexed="8"/>
      <name val="Courier"/>
      <family val="3"/>
    </font>
    <font>
      <b/>
      <sz val="1"/>
      <color indexed="8"/>
      <name val="Courier"/>
      <family val="3"/>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sz val="10"/>
      <name val="Palatino"/>
    </font>
    <font>
      <i/>
      <sz val="8"/>
      <color theme="1"/>
      <name val="Calibri"/>
      <family val="2"/>
    </font>
    <font>
      <b/>
      <sz val="11"/>
      <color theme="1"/>
      <name val="Calibri"/>
      <family val="1"/>
    </font>
    <font>
      <b/>
      <sz val="10"/>
      <color theme="1"/>
      <name val="Calibri"/>
      <family val="1"/>
    </font>
    <font>
      <sz val="14"/>
      <color theme="1"/>
      <name val="Calibri"/>
      <family val="1"/>
    </font>
    <font>
      <b/>
      <sz val="13"/>
      <color theme="1"/>
      <name val="Calibri"/>
      <family val="1"/>
    </font>
    <font>
      <sz val="8"/>
      <color theme="1"/>
      <name val="Calibri"/>
      <family val="1"/>
    </font>
    <font>
      <sz val="10"/>
      <color indexed="24"/>
      <name val="Calibri"/>
      <family val="2"/>
    </font>
    <font>
      <sz val="11"/>
      <name val="Arial"/>
      <family val="2"/>
    </font>
    <font>
      <b/>
      <sz val="13"/>
      <color theme="4"/>
      <name val="Calibri"/>
      <family val="2"/>
    </font>
    <font>
      <b/>
      <sz val="11"/>
      <color theme="1"/>
      <name val="Calibri"/>
      <family val="2"/>
    </font>
    <font>
      <u/>
      <sz val="10"/>
      <color theme="10"/>
      <name val="Calibri"/>
      <family val="2"/>
      <scheme val="minor"/>
    </font>
    <font>
      <b/>
      <sz val="10"/>
      <color rgb="FFFA7D00"/>
      <name val="Calibri"/>
      <family val="2"/>
      <scheme val="minor"/>
    </font>
    <font>
      <sz val="10"/>
      <color theme="1"/>
      <name val="Arial"/>
      <family val="2"/>
    </font>
    <font>
      <sz val="10"/>
      <color rgb="FF006100"/>
      <name val="Calibri"/>
      <family val="2"/>
      <scheme val="minor"/>
    </font>
    <font>
      <sz val="10"/>
      <color rgb="FF9C0006"/>
      <name val="Calibri"/>
      <family val="2"/>
      <scheme val="minor"/>
    </font>
    <font>
      <sz val="10"/>
      <color rgb="FF9C6500"/>
      <name val="Calibri"/>
      <family val="2"/>
      <scheme val="minor"/>
    </font>
    <font>
      <sz val="10"/>
      <color rgb="FF3F3F76"/>
      <name val="Calibri"/>
      <family val="2"/>
      <scheme val="minor"/>
    </font>
    <font>
      <b/>
      <sz val="10"/>
      <color rgb="FF3F3F3F"/>
      <name val="Calibri"/>
      <family val="2"/>
      <scheme val="minor"/>
    </font>
    <font>
      <sz val="10"/>
      <color rgb="FFFA7D00"/>
      <name val="Calibri"/>
      <family val="2"/>
      <scheme val="minor"/>
    </font>
    <font>
      <b/>
      <sz val="10"/>
      <color theme="0"/>
      <name val="Calibri"/>
      <family val="2"/>
      <scheme val="minor"/>
    </font>
    <font>
      <sz val="10"/>
      <color rgb="FFFF0000"/>
      <name val="Calibri"/>
      <family val="2"/>
      <scheme val="minor"/>
    </font>
    <font>
      <i/>
      <sz val="10"/>
      <color rgb="FF7F7F7F"/>
      <name val="Calibri"/>
      <family val="2"/>
      <scheme val="minor"/>
    </font>
    <font>
      <sz val="10"/>
      <color theme="0"/>
      <name val="Calibri"/>
      <family val="2"/>
      <scheme val="minor"/>
    </font>
    <font>
      <sz val="10"/>
      <name val="Arial"/>
      <family val="2"/>
    </font>
    <font>
      <b/>
      <sz val="10"/>
      <color theme="1"/>
      <name val="Calibri"/>
      <family val="1"/>
      <scheme val="major"/>
    </font>
    <font>
      <sz val="14"/>
      <color theme="1"/>
      <name val="Calibri"/>
      <family val="1"/>
      <scheme val="major"/>
    </font>
  </fonts>
  <fills count="69">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2"/>
        <bgColor indexed="64"/>
      </patternFill>
    </fill>
    <fill>
      <patternFill patternType="gray0625"/>
    </fill>
    <fill>
      <patternFill patternType="gray0625">
        <bgColor rgb="FFFFFF9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6"/>
      </patternFill>
    </fill>
    <fill>
      <patternFill patternType="solid">
        <fgColor indexed="54"/>
      </patternFill>
    </fill>
    <fill>
      <patternFill patternType="solid">
        <fgColor indexed="9"/>
      </patternFill>
    </fill>
    <fill>
      <patternFill patternType="solid">
        <fgColor theme="7" tint="0.7999816888943144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theme="5"/>
      </left>
      <right style="medium">
        <color theme="5"/>
      </right>
      <top style="medium">
        <color theme="5"/>
      </top>
      <bottom style="medium">
        <color theme="5"/>
      </bottom>
      <diagonal/>
    </border>
    <border>
      <left style="thin">
        <color theme="5"/>
      </left>
      <right style="thin">
        <color theme="5"/>
      </right>
      <top style="thin">
        <color theme="5"/>
      </top>
      <bottom style="thin">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5"/>
      </right>
      <top/>
      <bottom style="thin">
        <color theme="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theme="5"/>
      </left>
      <right style="thin">
        <color theme="5"/>
      </right>
      <top style="medium">
        <color theme="5"/>
      </top>
      <bottom style="medium">
        <color theme="5"/>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auto="1"/>
      </left>
      <right style="thin">
        <color indexed="64"/>
      </right>
      <top style="thin">
        <color auto="1"/>
      </top>
      <bottom style="thin">
        <color indexed="64"/>
      </bottom>
      <diagonal/>
    </border>
    <border>
      <left/>
      <right/>
      <top style="thin">
        <color indexed="64"/>
      </top>
      <bottom style="double">
        <color indexed="64"/>
      </bottom>
      <diagonal/>
    </border>
    <border>
      <left/>
      <right/>
      <top/>
      <bottom style="thick">
        <color indexed="1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style="thin">
        <color indexed="64"/>
      </right>
      <top style="thin">
        <color auto="1"/>
      </top>
      <bottom style="thin">
        <color indexed="64"/>
      </bottom>
      <diagonal/>
    </border>
  </borders>
  <cellStyleXfs count="3513">
    <xf numFmtId="0" fontId="0" fillId="0" borderId="0">
      <alignment horizontal="right"/>
    </xf>
    <xf numFmtId="0" fontId="35" fillId="0" borderId="1">
      <alignment horizontal="center"/>
    </xf>
    <xf numFmtId="164" fontId="9" fillId="0" borderId="0" applyFont="0" applyFill="0" applyBorder="0" applyAlignment="0" applyProtection="0">
      <alignment horizontal="left"/>
      <protection locked="0"/>
    </xf>
    <xf numFmtId="166" fontId="10" fillId="4" borderId="0" applyFont="0" applyBorder="0" applyAlignment="0" applyProtection="0"/>
    <xf numFmtId="167" fontId="10" fillId="4" borderId="0" applyFont="0" applyBorder="0" applyProtection="0">
      <alignment horizontal="right"/>
    </xf>
    <xf numFmtId="0" fontId="36" fillId="4" borderId="0" applyBorder="0"/>
    <xf numFmtId="0" fontId="36" fillId="4" borderId="0" applyBorder="0">
      <alignment wrapText="1"/>
    </xf>
    <xf numFmtId="0" fontId="37" fillId="5" borderId="1">
      <alignment horizontal="center"/>
    </xf>
    <xf numFmtId="0" fontId="38" fillId="6" borderId="24" applyFill="0">
      <alignment horizontal="right"/>
      <protection locked="0"/>
    </xf>
    <xf numFmtId="0" fontId="39" fillId="0" borderId="1">
      <protection locked="0"/>
    </xf>
    <xf numFmtId="0" fontId="39" fillId="0" borderId="1">
      <alignment horizontal="center"/>
      <protection locked="0"/>
    </xf>
    <xf numFmtId="0" fontId="40" fillId="4" borderId="0" applyAlignment="0"/>
    <xf numFmtId="0" fontId="34" fillId="7" borderId="0"/>
    <xf numFmtId="0" fontId="41" fillId="7" borderId="0"/>
    <xf numFmtId="170" fontId="29" fillId="0" borderId="0" applyFont="0" applyFill="0" applyBorder="0" applyProtection="0">
      <protection locked="0"/>
    </xf>
    <xf numFmtId="175" fontId="29" fillId="0" borderId="0" applyFont="0" applyFill="0" applyBorder="0" applyAlignment="0" applyProtection="0">
      <alignment wrapText="1"/>
    </xf>
    <xf numFmtId="165" fontId="37" fillId="5" borderId="1">
      <alignment horizontal="center" vertical="center"/>
    </xf>
    <xf numFmtId="170" fontId="42" fillId="0" borderId="25" applyFill="0">
      <alignment horizontal="center" vertical="center"/>
      <protection locked="0"/>
    </xf>
    <xf numFmtId="0" fontId="43" fillId="4" borderId="0" applyNumberFormat="0" applyBorder="0">
      <alignment horizontal="left"/>
    </xf>
    <xf numFmtId="0" fontId="44" fillId="5" borderId="3" applyBorder="0"/>
    <xf numFmtId="0" fontId="45" fillId="5" borderId="0" applyNumberFormat="0" applyBorder="0">
      <alignment horizontal="right"/>
    </xf>
    <xf numFmtId="0" fontId="13" fillId="5" borderId="0" applyFont="0" applyAlignment="0"/>
    <xf numFmtId="0" fontId="46" fillId="5" borderId="0" applyBorder="0">
      <alignment vertical="top" wrapText="1"/>
    </xf>
    <xf numFmtId="0" fontId="36" fillId="5" borderId="0" applyAlignment="0">
      <alignment horizontal="center"/>
    </xf>
    <xf numFmtId="0" fontId="47" fillId="0" borderId="0" applyNumberFormat="0" applyFill="0" applyAlignment="0"/>
    <xf numFmtId="0" fontId="48" fillId="0" borderId="0" applyNumberFormat="0" applyFill="0" applyAlignment="0"/>
    <xf numFmtId="0" fontId="49" fillId="0" borderId="0" applyNumberFormat="0" applyFill="0" applyAlignment="0" applyProtection="0"/>
    <xf numFmtId="49" fontId="50" fillId="2" borderId="0" applyFill="0">
      <alignment horizontal="center"/>
    </xf>
    <xf numFmtId="0" fontId="51" fillId="4" borderId="0" applyBorder="0"/>
    <xf numFmtId="0" fontId="52" fillId="4" borderId="0" applyBorder="0"/>
    <xf numFmtId="0" fontId="53" fillId="4" borderId="0" applyBorder="0">
      <alignment horizontal="left"/>
    </xf>
    <xf numFmtId="0" fontId="53" fillId="4" borderId="0" applyBorder="0">
      <alignment horizontal="center" vertical="center" wrapText="1"/>
    </xf>
    <xf numFmtId="0" fontId="53" fillId="4" borderId="0" applyBorder="0">
      <alignment horizontal="center" wrapText="1"/>
    </xf>
    <xf numFmtId="0" fontId="10" fillId="4" borderId="4" applyNumberFormat="0" applyFont="0" applyAlignment="0"/>
    <xf numFmtId="0" fontId="5" fillId="4" borderId="4" applyNumberFormat="0" applyFont="0" applyAlignment="0"/>
    <xf numFmtId="0" fontId="54" fillId="0" borderId="0" applyNumberFormat="0" applyFill="0" applyBorder="0" applyAlignment="0" applyProtection="0">
      <alignment vertical="top"/>
      <protection locked="0"/>
    </xf>
    <xf numFmtId="49" fontId="55" fillId="0" borderId="0" applyFill="0" applyBorder="0">
      <alignment horizontal="center" wrapText="1"/>
    </xf>
    <xf numFmtId="49" fontId="34" fillId="0" borderId="0" applyFill="0" applyBorder="0">
      <alignment horizontal="left" indent="1"/>
    </xf>
    <xf numFmtId="0" fontId="50" fillId="7" borderId="0" applyFill="0">
      <alignment horizontal="center" vertical="center" wrapText="1"/>
    </xf>
    <xf numFmtId="0" fontId="40" fillId="4" borderId="1" applyNumberFormat="0"/>
    <xf numFmtId="173" fontId="5" fillId="4" borderId="1">
      <alignment horizontal="right"/>
    </xf>
    <xf numFmtId="172" fontId="29" fillId="0" borderId="0" applyFont="0" applyFill="0" applyBorder="0" applyAlignment="0" applyProtection="0">
      <protection locked="0"/>
    </xf>
    <xf numFmtId="168" fontId="10" fillId="4" borderId="0" applyFont="0" applyBorder="0" applyAlignment="0" applyProtection="0"/>
    <xf numFmtId="0" fontId="36" fillId="4" borderId="0" applyNumberFormat="0" applyBorder="0" applyProtection="0">
      <alignment horizontal="right"/>
    </xf>
    <xf numFmtId="0" fontId="36" fillId="4" borderId="5">
      <alignment horizontal="right"/>
    </xf>
    <xf numFmtId="169" fontId="10" fillId="4" borderId="0" applyFont="0" applyBorder="0" applyAlignment="0" applyProtection="0"/>
    <xf numFmtId="0" fontId="10" fillId="4" borderId="6" applyNumberFormat="0" applyFont="0" applyAlignment="0"/>
    <xf numFmtId="0" fontId="53" fillId="4" borderId="1" applyAlignment="0">
      <alignment horizontal="center" vertical="center" wrapText="1"/>
    </xf>
    <xf numFmtId="0" fontId="40" fillId="4" borderId="1" applyProtection="0">
      <alignment horizontal="center" vertical="center" wrapText="1"/>
    </xf>
    <xf numFmtId="0" fontId="40" fillId="4" borderId="1" applyAlignment="0">
      <alignment horizontal="center" vertical="top" wrapText="1"/>
    </xf>
    <xf numFmtId="0" fontId="40" fillId="4" borderId="1" applyAlignment="0" applyProtection="0">
      <alignment vertical="top" wrapText="1"/>
    </xf>
    <xf numFmtId="0" fontId="40" fillId="4" borderId="0" applyBorder="0">
      <alignment horizontal="left"/>
    </xf>
    <xf numFmtId="171" fontId="29" fillId="0" borderId="0" applyFont="0" applyFill="0" applyBorder="0">
      <alignment horizontal="left"/>
      <protection locked="0"/>
    </xf>
    <xf numFmtId="0" fontId="36" fillId="4" borderId="0" applyBorder="0">
      <alignment horizontal="center" wrapText="1"/>
    </xf>
    <xf numFmtId="43" fontId="34" fillId="0" borderId="0" applyFont="0" applyFill="0" applyBorder="0" applyAlignment="0" applyProtection="0"/>
    <xf numFmtId="0" fontId="66" fillId="0" borderId="0" applyNumberFormat="0" applyFill="0" applyBorder="0" applyAlignment="0" applyProtection="0"/>
    <xf numFmtId="0" fontId="67" fillId="0" borderId="26" applyNumberFormat="0" applyFill="0" applyAlignment="0" applyProtection="0"/>
    <xf numFmtId="0" fontId="68" fillId="0" borderId="27" applyNumberFormat="0" applyFill="0" applyAlignment="0" applyProtection="0"/>
    <xf numFmtId="0" fontId="69" fillId="0" borderId="28" applyNumberFormat="0" applyFill="0" applyAlignment="0" applyProtection="0"/>
    <xf numFmtId="0" fontId="69" fillId="0" borderId="0" applyNumberFormat="0" applyFill="0" applyBorder="0" applyAlignment="0" applyProtection="0"/>
    <xf numFmtId="166" fontId="5" fillId="4" borderId="0" applyFont="0" applyBorder="0" applyAlignment="0" applyProtection="0"/>
    <xf numFmtId="167" fontId="5" fillId="4" borderId="0" applyFont="0" applyBorder="0" applyProtection="0">
      <alignment horizontal="right"/>
    </xf>
    <xf numFmtId="0" fontId="40" fillId="4" borderId="62" applyAlignment="0" applyProtection="0">
      <alignment vertical="top" wrapText="1"/>
    </xf>
    <xf numFmtId="0" fontId="40" fillId="4" borderId="62" applyAlignment="0" applyProtection="0">
      <alignment vertical="top" wrapText="1"/>
    </xf>
    <xf numFmtId="0" fontId="37" fillId="0" borderId="62">
      <alignment horizontal="center" vertical="center"/>
      <protection locked="0"/>
    </xf>
    <xf numFmtId="0" fontId="8" fillId="5" borderId="0" applyFont="0" applyAlignment="0"/>
    <xf numFmtId="0" fontId="96" fillId="61" borderId="56" applyNumberFormat="0" applyAlignment="0" applyProtection="0"/>
    <xf numFmtId="168" fontId="5" fillId="4" borderId="0" applyFont="0" applyBorder="0" applyAlignment="0" applyProtection="0"/>
    <xf numFmtId="169" fontId="5" fillId="4" borderId="0" applyFont="0" applyBorder="0" applyAlignment="0" applyProtection="0"/>
    <xf numFmtId="0" fontId="5" fillId="4" borderId="6" applyNumberFormat="0" applyFont="0" applyAlignment="0"/>
    <xf numFmtId="166" fontId="5" fillId="4" borderId="0" applyFont="0" applyBorder="0" applyAlignment="0" applyProtection="0"/>
    <xf numFmtId="167" fontId="5" fillId="4" borderId="0" applyFont="0" applyBorder="0" applyProtection="0">
      <alignment horizontal="right"/>
    </xf>
    <xf numFmtId="167" fontId="5" fillId="4" borderId="0" applyFont="0" applyBorder="0" applyProtection="0">
      <alignment horizontal="right"/>
    </xf>
    <xf numFmtId="0" fontId="8" fillId="5" borderId="0" applyFont="0" applyAlignment="0"/>
    <xf numFmtId="0" fontId="8" fillId="5" borderId="0" applyFont="0" applyAlignment="0"/>
    <xf numFmtId="168" fontId="5" fillId="4" borderId="0" applyFont="0" applyBorder="0" applyAlignment="0" applyProtection="0"/>
    <xf numFmtId="169" fontId="5" fillId="4" borderId="0" applyFont="0" applyBorder="0" applyAlignment="0" applyProtection="0"/>
    <xf numFmtId="169" fontId="5" fillId="4" borderId="0" applyFont="0" applyBorder="0" applyAlignment="0" applyProtection="0"/>
    <xf numFmtId="0" fontId="5" fillId="4" borderId="6" applyNumberFormat="0" applyFont="0" applyAlignment="0"/>
    <xf numFmtId="0" fontId="71" fillId="0" borderId="0" applyNumberFormat="0" applyFill="0" applyBorder="0" applyAlignment="0" applyProtection="0"/>
    <xf numFmtId="0" fontId="1" fillId="0" borderId="0"/>
    <xf numFmtId="0" fontId="3" fillId="0" borderId="0"/>
    <xf numFmtId="0" fontId="29" fillId="42" borderId="0"/>
    <xf numFmtId="0" fontId="3" fillId="0" borderId="0" applyBorder="0"/>
    <xf numFmtId="43" fontId="3" fillId="0" borderId="0" applyFont="0" applyFill="0" applyBorder="0" applyAlignment="0" applyProtection="0"/>
    <xf numFmtId="9" fontId="3" fillId="0" borderId="0" applyFont="0" applyFill="0" applyBorder="0" applyAlignment="0" applyProtection="0"/>
    <xf numFmtId="0" fontId="3" fillId="0" borderId="0" applyBorder="0"/>
    <xf numFmtId="0" fontId="78" fillId="0" borderId="0"/>
    <xf numFmtId="0" fontId="3" fillId="0" borderId="0" applyBorder="0"/>
    <xf numFmtId="0" fontId="1" fillId="0" borderId="0"/>
    <xf numFmtId="0" fontId="79" fillId="0" borderId="0" applyNumberFormat="0" applyFill="0" applyAlignment="0"/>
    <xf numFmtId="49" fontId="80" fillId="0" borderId="0" applyFill="0" applyBorder="0">
      <alignment horizontal="right" indent="1"/>
    </xf>
    <xf numFmtId="0" fontId="81" fillId="0" borderId="25" applyFill="0">
      <alignment horizontal="center"/>
    </xf>
    <xf numFmtId="49" fontId="55" fillId="0" borderId="0" applyFill="0" applyBorder="0">
      <alignment horizontal="center" wrapText="1"/>
    </xf>
    <xf numFmtId="49" fontId="83" fillId="0" borderId="0" applyFill="0" applyProtection="0">
      <alignment horizontal="left" indent="1"/>
    </xf>
    <xf numFmtId="0" fontId="47" fillId="0" borderId="0" applyNumberFormat="0" applyFill="0" applyAlignment="0" applyProtection="0"/>
    <xf numFmtId="191" fontId="34" fillId="7" borderId="24" applyNumberFormat="0">
      <alignment horizontal="left"/>
    </xf>
    <xf numFmtId="192" fontId="84" fillId="0" borderId="0" applyFont="0" applyFill="0" applyBorder="0" applyAlignment="0" applyProtection="0">
      <alignment horizontal="left"/>
      <protection locked="0"/>
    </xf>
    <xf numFmtId="164" fontId="29" fillId="0" borderId="0" applyFont="0" applyFill="0" applyBorder="0" applyAlignment="0" applyProtection="0">
      <alignment horizontal="left"/>
      <protection locked="0"/>
    </xf>
    <xf numFmtId="0" fontId="85" fillId="6" borderId="25" applyNumberFormat="0">
      <protection locked="0"/>
    </xf>
    <xf numFmtId="49" fontId="86" fillId="7" borderId="35">
      <alignment horizontal="right" indent="2"/>
    </xf>
    <xf numFmtId="0" fontId="3" fillId="0" borderId="0"/>
    <xf numFmtId="44" fontId="3" fillId="0" borderId="0" applyFont="0" applyFill="0" applyBorder="0" applyAlignment="0" applyProtection="0"/>
    <xf numFmtId="0" fontId="3" fillId="0" borderId="0"/>
    <xf numFmtId="49" fontId="87" fillId="7" borderId="35">
      <alignment horizontal="right" indent="2"/>
    </xf>
    <xf numFmtId="0" fontId="3" fillId="0" borderId="0" applyBorder="0"/>
    <xf numFmtId="193" fontId="3" fillId="0" borderId="0"/>
    <xf numFmtId="0" fontId="88" fillId="43"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0" fontId="88" fillId="43"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0" fontId="88" fillId="43" borderId="0" applyNumberFormat="0" applyBorder="0" applyAlignment="0" applyProtection="0"/>
    <xf numFmtId="0" fontId="72" fillId="43"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193" fontId="78" fillId="18" borderId="0" applyNumberFormat="0" applyBorder="0" applyAlignment="0" applyProtection="0"/>
    <xf numFmtId="0" fontId="88" fillId="44"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0" fontId="88" fillId="44"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0" fontId="88" fillId="44" borderId="0" applyNumberFormat="0" applyBorder="0" applyAlignment="0" applyProtection="0"/>
    <xf numFmtId="0" fontId="72" fillId="44"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193" fontId="78" fillId="22" borderId="0" applyNumberFormat="0" applyBorder="0" applyAlignment="0" applyProtection="0"/>
    <xf numFmtId="0" fontId="88" fillId="45"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0" fontId="88" fillId="45"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0" fontId="88" fillId="45" borderId="0" applyNumberFormat="0" applyBorder="0" applyAlignment="0" applyProtection="0"/>
    <xf numFmtId="0" fontId="72" fillId="45"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193" fontId="78" fillId="26" borderId="0" applyNumberFormat="0" applyBorder="0" applyAlignment="0" applyProtection="0"/>
    <xf numFmtId="0" fontId="88" fillId="46"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0" fontId="88" fillId="46"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0" fontId="88" fillId="46" borderId="0" applyNumberFormat="0" applyBorder="0" applyAlignment="0" applyProtection="0"/>
    <xf numFmtId="0" fontId="72" fillId="46"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0" fontId="88" fillId="47"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0" fontId="88" fillId="47"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0" fontId="72" fillId="47"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0" fontId="88" fillId="4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0" fontId="88" fillId="4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0" fontId="88" fillId="48" borderId="0" applyNumberFormat="0" applyBorder="0" applyAlignment="0" applyProtection="0"/>
    <xf numFmtId="0" fontId="72" fillId="4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0" fontId="88" fillId="4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0" fontId="88" fillId="4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0" fontId="88" fillId="49" borderId="0" applyNumberFormat="0" applyBorder="0" applyAlignment="0" applyProtection="0"/>
    <xf numFmtId="0" fontId="72" fillId="4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193" fontId="78" fillId="19" borderId="0" applyNumberFormat="0" applyBorder="0" applyAlignment="0" applyProtection="0"/>
    <xf numFmtId="0" fontId="88" fillId="50"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0" fontId="88" fillId="50"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0" fontId="72" fillId="50"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193" fontId="78" fillId="23" borderId="0" applyNumberFormat="0" applyBorder="0" applyAlignment="0" applyProtection="0"/>
    <xf numFmtId="0" fontId="88" fillId="51"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0" fontId="88" fillId="51"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0" fontId="88" fillId="51" borderId="0" applyNumberFormat="0" applyBorder="0" applyAlignment="0" applyProtection="0"/>
    <xf numFmtId="0" fontId="72" fillId="51"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193" fontId="78" fillId="27" borderId="0" applyNumberFormat="0" applyBorder="0" applyAlignment="0" applyProtection="0"/>
    <xf numFmtId="0" fontId="88" fillId="46"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0" fontId="88" fillId="46"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0" fontId="88" fillId="46" borderId="0" applyNumberFormat="0" applyBorder="0" applyAlignment="0" applyProtection="0"/>
    <xf numFmtId="0" fontId="72" fillId="46"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193" fontId="78" fillId="31" borderId="0" applyNumberFormat="0" applyBorder="0" applyAlignment="0" applyProtection="0"/>
    <xf numFmtId="0" fontId="88" fillId="49"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0" fontId="88" fillId="49"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0" fontId="88" fillId="49" borderId="0" applyNumberFormat="0" applyBorder="0" applyAlignment="0" applyProtection="0"/>
    <xf numFmtId="0" fontId="72" fillId="49"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193" fontId="78" fillId="35" borderId="0" applyNumberFormat="0" applyBorder="0" applyAlignment="0" applyProtection="0"/>
    <xf numFmtId="0" fontId="88" fillId="52"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0" fontId="88" fillId="52"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0" fontId="88" fillId="52" borderId="0" applyNumberFormat="0" applyBorder="0" applyAlignment="0" applyProtection="0"/>
    <xf numFmtId="0" fontId="72" fillId="52"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193" fontId="78" fillId="39" borderId="0" applyNumberFormat="0" applyBorder="0" applyAlignment="0" applyProtection="0"/>
    <xf numFmtId="0" fontId="89" fillId="53" borderId="0" applyNumberFormat="0" applyBorder="0" applyAlignment="0" applyProtection="0"/>
    <xf numFmtId="0" fontId="89" fillId="53" borderId="0" applyNumberFormat="0" applyBorder="0" applyAlignment="0" applyProtection="0"/>
    <xf numFmtId="0" fontId="89" fillId="53" borderId="0" applyNumberFormat="0" applyBorder="0" applyAlignment="0" applyProtection="0"/>
    <xf numFmtId="0" fontId="90" fillId="53" borderId="0" applyNumberFormat="0" applyBorder="0" applyAlignment="0" applyProtection="0"/>
    <xf numFmtId="193" fontId="91" fillId="20" borderId="0" applyNumberFormat="0" applyBorder="0" applyAlignment="0" applyProtection="0"/>
    <xf numFmtId="193" fontId="91" fillId="20" borderId="0" applyNumberFormat="0" applyBorder="0" applyAlignment="0" applyProtection="0"/>
    <xf numFmtId="193" fontId="91" fillId="20" borderId="0" applyNumberFormat="0" applyBorder="0" applyAlignment="0" applyProtection="0"/>
    <xf numFmtId="193" fontId="91" fillId="20" borderId="0" applyNumberFormat="0" applyBorder="0" applyAlignment="0" applyProtection="0"/>
    <xf numFmtId="193" fontId="91" fillId="20" borderId="0" applyNumberFormat="0" applyBorder="0" applyAlignment="0" applyProtection="0"/>
    <xf numFmtId="193" fontId="91" fillId="2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90" fillId="50" borderId="0" applyNumberFormat="0" applyBorder="0" applyAlignment="0" applyProtection="0"/>
    <xf numFmtId="193" fontId="91" fillId="24" borderId="0" applyNumberFormat="0" applyBorder="0" applyAlignment="0" applyProtection="0"/>
    <xf numFmtId="193" fontId="91" fillId="24" borderId="0" applyNumberFormat="0" applyBorder="0" applyAlignment="0" applyProtection="0"/>
    <xf numFmtId="193" fontId="91" fillId="24" borderId="0" applyNumberFormat="0" applyBorder="0" applyAlignment="0" applyProtection="0"/>
    <xf numFmtId="193" fontId="91" fillId="24" borderId="0" applyNumberFormat="0" applyBorder="0" applyAlignment="0" applyProtection="0"/>
    <xf numFmtId="193" fontId="91" fillId="24" borderId="0" applyNumberFormat="0" applyBorder="0" applyAlignment="0" applyProtection="0"/>
    <xf numFmtId="193" fontId="91" fillId="24"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90" fillId="51" borderId="0" applyNumberFormat="0" applyBorder="0" applyAlignment="0" applyProtection="0"/>
    <xf numFmtId="193" fontId="91" fillId="28" borderId="0" applyNumberFormat="0" applyBorder="0" applyAlignment="0" applyProtection="0"/>
    <xf numFmtId="193" fontId="91" fillId="28" borderId="0" applyNumberFormat="0" applyBorder="0" applyAlignment="0" applyProtection="0"/>
    <xf numFmtId="193" fontId="91" fillId="28" borderId="0" applyNumberFormat="0" applyBorder="0" applyAlignment="0" applyProtection="0"/>
    <xf numFmtId="193" fontId="91" fillId="28" borderId="0" applyNumberFormat="0" applyBorder="0" applyAlignment="0" applyProtection="0"/>
    <xf numFmtId="193" fontId="91" fillId="28" borderId="0" applyNumberFormat="0" applyBorder="0" applyAlignment="0" applyProtection="0"/>
    <xf numFmtId="193" fontId="91" fillId="28"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90" fillId="54" borderId="0" applyNumberFormat="0" applyBorder="0" applyAlignment="0" applyProtection="0"/>
    <xf numFmtId="193" fontId="91" fillId="32" borderId="0" applyNumberFormat="0" applyBorder="0" applyAlignment="0" applyProtection="0"/>
    <xf numFmtId="193" fontId="91" fillId="32" borderId="0" applyNumberFormat="0" applyBorder="0" applyAlignment="0" applyProtection="0"/>
    <xf numFmtId="193" fontId="91" fillId="32" borderId="0" applyNumberFormat="0" applyBorder="0" applyAlignment="0" applyProtection="0"/>
    <xf numFmtId="193" fontId="91" fillId="32" borderId="0" applyNumberFormat="0" applyBorder="0" applyAlignment="0" applyProtection="0"/>
    <xf numFmtId="193" fontId="91" fillId="32" borderId="0" applyNumberFormat="0" applyBorder="0" applyAlignment="0" applyProtection="0"/>
    <xf numFmtId="193" fontId="91" fillId="32" borderId="0" applyNumberFormat="0" applyBorder="0" applyAlignment="0" applyProtection="0"/>
    <xf numFmtId="0" fontId="89" fillId="55" borderId="0" applyNumberFormat="0" applyBorder="0" applyAlignment="0" applyProtection="0"/>
    <xf numFmtId="0" fontId="89" fillId="55" borderId="0" applyNumberFormat="0" applyBorder="0" applyAlignment="0" applyProtection="0"/>
    <xf numFmtId="0" fontId="89" fillId="55" borderId="0" applyNumberFormat="0" applyBorder="0" applyAlignment="0" applyProtection="0"/>
    <xf numFmtId="0" fontId="90" fillId="55" borderId="0" applyNumberFormat="0" applyBorder="0" applyAlignment="0" applyProtection="0"/>
    <xf numFmtId="193" fontId="91" fillId="36" borderId="0" applyNumberFormat="0" applyBorder="0" applyAlignment="0" applyProtection="0"/>
    <xf numFmtId="193" fontId="91" fillId="36" borderId="0" applyNumberFormat="0" applyBorder="0" applyAlignment="0" applyProtection="0"/>
    <xf numFmtId="193" fontId="91" fillId="36" borderId="0" applyNumberFormat="0" applyBorder="0" applyAlignment="0" applyProtection="0"/>
    <xf numFmtId="193" fontId="91" fillId="36" borderId="0" applyNumberFormat="0" applyBorder="0" applyAlignment="0" applyProtection="0"/>
    <xf numFmtId="193" fontId="91" fillId="36" borderId="0" applyNumberFormat="0" applyBorder="0" applyAlignment="0" applyProtection="0"/>
    <xf numFmtId="193" fontId="91" fillId="3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90" fillId="56" borderId="0" applyNumberFormat="0" applyBorder="0" applyAlignment="0" applyProtection="0"/>
    <xf numFmtId="193" fontId="91" fillId="40" borderId="0" applyNumberFormat="0" applyBorder="0" applyAlignment="0" applyProtection="0"/>
    <xf numFmtId="193" fontId="91" fillId="40" borderId="0" applyNumberFormat="0" applyBorder="0" applyAlignment="0" applyProtection="0"/>
    <xf numFmtId="193" fontId="91" fillId="40" borderId="0" applyNumberFormat="0" applyBorder="0" applyAlignment="0" applyProtection="0"/>
    <xf numFmtId="193" fontId="91" fillId="40" borderId="0" applyNumberFormat="0" applyBorder="0" applyAlignment="0" applyProtection="0"/>
    <xf numFmtId="193" fontId="91" fillId="40" borderId="0" applyNumberFormat="0" applyBorder="0" applyAlignment="0" applyProtection="0"/>
    <xf numFmtId="193" fontId="91" fillId="40" borderId="0" applyNumberFormat="0" applyBorder="0" applyAlignment="0" applyProtection="0"/>
    <xf numFmtId="0" fontId="89" fillId="57" borderId="0" applyNumberFormat="0" applyBorder="0" applyAlignment="0" applyProtection="0"/>
    <xf numFmtId="0" fontId="89" fillId="57" borderId="0" applyNumberFormat="0" applyBorder="0" applyAlignment="0" applyProtection="0"/>
    <xf numFmtId="0" fontId="89" fillId="57" borderId="0" applyNumberFormat="0" applyBorder="0" applyAlignment="0" applyProtection="0"/>
    <xf numFmtId="0" fontId="90" fillId="57" borderId="0" applyNumberFormat="0" applyBorder="0" applyAlignment="0" applyProtection="0"/>
    <xf numFmtId="193" fontId="91" fillId="17" borderId="0" applyNumberFormat="0" applyBorder="0" applyAlignment="0" applyProtection="0"/>
    <xf numFmtId="193" fontId="91" fillId="17" borderId="0" applyNumberFormat="0" applyBorder="0" applyAlignment="0" applyProtection="0"/>
    <xf numFmtId="193" fontId="91" fillId="17" borderId="0" applyNumberFormat="0" applyBorder="0" applyAlignment="0" applyProtection="0"/>
    <xf numFmtId="193" fontId="91" fillId="17" borderId="0" applyNumberFormat="0" applyBorder="0" applyAlignment="0" applyProtection="0"/>
    <xf numFmtId="193" fontId="91" fillId="17" borderId="0" applyNumberFormat="0" applyBorder="0" applyAlignment="0" applyProtection="0"/>
    <xf numFmtId="193" fontId="91" fillId="17"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90" fillId="58" borderId="0" applyNumberFormat="0" applyBorder="0" applyAlignment="0" applyProtection="0"/>
    <xf numFmtId="193" fontId="91" fillId="21" borderId="0" applyNumberFormat="0" applyBorder="0" applyAlignment="0" applyProtection="0"/>
    <xf numFmtId="193" fontId="91" fillId="21" borderId="0" applyNumberFormat="0" applyBorder="0" applyAlignment="0" applyProtection="0"/>
    <xf numFmtId="193" fontId="91" fillId="21" borderId="0" applyNumberFormat="0" applyBorder="0" applyAlignment="0" applyProtection="0"/>
    <xf numFmtId="193" fontId="91" fillId="21" borderId="0" applyNumberFormat="0" applyBorder="0" applyAlignment="0" applyProtection="0"/>
    <xf numFmtId="193" fontId="91" fillId="21" borderId="0" applyNumberFormat="0" applyBorder="0" applyAlignment="0" applyProtection="0"/>
    <xf numFmtId="193" fontId="91" fillId="21"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0" fontId="90" fillId="59" borderId="0" applyNumberFormat="0" applyBorder="0" applyAlignment="0" applyProtection="0"/>
    <xf numFmtId="193" fontId="91" fillId="25" borderId="0" applyNumberFormat="0" applyBorder="0" applyAlignment="0" applyProtection="0"/>
    <xf numFmtId="193" fontId="91" fillId="25" borderId="0" applyNumberFormat="0" applyBorder="0" applyAlignment="0" applyProtection="0"/>
    <xf numFmtId="193" fontId="91" fillId="25" borderId="0" applyNumberFormat="0" applyBorder="0" applyAlignment="0" applyProtection="0"/>
    <xf numFmtId="193" fontId="91" fillId="25" borderId="0" applyNumberFormat="0" applyBorder="0" applyAlignment="0" applyProtection="0"/>
    <xf numFmtId="193" fontId="91" fillId="25" borderId="0" applyNumberFormat="0" applyBorder="0" applyAlignment="0" applyProtection="0"/>
    <xf numFmtId="193" fontId="91" fillId="25"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90" fillId="54" borderId="0" applyNumberFormat="0" applyBorder="0" applyAlignment="0" applyProtection="0"/>
    <xf numFmtId="193" fontId="91" fillId="29" borderId="0" applyNumberFormat="0" applyBorder="0" applyAlignment="0" applyProtection="0"/>
    <xf numFmtId="193" fontId="91" fillId="29" borderId="0" applyNumberFormat="0" applyBorder="0" applyAlignment="0" applyProtection="0"/>
    <xf numFmtId="193" fontId="91" fillId="29" borderId="0" applyNumberFormat="0" applyBorder="0" applyAlignment="0" applyProtection="0"/>
    <xf numFmtId="193" fontId="91" fillId="29" borderId="0" applyNumberFormat="0" applyBorder="0" applyAlignment="0" applyProtection="0"/>
    <xf numFmtId="193" fontId="91" fillId="29" borderId="0" applyNumberFormat="0" applyBorder="0" applyAlignment="0" applyProtection="0"/>
    <xf numFmtId="193" fontId="91" fillId="29" borderId="0" applyNumberFormat="0" applyBorder="0" applyAlignment="0" applyProtection="0"/>
    <xf numFmtId="0" fontId="89" fillId="55" borderId="0" applyNumberFormat="0" applyBorder="0" applyAlignment="0" applyProtection="0"/>
    <xf numFmtId="0" fontId="89" fillId="55" borderId="0" applyNumberFormat="0" applyBorder="0" applyAlignment="0" applyProtection="0"/>
    <xf numFmtId="0" fontId="90" fillId="55" borderId="0" applyNumberFormat="0" applyBorder="0" applyAlignment="0" applyProtection="0"/>
    <xf numFmtId="193" fontId="91" fillId="33" borderId="0" applyNumberFormat="0" applyBorder="0" applyAlignment="0" applyProtection="0"/>
    <xf numFmtId="193" fontId="91" fillId="33" borderId="0" applyNumberFormat="0" applyBorder="0" applyAlignment="0" applyProtection="0"/>
    <xf numFmtId="193" fontId="91" fillId="33" borderId="0" applyNumberFormat="0" applyBorder="0" applyAlignment="0" applyProtection="0"/>
    <xf numFmtId="193" fontId="91" fillId="33" borderId="0" applyNumberFormat="0" applyBorder="0" applyAlignment="0" applyProtection="0"/>
    <xf numFmtId="193" fontId="91" fillId="33" borderId="0" applyNumberFormat="0" applyBorder="0" applyAlignment="0" applyProtection="0"/>
    <xf numFmtId="193" fontId="91" fillId="33"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90" fillId="60" borderId="0" applyNumberFormat="0" applyBorder="0" applyAlignment="0" applyProtection="0"/>
    <xf numFmtId="193" fontId="91" fillId="37" borderId="0" applyNumberFormat="0" applyBorder="0" applyAlignment="0" applyProtection="0"/>
    <xf numFmtId="193" fontId="91" fillId="37" borderId="0" applyNumberFormat="0" applyBorder="0" applyAlignment="0" applyProtection="0"/>
    <xf numFmtId="193" fontId="91" fillId="37" borderId="0" applyNumberFormat="0" applyBorder="0" applyAlignment="0" applyProtection="0"/>
    <xf numFmtId="193" fontId="91" fillId="37" borderId="0" applyNumberFormat="0" applyBorder="0" applyAlignment="0" applyProtection="0"/>
    <xf numFmtId="193" fontId="91" fillId="37" borderId="0" applyNumberFormat="0" applyBorder="0" applyAlignment="0" applyProtection="0"/>
    <xf numFmtId="193" fontId="91" fillId="37" borderId="0" applyNumberFormat="0" applyBorder="0" applyAlignment="0" applyProtection="0"/>
    <xf numFmtId="0" fontId="3" fillId="0" borderId="0">
      <alignment horizontal="center" wrapText="1"/>
    </xf>
    <xf numFmtId="0" fontId="92" fillId="44"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3" fillId="44" borderId="0" applyNumberFormat="0" applyBorder="0" applyAlignment="0" applyProtection="0"/>
    <xf numFmtId="193" fontId="94" fillId="11" borderId="0" applyNumberFormat="0" applyBorder="0" applyAlignment="0" applyProtection="0"/>
    <xf numFmtId="193" fontId="94" fillId="11" borderId="0" applyNumberFormat="0" applyBorder="0" applyAlignment="0" applyProtection="0"/>
    <xf numFmtId="193" fontId="94" fillId="11" borderId="0" applyNumberFormat="0" applyBorder="0" applyAlignment="0" applyProtection="0"/>
    <xf numFmtId="193" fontId="94" fillId="11" borderId="0" applyNumberFormat="0" applyBorder="0" applyAlignment="0" applyProtection="0"/>
    <xf numFmtId="193" fontId="94" fillId="11" borderId="0" applyNumberFormat="0" applyBorder="0" applyAlignment="0" applyProtection="0"/>
    <xf numFmtId="193" fontId="94" fillId="11" borderId="0" applyNumberFormat="0" applyBorder="0" applyAlignment="0" applyProtection="0"/>
    <xf numFmtId="0" fontId="95" fillId="0" borderId="0" applyNumberFormat="0" applyFont="0" applyProtection="0">
      <alignment horizontal="right" vertical="center"/>
    </xf>
    <xf numFmtId="194" fontId="3" fillId="42" borderId="1" applyNumberFormat="0" applyFill="0" applyAlignment="0"/>
    <xf numFmtId="0" fontId="96" fillId="61" borderId="36" applyNumberFormat="0" applyAlignment="0" applyProtection="0"/>
    <xf numFmtId="0" fontId="96" fillId="61" borderId="36" applyNumberFormat="0" applyAlignment="0" applyProtection="0"/>
    <xf numFmtId="0" fontId="96" fillId="61" borderId="36" applyNumberFormat="0" applyAlignment="0" applyProtection="0"/>
    <xf numFmtId="0" fontId="97" fillId="61" borderId="36" applyNumberFormat="0" applyAlignment="0" applyProtection="0"/>
    <xf numFmtId="193" fontId="98" fillId="14" borderId="29" applyNumberFormat="0" applyAlignment="0" applyProtection="0"/>
    <xf numFmtId="193" fontId="98" fillId="14" borderId="29" applyNumberFormat="0" applyAlignment="0" applyProtection="0"/>
    <xf numFmtId="193" fontId="98" fillId="14" borderId="29" applyNumberFormat="0" applyAlignment="0" applyProtection="0"/>
    <xf numFmtId="193" fontId="98" fillId="14" borderId="29" applyNumberFormat="0" applyAlignment="0" applyProtection="0"/>
    <xf numFmtId="193" fontId="98" fillId="14" borderId="29" applyNumberFormat="0" applyAlignment="0" applyProtection="0"/>
    <xf numFmtId="193" fontId="98" fillId="14" borderId="29" applyNumberFormat="0" applyAlignment="0" applyProtection="0"/>
    <xf numFmtId="0" fontId="99" fillId="62" borderId="37" applyNumberFormat="0" applyAlignment="0" applyProtection="0"/>
    <xf numFmtId="0" fontId="99" fillId="62" borderId="37" applyNumberFormat="0" applyAlignment="0" applyProtection="0"/>
    <xf numFmtId="0" fontId="100" fillId="62" borderId="37" applyNumberFormat="0" applyAlignment="0" applyProtection="0"/>
    <xf numFmtId="193" fontId="101" fillId="15" borderId="32" applyNumberFormat="0" applyAlignment="0" applyProtection="0"/>
    <xf numFmtId="193" fontId="101" fillId="15" borderId="32" applyNumberFormat="0" applyAlignment="0" applyProtection="0"/>
    <xf numFmtId="193" fontId="101" fillId="15" borderId="32" applyNumberFormat="0" applyAlignment="0" applyProtection="0"/>
    <xf numFmtId="193" fontId="101" fillId="15" borderId="32" applyNumberFormat="0" applyAlignment="0" applyProtection="0"/>
    <xf numFmtId="193" fontId="101" fillId="15" borderId="32" applyNumberFormat="0" applyAlignment="0" applyProtection="0"/>
    <xf numFmtId="193" fontId="101" fillId="15" borderId="32" applyNumberFormat="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64" fontId="29" fillId="0" borderId="0" applyFont="0" applyFill="0" applyBorder="0" applyAlignment="0" applyProtection="0">
      <alignment horizontal="left"/>
      <protection locked="0"/>
    </xf>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88" fillId="0" borderId="0" applyFont="0" applyFill="0" applyBorder="0" applyAlignment="0" applyProtection="0"/>
    <xf numFmtId="197" fontId="88"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198" fontId="29" fillId="0" borderId="0" applyFont="0" applyFill="0" applyBorder="0" applyAlignment="0" applyProtection="0">
      <protection locked="0"/>
    </xf>
    <xf numFmtId="199" fontId="29" fillId="0" borderId="0" applyFont="0" applyFill="0" applyBorder="0" applyAlignment="0" applyProtection="0">
      <protection locked="0"/>
    </xf>
    <xf numFmtId="200" fontId="3" fillId="2" borderId="1" applyFont="0" applyFill="0" applyBorder="0" applyAlignment="0" applyProtection="0"/>
    <xf numFmtId="201" fontId="29"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3" fillId="0" borderId="0" applyFont="0" applyFill="0" applyBorder="0" applyAlignment="0" applyProtection="0"/>
    <xf numFmtId="202" fontId="103" fillId="0" borderId="0" applyFont="0" applyFill="0" applyBorder="0" applyAlignment="0" applyProtection="0"/>
    <xf numFmtId="43" fontId="3" fillId="0" borderId="0" applyFont="0" applyFill="0" applyBorder="0" applyAlignment="0" applyProtection="0"/>
    <xf numFmtId="43"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88" fillId="0" borderId="0" applyFont="0" applyFill="0" applyBorder="0" applyAlignment="0" applyProtection="0"/>
    <xf numFmtId="0" fontId="3" fillId="0" borderId="0" applyFont="0" applyFill="0" applyBorder="0" applyAlignment="0" applyProtection="0"/>
    <xf numFmtId="43" fontId="88" fillId="0" borderId="0" applyFont="0" applyFill="0" applyBorder="0" applyAlignment="0" applyProtection="0"/>
    <xf numFmtId="202" fontId="88" fillId="0" borderId="0" applyFont="0" applyFill="0" applyBorder="0" applyAlignment="0" applyProtection="0"/>
    <xf numFmtId="202" fontId="3"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3" fontId="3"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88" fillId="0" borderId="0" applyFont="0" applyFill="0" applyBorder="0" applyAlignment="0" applyProtection="0"/>
    <xf numFmtId="202" fontId="88"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4"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104" fillId="0" borderId="0" applyFont="0" applyFill="0" applyBorder="0" applyAlignment="0" applyProtection="0"/>
    <xf numFmtId="202" fontId="10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202" fontId="102" fillId="0" borderId="0" applyFont="0" applyFill="0" applyBorder="0" applyAlignment="0" applyProtection="0"/>
    <xf numFmtId="0" fontId="103" fillId="6" borderId="25">
      <alignment vertical="top" wrapText="1"/>
      <protection locked="0"/>
    </xf>
    <xf numFmtId="0" fontId="103" fillId="6" borderId="25">
      <alignment vertical="top" wrapText="1"/>
      <protection locked="0"/>
    </xf>
    <xf numFmtId="193" fontId="103" fillId="6" borderId="25">
      <alignment horizontal="left" vertical="top" wrapText="1" indent="1"/>
      <protection locked="0"/>
    </xf>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104" fillId="0" borderId="0" applyFont="0" applyFill="0" applyBorder="0" applyAlignment="0" applyProtection="0"/>
    <xf numFmtId="205"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102" fillId="0" borderId="0" applyFont="0" applyFill="0" applyBorder="0" applyAlignment="0" applyProtection="0"/>
    <xf numFmtId="204" fontId="102" fillId="0" borderId="0" applyFont="0" applyFill="0" applyBorder="0" applyAlignment="0" applyProtection="0"/>
    <xf numFmtId="204" fontId="102" fillId="0" borderId="0" applyFont="0" applyFill="0" applyBorder="0" applyAlignment="0" applyProtection="0"/>
    <xf numFmtId="204" fontId="102" fillId="0" borderId="0" applyFont="0" applyFill="0" applyBorder="0" applyAlignment="0" applyProtection="0"/>
    <xf numFmtId="0" fontId="105" fillId="6" borderId="25" applyNumberFormat="0">
      <protection locked="0"/>
    </xf>
    <xf numFmtId="0" fontId="39" fillId="0" borderId="1">
      <protection locked="0"/>
    </xf>
    <xf numFmtId="0" fontId="3" fillId="2" borderId="0"/>
    <xf numFmtId="193" fontId="103" fillId="7" borderId="0"/>
    <xf numFmtId="175" fontId="29" fillId="0" borderId="0" applyFont="0" applyFill="0" applyBorder="0" applyAlignment="0" applyProtection="0">
      <alignment wrapText="1"/>
    </xf>
    <xf numFmtId="170" fontId="29" fillId="0" borderId="0" applyFont="0" applyFill="0" applyBorder="0" applyProtection="0">
      <protection locked="0"/>
    </xf>
    <xf numFmtId="170" fontId="29" fillId="0" borderId="0" applyFont="0" applyFill="0" applyBorder="0" applyProtection="0">
      <protection locked="0"/>
    </xf>
    <xf numFmtId="206" fontId="29" fillId="0" borderId="0" applyFont="0" applyFill="0" applyBorder="0" applyAlignment="0" applyProtection="0">
      <protection locked="0"/>
    </xf>
    <xf numFmtId="206" fontId="29" fillId="0" borderId="0" applyFont="0" applyFill="0" applyBorder="0" applyAlignment="0" applyProtection="0">
      <protection locked="0"/>
    </xf>
    <xf numFmtId="206" fontId="29" fillId="0" borderId="0" applyFont="0" applyFill="0" applyBorder="0" applyAlignment="0" applyProtection="0">
      <protection locked="0"/>
    </xf>
    <xf numFmtId="0" fontId="82" fillId="42" borderId="1" applyFill="0">
      <alignment horizontal="center"/>
    </xf>
    <xf numFmtId="0" fontId="81" fillId="0" borderId="25" applyFill="0">
      <alignment horizontal="center"/>
    </xf>
    <xf numFmtId="193" fontId="81" fillId="0" borderId="25" applyFill="0">
      <alignment horizontal="center"/>
    </xf>
    <xf numFmtId="0" fontId="42" fillId="0" borderId="25" applyFill="0">
      <alignment horizontal="center"/>
    </xf>
    <xf numFmtId="170" fontId="82" fillId="42" borderId="1" applyFill="0">
      <alignment horizontal="center" vertical="center"/>
    </xf>
    <xf numFmtId="170" fontId="81" fillId="0" borderId="25" applyFill="0">
      <alignment horizontal="center" vertical="center"/>
    </xf>
    <xf numFmtId="170" fontId="42" fillId="0" borderId="25" applyFill="0">
      <alignment horizontal="center" vertical="center"/>
    </xf>
    <xf numFmtId="49" fontId="106" fillId="0" borderId="0" applyFill="0" applyProtection="0">
      <alignment horizontal="left" indent="1"/>
    </xf>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49" fontId="106" fillId="0" borderId="0" applyFill="0" applyProtection="0">
      <alignment horizontal="left" indent="1"/>
    </xf>
    <xf numFmtId="49" fontId="106" fillId="0" borderId="0" applyFill="0" applyProtection="0">
      <alignment horizontal="left" indent="1"/>
    </xf>
    <xf numFmtId="49" fontId="106" fillId="0" borderId="0" applyFill="0" applyProtection="0">
      <alignment horizontal="left" indent="1"/>
    </xf>
    <xf numFmtId="49" fontId="106" fillId="0" borderId="0" applyFill="0" applyProtection="0">
      <alignment horizontal="left" indent="1"/>
    </xf>
    <xf numFmtId="49" fontId="106" fillId="0" borderId="0" applyFill="0" applyProtection="0">
      <alignment horizontal="left" indent="1"/>
    </xf>
    <xf numFmtId="49" fontId="106" fillId="0" borderId="0" applyFill="0" applyProtection="0">
      <alignment horizontal="left" indent="1"/>
    </xf>
    <xf numFmtId="0" fontId="110" fillId="0" borderId="0" applyNumberFormat="0" applyFill="0" applyBorder="0" applyAlignment="0" applyProtection="0">
      <alignment vertical="top"/>
      <protection locked="0"/>
    </xf>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2" fillId="45" borderId="0" applyNumberFormat="0" applyBorder="0" applyAlignment="0" applyProtection="0"/>
    <xf numFmtId="193" fontId="113" fillId="10" borderId="0" applyNumberFormat="0" applyBorder="0" applyAlignment="0" applyProtection="0"/>
    <xf numFmtId="193" fontId="113" fillId="10" borderId="0" applyNumberFormat="0" applyBorder="0" applyAlignment="0" applyProtection="0"/>
    <xf numFmtId="193" fontId="113" fillId="10" borderId="0" applyNumberFormat="0" applyBorder="0" applyAlignment="0" applyProtection="0"/>
    <xf numFmtId="193" fontId="113" fillId="10" borderId="0" applyNumberFormat="0" applyBorder="0" applyAlignment="0" applyProtection="0"/>
    <xf numFmtId="193" fontId="113" fillId="10" borderId="0" applyNumberFormat="0" applyBorder="0" applyAlignment="0" applyProtection="0"/>
    <xf numFmtId="193" fontId="113" fillId="10" borderId="0" applyNumberFormat="0" applyBorder="0" applyAlignment="0" applyProtection="0"/>
    <xf numFmtId="0" fontId="79" fillId="0" borderId="0" applyNumberFormat="0" applyFill="0" applyAlignment="0"/>
    <xf numFmtId="0" fontId="114" fillId="0" borderId="38" applyNumberFormat="0" applyFill="0" applyAlignment="0" applyProtection="0"/>
    <xf numFmtId="0" fontId="114" fillId="0" borderId="38" applyNumberFormat="0" applyFill="0" applyAlignment="0" applyProtection="0"/>
    <xf numFmtId="0" fontId="115" fillId="0" borderId="38" applyNumberFormat="0" applyFill="0" applyAlignment="0" applyProtection="0"/>
    <xf numFmtId="0" fontId="79" fillId="0" borderId="0" applyNumberFormat="0" applyFill="0" applyAlignment="0"/>
    <xf numFmtId="193" fontId="79" fillId="0" borderId="0" applyNumberFormat="0" applyFill="0" applyAlignment="0"/>
    <xf numFmtId="0" fontId="116" fillId="0" borderId="26" applyNumberFormat="0" applyFill="0" applyAlignment="0" applyProtection="0"/>
    <xf numFmtId="0" fontId="47" fillId="0" borderId="0" applyNumberFormat="0" applyFill="0" applyAlignment="0"/>
    <xf numFmtId="0" fontId="76" fillId="42" borderId="0" applyNumberFormat="0" applyFill="0" applyAlignment="0"/>
    <xf numFmtId="193" fontId="79" fillId="0" borderId="0" applyNumberFormat="0" applyFill="0" applyAlignment="0" applyProtection="0"/>
    <xf numFmtId="0" fontId="117" fillId="0" borderId="39" applyNumberFormat="0" applyFill="0" applyAlignment="0" applyProtection="0"/>
    <xf numFmtId="0" fontId="117" fillId="0" borderId="39" applyNumberFormat="0" applyFill="0" applyAlignment="0" applyProtection="0"/>
    <xf numFmtId="0" fontId="117" fillId="0" borderId="39" applyNumberFormat="0" applyFill="0" applyAlignment="0" applyProtection="0"/>
    <xf numFmtId="0" fontId="118" fillId="0" borderId="39" applyNumberFormat="0" applyFill="0" applyAlignment="0" applyProtection="0"/>
    <xf numFmtId="0" fontId="119" fillId="0" borderId="0" applyNumberFormat="0" applyFill="0">
      <alignment vertical="center"/>
    </xf>
    <xf numFmtId="0" fontId="120" fillId="0" borderId="40"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121" fillId="0" borderId="40" applyNumberFormat="0" applyFill="0" applyAlignment="0" applyProtection="0"/>
    <xf numFmtId="49" fontId="122" fillId="2" borderId="0" applyFill="0" applyBorder="0">
      <alignment horizontal="left"/>
    </xf>
    <xf numFmtId="49" fontId="122" fillId="2" borderId="0" applyFill="0" applyBorder="0">
      <alignment horizontal="left"/>
    </xf>
    <xf numFmtId="0" fontId="120" fillId="0" borderId="0" applyNumberFormat="0" applyFill="0" applyBorder="0" applyAlignment="0" applyProtection="0"/>
    <xf numFmtId="0" fontId="123"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4" fillId="2" borderId="0" applyFill="0" applyBorder="0">
      <alignment wrapText="1"/>
    </xf>
    <xf numFmtId="0" fontId="103" fillId="7" borderId="24" applyNumberFormat="0">
      <alignment horizontal="left"/>
    </xf>
    <xf numFmtId="0" fontId="125" fillId="0" borderId="0" applyNumberFormat="0" applyFill="0" applyBorder="0" applyAlignment="0" applyProtection="0">
      <alignment vertical="top"/>
      <protection locked="0"/>
    </xf>
    <xf numFmtId="190" fontId="126"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71" fillId="0" borderId="0" applyNumberFormat="0" applyFill="0" applyBorder="0" applyAlignment="0" applyProtection="0"/>
    <xf numFmtId="0" fontId="131" fillId="48" borderId="36" applyNumberFormat="0" applyAlignment="0" applyProtection="0"/>
    <xf numFmtId="0" fontId="131" fillId="48" borderId="36" applyNumberFormat="0" applyAlignment="0" applyProtection="0"/>
    <xf numFmtId="0" fontId="131" fillId="48" borderId="36" applyNumberFormat="0" applyAlignment="0" applyProtection="0"/>
    <xf numFmtId="0" fontId="132" fillId="48" borderId="36" applyNumberFormat="0" applyAlignment="0" applyProtection="0"/>
    <xf numFmtId="193" fontId="133" fillId="13" borderId="29" applyNumberFormat="0" applyAlignment="0" applyProtection="0"/>
    <xf numFmtId="193" fontId="133" fillId="13" borderId="29" applyNumberFormat="0" applyAlignment="0" applyProtection="0"/>
    <xf numFmtId="193" fontId="133" fillId="13" borderId="29" applyNumberFormat="0" applyAlignment="0" applyProtection="0"/>
    <xf numFmtId="193" fontId="133" fillId="13" borderId="29" applyNumberFormat="0" applyAlignment="0" applyProtection="0"/>
    <xf numFmtId="193" fontId="133" fillId="13" borderId="29" applyNumberFormat="0" applyAlignment="0" applyProtection="0"/>
    <xf numFmtId="193" fontId="133" fillId="13" borderId="29" applyNumberFormat="0" applyAlignment="0" applyProtection="0"/>
    <xf numFmtId="49" fontId="134" fillId="42" borderId="0" applyFill="0" applyBorder="0">
      <alignment horizontal="right" indent="1"/>
    </xf>
    <xf numFmtId="49" fontId="135" fillId="0" borderId="0" applyFill="0" applyBorder="0">
      <alignment horizontal="right" indent="1"/>
    </xf>
    <xf numFmtId="49" fontId="74" fillId="2" borderId="0" applyFill="0" applyBorder="0">
      <alignment horizontal="center" wrapText="1"/>
    </xf>
    <xf numFmtId="0" fontId="136" fillId="0" borderId="0" applyFill="0" applyBorder="0">
      <alignment horizontal="centerContinuous" wrapText="1"/>
    </xf>
    <xf numFmtId="0" fontId="74" fillId="2" borderId="0" applyFill="0" applyBorder="0">
      <alignment horizontal="centerContinuous" wrapText="1"/>
    </xf>
    <xf numFmtId="0" fontId="136" fillId="0" borderId="0" applyFill="0" applyBorder="0">
      <alignment horizontal="center" wrapText="1"/>
    </xf>
    <xf numFmtId="0" fontId="136" fillId="0" borderId="0" applyFill="0" applyBorder="0">
      <alignment horizontal="center" wrapText="1"/>
    </xf>
    <xf numFmtId="49" fontId="103" fillId="0" borderId="0" applyFill="0" applyBorder="0">
      <alignment horizontal="left" wrapText="1" indent="2"/>
    </xf>
    <xf numFmtId="191" fontId="103" fillId="7" borderId="25" applyNumberFormat="0">
      <alignment horizontal="left"/>
    </xf>
    <xf numFmtId="0" fontId="40" fillId="4" borderId="1" applyNumberFormat="0"/>
    <xf numFmtId="0" fontId="137" fillId="0" borderId="41" applyNumberFormat="0" applyFill="0" applyAlignment="0" applyProtection="0"/>
    <xf numFmtId="0" fontId="137" fillId="0" borderId="41" applyNumberFormat="0" applyFill="0" applyAlignment="0" applyProtection="0"/>
    <xf numFmtId="0" fontId="137" fillId="0" borderId="41" applyNumberFormat="0" applyFill="0" applyAlignment="0" applyProtection="0"/>
    <xf numFmtId="0" fontId="138" fillId="0" borderId="41" applyNumberFormat="0" applyFill="0" applyAlignment="0" applyProtection="0"/>
    <xf numFmtId="193" fontId="139" fillId="0" borderId="31" applyNumberFormat="0" applyFill="0" applyAlignment="0" applyProtection="0"/>
    <xf numFmtId="193" fontId="139" fillId="0" borderId="31" applyNumberFormat="0" applyFill="0" applyAlignment="0" applyProtection="0"/>
    <xf numFmtId="193" fontId="139" fillId="0" borderId="31" applyNumberFormat="0" applyFill="0" applyAlignment="0" applyProtection="0"/>
    <xf numFmtId="193" fontId="139" fillId="0" borderId="31" applyNumberFormat="0" applyFill="0" applyAlignment="0" applyProtection="0"/>
    <xf numFmtId="193" fontId="139" fillId="0" borderId="31" applyNumberFormat="0" applyFill="0" applyAlignment="0" applyProtection="0"/>
    <xf numFmtId="193" fontId="139" fillId="0" borderId="31" applyNumberFormat="0" applyFill="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1" fillId="63" borderId="0" applyNumberFormat="0" applyBorder="0" applyAlignment="0" applyProtection="0"/>
    <xf numFmtId="193" fontId="142" fillId="12" borderId="0" applyNumberFormat="0" applyBorder="0" applyAlignment="0" applyProtection="0"/>
    <xf numFmtId="193" fontId="142" fillId="12" borderId="0" applyNumberFormat="0" applyBorder="0" applyAlignment="0" applyProtection="0"/>
    <xf numFmtId="193" fontId="142" fillId="12" borderId="0" applyNumberFormat="0" applyBorder="0" applyAlignment="0" applyProtection="0"/>
    <xf numFmtId="193" fontId="142" fillId="12" borderId="0" applyNumberFormat="0" applyBorder="0" applyAlignment="0" applyProtection="0"/>
    <xf numFmtId="193" fontId="142" fillId="12" borderId="0" applyNumberFormat="0" applyBorder="0" applyAlignment="0" applyProtection="0"/>
    <xf numFmtId="193" fontId="142" fillId="12" borderId="0" applyNumberFormat="0" applyBorder="0" applyAlignment="0" applyProtection="0"/>
    <xf numFmtId="193" fontId="3" fillId="0" borderId="0"/>
    <xf numFmtId="0" fontId="3" fillId="0" borderId="0"/>
    <xf numFmtId="0" fontId="3" fillId="0" borderId="0"/>
    <xf numFmtId="0" fontId="143" fillId="0" borderId="0"/>
    <xf numFmtId="0" fontId="3" fillId="0" borderId="0"/>
    <xf numFmtId="193" fontId="3" fillId="0" borderId="0"/>
    <xf numFmtId="0" fontId="3" fillId="0" borderId="0" applyBorder="0"/>
    <xf numFmtId="0" fontId="3" fillId="0" borderId="0"/>
    <xf numFmtId="0" fontId="103" fillId="0" borderId="0"/>
    <xf numFmtId="0" fontId="3" fillId="0" borderId="0"/>
    <xf numFmtId="0" fontId="3" fillId="0" borderId="0"/>
    <xf numFmtId="0" fontId="103" fillId="0" borderId="0"/>
    <xf numFmtId="0" fontId="3" fillId="0" borderId="0"/>
    <xf numFmtId="0" fontId="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190" fontId="78" fillId="0" borderId="0"/>
    <xf numFmtId="190" fontId="78" fillId="0" borderId="0"/>
    <xf numFmtId="190" fontId="78" fillId="0" borderId="0"/>
    <xf numFmtId="190" fontId="78" fillId="0" borderId="0"/>
    <xf numFmtId="0" fontId="3" fillId="0" borderId="0"/>
    <xf numFmtId="190" fontId="78" fillId="0" borderId="0"/>
    <xf numFmtId="190" fontId="78" fillId="0" borderId="0"/>
    <xf numFmtId="190" fontId="78" fillId="0" borderId="0"/>
    <xf numFmtId="190" fontId="88" fillId="0" borderId="0"/>
    <xf numFmtId="0" fontId="144" fillId="0" borderId="0"/>
    <xf numFmtId="0" fontId="3" fillId="0" borderId="0" applyBorder="0"/>
    <xf numFmtId="190" fontId="88" fillId="0" borderId="0"/>
    <xf numFmtId="190" fontId="88" fillId="0" borderId="0"/>
    <xf numFmtId="190" fontId="88" fillId="0" borderId="0"/>
    <xf numFmtId="0" fontId="3" fillId="0" borderId="0" applyBorder="0"/>
    <xf numFmtId="190" fontId="78" fillId="0" borderId="0"/>
    <xf numFmtId="190" fontId="78" fillId="0" borderId="0"/>
    <xf numFmtId="190" fontId="78" fillId="0" borderId="0"/>
    <xf numFmtId="190" fontId="78" fillId="0" borderId="0"/>
    <xf numFmtId="0" fontId="78" fillId="0" borderId="0"/>
    <xf numFmtId="0" fontId="78" fillId="0" borderId="0"/>
    <xf numFmtId="0" fontId="78" fillId="0" borderId="0"/>
    <xf numFmtId="0" fontId="78" fillId="0" borderId="0"/>
    <xf numFmtId="0" fontId="3" fillId="0" borderId="0"/>
    <xf numFmtId="0" fontId="3" fillId="0" borderId="0"/>
    <xf numFmtId="190" fontId="88" fillId="0" borderId="0"/>
    <xf numFmtId="190" fontId="88" fillId="0" borderId="0"/>
    <xf numFmtId="190" fontId="78" fillId="0" borderId="0"/>
    <xf numFmtId="190" fontId="78" fillId="0" borderId="0"/>
    <xf numFmtId="190" fontId="78" fillId="0" borderId="0"/>
    <xf numFmtId="19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3" fillId="0" borderId="0" applyBorder="0"/>
    <xf numFmtId="0" fontId="3" fillId="0" borderId="0"/>
    <xf numFmtId="0" fontId="3" fillId="0" borderId="0"/>
    <xf numFmtId="0" fontId="3" fillId="0" borderId="0"/>
    <xf numFmtId="0" fontId="3" fillId="0" borderId="0"/>
    <xf numFmtId="190" fontId="88" fillId="0" borderId="0"/>
    <xf numFmtId="0" fontId="3" fillId="0" borderId="0"/>
    <xf numFmtId="0" fontId="3" fillId="0" borderId="0"/>
    <xf numFmtId="0" fontId="145" fillId="0" borderId="0"/>
    <xf numFmtId="0" fontId="34" fillId="0" borderId="0"/>
    <xf numFmtId="0" fontId="103" fillId="0" borderId="0"/>
    <xf numFmtId="0" fontId="1" fillId="0" borderId="0"/>
    <xf numFmtId="0" fontId="143" fillId="0" borderId="0"/>
    <xf numFmtId="193" fontId="88" fillId="0" borderId="0"/>
    <xf numFmtId="193" fontId="88" fillId="0" borderId="0"/>
    <xf numFmtId="0" fontId="143" fillId="0" borderId="0"/>
    <xf numFmtId="0" fontId="78" fillId="0" borderId="0"/>
    <xf numFmtId="0" fontId="78" fillId="0" borderId="0"/>
    <xf numFmtId="0" fontId="78" fillId="0" borderId="0"/>
    <xf numFmtId="0" fontId="3" fillId="0" borderId="0"/>
    <xf numFmtId="0" fontId="3" fillId="0" borderId="0"/>
    <xf numFmtId="0" fontId="3" fillId="0" borderId="0"/>
    <xf numFmtId="0" fontId="78" fillId="0" borderId="0"/>
    <xf numFmtId="0" fontId="78" fillId="0" borderId="0"/>
    <xf numFmtId="0" fontId="78" fillId="0" borderId="0"/>
    <xf numFmtId="0" fontId="78" fillId="0" borderId="0"/>
    <xf numFmtId="0" fontId="143" fillId="0" borderId="0"/>
    <xf numFmtId="0" fontId="3" fillId="0" borderId="0"/>
    <xf numFmtId="0" fontId="3" fillId="0" borderId="0"/>
    <xf numFmtId="0" fontId="8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8" fillId="0" borderId="0"/>
    <xf numFmtId="190" fontId="1" fillId="0" borderId="0"/>
    <xf numFmtId="0" fontId="72" fillId="0" borderId="0"/>
    <xf numFmtId="193" fontId="72" fillId="0" borderId="0"/>
    <xf numFmtId="0" fontId="72" fillId="0" borderId="0"/>
    <xf numFmtId="190" fontId="78" fillId="0" borderId="0"/>
    <xf numFmtId="190" fontId="78" fillId="0" borderId="0"/>
    <xf numFmtId="190" fontId="78" fillId="0" borderId="0"/>
    <xf numFmtId="190" fontId="78" fillId="0" borderId="0"/>
    <xf numFmtId="0" fontId="78" fillId="0" borderId="0"/>
    <xf numFmtId="0" fontId="78" fillId="0" borderId="0"/>
    <xf numFmtId="0" fontId="78" fillId="0" borderId="0"/>
    <xf numFmtId="0" fontId="143" fillId="0" borderId="0"/>
    <xf numFmtId="0" fontId="78" fillId="0" borderId="0"/>
    <xf numFmtId="190" fontId="88" fillId="0" borderId="0"/>
    <xf numFmtId="0" fontId="78" fillId="0" borderId="0"/>
    <xf numFmtId="0" fontId="78" fillId="0" borderId="0"/>
    <xf numFmtId="0" fontId="78" fillId="0" borderId="0"/>
    <xf numFmtId="0" fontId="14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90" fontId="78" fillId="0" borderId="0"/>
    <xf numFmtId="190" fontId="78" fillId="0" borderId="0"/>
    <xf numFmtId="190" fontId="78" fillId="0" borderId="0"/>
    <xf numFmtId="190" fontId="88" fillId="0" borderId="0"/>
    <xf numFmtId="0" fontId="143" fillId="0" borderId="0"/>
    <xf numFmtId="190" fontId="1" fillId="0" borderId="0"/>
    <xf numFmtId="0" fontId="3" fillId="0" borderId="0"/>
    <xf numFmtId="190" fontId="78" fillId="0" borderId="0"/>
    <xf numFmtId="190" fontId="78" fillId="0" borderId="0"/>
    <xf numFmtId="190" fontId="78" fillId="0" borderId="0"/>
    <xf numFmtId="190" fontId="78" fillId="0" borderId="0"/>
    <xf numFmtId="0" fontId="143" fillId="0" borderId="0"/>
    <xf numFmtId="190" fontId="78" fillId="0" borderId="0"/>
    <xf numFmtId="190" fontId="78" fillId="0" borderId="0"/>
    <xf numFmtId="190" fontId="78" fillId="0" borderId="0"/>
    <xf numFmtId="190" fontId="78" fillId="0" borderId="0"/>
    <xf numFmtId="0" fontId="143" fillId="0" borderId="0"/>
    <xf numFmtId="190" fontId="88" fillId="0" borderId="0"/>
    <xf numFmtId="190" fontId="78" fillId="0" borderId="0"/>
    <xf numFmtId="190" fontId="78" fillId="0" borderId="0"/>
    <xf numFmtId="190" fontId="78" fillId="0" borderId="0"/>
    <xf numFmtId="190" fontId="78" fillId="0" borderId="0"/>
    <xf numFmtId="190" fontId="78" fillId="0" borderId="0"/>
    <xf numFmtId="190" fontId="78" fillId="0" borderId="0"/>
    <xf numFmtId="190" fontId="78" fillId="0" borderId="0"/>
    <xf numFmtId="190" fontId="88" fillId="0" borderId="0"/>
    <xf numFmtId="0" fontId="143" fillId="0" borderId="0"/>
    <xf numFmtId="0" fontId="3" fillId="0" borderId="0" applyBorder="0"/>
    <xf numFmtId="193" fontId="3" fillId="0" borderId="0" applyBorder="0"/>
    <xf numFmtId="193" fontId="3" fillId="0" borderId="0" applyBorder="0"/>
    <xf numFmtId="0" fontId="3" fillId="0" borderId="0" applyBorder="0"/>
    <xf numFmtId="0" fontId="143" fillId="0" borderId="0"/>
    <xf numFmtId="0" fontId="78" fillId="0" borderId="0"/>
    <xf numFmtId="0" fontId="78" fillId="0" borderId="0"/>
    <xf numFmtId="0" fontId="78" fillId="0" borderId="0"/>
    <xf numFmtId="0" fontId="78" fillId="0" borderId="0"/>
    <xf numFmtId="0" fontId="143" fillId="0" borderId="0"/>
    <xf numFmtId="0" fontId="78" fillId="0" borderId="0"/>
    <xf numFmtId="0" fontId="78" fillId="0" borderId="0"/>
    <xf numFmtId="0" fontId="78" fillId="0" borderId="0"/>
    <xf numFmtId="0" fontId="78" fillId="0" borderId="0"/>
    <xf numFmtId="0" fontId="143" fillId="0" borderId="0"/>
    <xf numFmtId="0" fontId="143" fillId="0" borderId="0"/>
    <xf numFmtId="0" fontId="3" fillId="0" borderId="0" applyBorder="0"/>
    <xf numFmtId="193" fontId="3" fillId="0" borderId="0"/>
    <xf numFmtId="193" fontId="3" fillId="0" borderId="0"/>
    <xf numFmtId="0" fontId="78" fillId="0" borderId="0"/>
    <xf numFmtId="0" fontId="78" fillId="0" borderId="0"/>
    <xf numFmtId="0" fontId="78" fillId="0" borderId="0"/>
    <xf numFmtId="0" fontId="143" fillId="0" borderId="0"/>
    <xf numFmtId="0" fontId="146" fillId="0" borderId="0"/>
    <xf numFmtId="0" fontId="146" fillId="0" borderId="0"/>
    <xf numFmtId="0" fontId="143" fillId="0" borderId="0"/>
    <xf numFmtId="0" fontId="146" fillId="0" borderId="0"/>
    <xf numFmtId="0" fontId="146" fillId="0" borderId="0"/>
    <xf numFmtId="0" fontId="143" fillId="0" borderId="0"/>
    <xf numFmtId="0" fontId="3" fillId="0" borderId="0"/>
    <xf numFmtId="0" fontId="3" fillId="0" borderId="0"/>
    <xf numFmtId="0" fontId="3" fillId="0" borderId="0"/>
    <xf numFmtId="0" fontId="3" fillId="0" borderId="0" applyBorder="0"/>
    <xf numFmtId="0" fontId="72" fillId="0" borderId="0"/>
    <xf numFmtId="0" fontId="78" fillId="0" borderId="0"/>
    <xf numFmtId="0" fontId="72" fillId="0" borderId="0"/>
    <xf numFmtId="0" fontId="78" fillId="0" borderId="0"/>
    <xf numFmtId="0" fontId="78" fillId="0" borderId="0"/>
    <xf numFmtId="0" fontId="78" fillId="0" borderId="0"/>
    <xf numFmtId="0" fontId="3" fillId="0" borderId="0"/>
    <xf numFmtId="0" fontId="143" fillId="0" borderId="0"/>
    <xf numFmtId="0" fontId="4" fillId="0" borderId="0"/>
    <xf numFmtId="0" fontId="143"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64" borderId="42" applyNumberFormat="0" applyFont="0" applyAlignment="0" applyProtection="0"/>
    <xf numFmtId="0" fontId="3" fillId="64" borderId="42" applyNumberFormat="0" applyFont="0" applyAlignment="0" applyProtection="0"/>
    <xf numFmtId="0" fontId="72" fillId="64" borderId="42" applyNumberFormat="0" applyFont="0" applyAlignment="0" applyProtection="0"/>
    <xf numFmtId="193" fontId="104" fillId="16" borderId="33" applyNumberFormat="0" applyFont="0" applyAlignment="0" applyProtection="0"/>
    <xf numFmtId="193" fontId="104" fillId="16" borderId="33" applyNumberFormat="0" applyFont="0" applyAlignment="0" applyProtection="0"/>
    <xf numFmtId="193" fontId="104" fillId="16" borderId="33" applyNumberFormat="0" applyFont="0" applyAlignment="0" applyProtection="0"/>
    <xf numFmtId="193" fontId="104" fillId="16" borderId="33" applyNumberFormat="0" applyFont="0" applyAlignment="0" applyProtection="0"/>
    <xf numFmtId="193" fontId="104" fillId="16" borderId="33" applyNumberFormat="0" applyFont="0" applyAlignment="0" applyProtection="0"/>
    <xf numFmtId="193" fontId="104" fillId="16" borderId="33" applyNumberFormat="0" applyFont="0" applyAlignment="0" applyProtection="0"/>
    <xf numFmtId="0" fontId="147" fillId="61" borderId="43" applyNumberFormat="0" applyAlignment="0" applyProtection="0"/>
    <xf numFmtId="0" fontId="147" fillId="61" borderId="43" applyNumberFormat="0" applyAlignment="0" applyProtection="0"/>
    <xf numFmtId="0" fontId="147" fillId="61" borderId="43" applyNumberFormat="0" applyAlignment="0" applyProtection="0"/>
    <xf numFmtId="0" fontId="148" fillId="61" borderId="43" applyNumberFormat="0" applyAlignment="0" applyProtection="0"/>
    <xf numFmtId="193" fontId="149" fillId="14" borderId="30" applyNumberFormat="0" applyAlignment="0" applyProtection="0"/>
    <xf numFmtId="193" fontId="149" fillId="14" borderId="30" applyNumberFormat="0" applyAlignment="0" applyProtection="0"/>
    <xf numFmtId="193" fontId="149" fillId="14" borderId="30" applyNumberFormat="0" applyAlignment="0" applyProtection="0"/>
    <xf numFmtId="193" fontId="149" fillId="14" borderId="30" applyNumberFormat="0" applyAlignment="0" applyProtection="0"/>
    <xf numFmtId="193" fontId="149" fillId="14" borderId="30" applyNumberFormat="0" applyAlignment="0" applyProtection="0"/>
    <xf numFmtId="193" fontId="149" fillId="14" borderId="30" applyNumberFormat="0" applyAlignment="0" applyProtection="0"/>
    <xf numFmtId="49" fontId="87" fillId="7" borderId="35">
      <alignment horizontal="right" indent="2"/>
    </xf>
    <xf numFmtId="49" fontId="87" fillId="2" borderId="35" applyFill="0">
      <alignment horizontal="right" indent="2"/>
    </xf>
    <xf numFmtId="49" fontId="87" fillId="2" borderId="35" applyFill="0">
      <alignment horizontal="right" indent="2"/>
    </xf>
    <xf numFmtId="207" fontId="29" fillId="0" borderId="0" applyFont="0" applyFill="0" applyBorder="0" applyAlignment="0" applyProtection="0">
      <protection locked="0"/>
    </xf>
    <xf numFmtId="207" fontId="29" fillId="0" borderId="0" applyFont="0" applyFill="0" applyBorder="0" applyAlignment="0" applyProtection="0">
      <protection locked="0"/>
    </xf>
    <xf numFmtId="208" fontId="3" fillId="0" borderId="44" applyFont="0" applyFill="0" applyBorder="0" applyAlignment="0" applyProtection="0">
      <alignment horizontal="center" vertical="top" wrapText="1"/>
    </xf>
    <xf numFmtId="9" fontId="29"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8"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8"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43" fontId="72" fillId="0" borderId="45" applyFont="0" applyAlignment="0">
      <alignment vertical="top" wrapText="1"/>
    </xf>
    <xf numFmtId="202" fontId="72" fillId="0" borderId="45" applyFont="0" applyAlignment="0">
      <alignment vertical="top" wrapText="1"/>
    </xf>
    <xf numFmtId="202" fontId="72" fillId="0" borderId="45" applyFont="0" applyAlignment="0">
      <alignment vertical="top" wrapText="1"/>
    </xf>
    <xf numFmtId="202" fontId="72" fillId="0" borderId="45" applyFont="0" applyAlignment="0">
      <alignment vertical="top" wrapText="1"/>
    </xf>
    <xf numFmtId="202" fontId="72" fillId="0" borderId="45" applyFont="0" applyAlignment="0">
      <alignment vertical="top" wrapText="1"/>
    </xf>
    <xf numFmtId="202" fontId="72" fillId="0" borderId="45" applyFont="0" applyAlignment="0">
      <alignment vertical="top" wrapText="1"/>
    </xf>
    <xf numFmtId="0" fontId="103" fillId="7" borderId="46" applyNumberFormat="0">
      <alignment horizontal="left"/>
    </xf>
    <xf numFmtId="192" fontId="77" fillId="0" borderId="1" applyFont="0" applyFill="0" applyBorder="0" applyAlignment="0" applyProtection="0">
      <alignment horizontal="left"/>
      <protection locked="0"/>
    </xf>
    <xf numFmtId="0" fontId="40" fillId="4" borderId="0" applyBorder="0">
      <alignment horizontal="left"/>
    </xf>
    <xf numFmtId="171" fontId="77" fillId="0" borderId="1">
      <alignment horizontal="left"/>
      <protection locked="0"/>
    </xf>
    <xf numFmtId="40" fontId="3" fillId="0" borderId="1">
      <alignment vertical="top" wrapText="1"/>
    </xf>
    <xf numFmtId="209" fontId="29" fillId="0" borderId="0" applyFont="0" applyFill="0" applyBorder="0" applyAlignment="0" applyProtection="0">
      <alignment horizontal="left"/>
      <protection locked="0"/>
    </xf>
    <xf numFmtId="209" fontId="29" fillId="0" borderId="0" applyFont="0" applyFill="0" applyBorder="0" applyAlignment="0" applyProtection="0">
      <alignment horizontal="left"/>
      <protection locked="0"/>
    </xf>
    <xf numFmtId="209" fontId="29" fillId="0" borderId="0" applyFont="0" applyFill="0" applyBorder="0" applyAlignment="0" applyProtection="0">
      <alignment horizontal="left"/>
      <protection locked="0"/>
    </xf>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193" fontId="152" fillId="0" borderId="0" applyNumberFormat="0" applyFill="0" applyBorder="0" applyAlignment="0" applyProtection="0"/>
    <xf numFmtId="193" fontId="152" fillId="0" borderId="0" applyNumberFormat="0" applyFill="0" applyBorder="0" applyAlignment="0" applyProtection="0"/>
    <xf numFmtId="193" fontId="152" fillId="0" borderId="0" applyNumberFormat="0" applyFill="0" applyBorder="0" applyAlignment="0" applyProtection="0"/>
    <xf numFmtId="193" fontId="152" fillId="0" borderId="0" applyNumberFormat="0" applyFill="0" applyBorder="0" applyAlignment="0" applyProtection="0"/>
    <xf numFmtId="193" fontId="152" fillId="0" borderId="0" applyNumberFormat="0" applyFill="0" applyBorder="0" applyAlignment="0" applyProtection="0"/>
    <xf numFmtId="0" fontId="151" fillId="0" borderId="0" applyNumberFormat="0" applyFill="0" applyBorder="0" applyAlignment="0" applyProtection="0"/>
    <xf numFmtId="0" fontId="3" fillId="42" borderId="0"/>
    <xf numFmtId="193" fontId="124" fillId="41" borderId="0"/>
    <xf numFmtId="0" fontId="84" fillId="41" borderId="0"/>
    <xf numFmtId="0" fontId="153" fillId="0" borderId="47" applyNumberFormat="0" applyFill="0" applyAlignment="0" applyProtection="0"/>
    <xf numFmtId="0" fontId="153" fillId="0" borderId="47" applyNumberFormat="0" applyFill="0" applyAlignment="0" applyProtection="0"/>
    <xf numFmtId="0" fontId="153" fillId="0" borderId="47" applyNumberFormat="0" applyFill="0" applyAlignment="0" applyProtection="0"/>
    <xf numFmtId="0" fontId="73" fillId="0" borderId="47" applyNumberFormat="0" applyFill="0" applyAlignment="0" applyProtection="0"/>
    <xf numFmtId="193" fontId="154" fillId="0" borderId="34" applyNumberFormat="0" applyFill="0" applyAlignment="0" applyProtection="0"/>
    <xf numFmtId="193" fontId="154" fillId="0" borderId="34" applyNumberFormat="0" applyFill="0" applyAlignment="0" applyProtection="0"/>
    <xf numFmtId="193" fontId="154" fillId="0" borderId="34" applyNumberFormat="0" applyFill="0" applyAlignment="0" applyProtection="0"/>
    <xf numFmtId="193" fontId="154" fillId="0" borderId="34" applyNumberFormat="0" applyFill="0" applyAlignment="0" applyProtection="0"/>
    <xf numFmtId="193" fontId="154" fillId="0" borderId="34" applyNumberFormat="0" applyFill="0" applyAlignment="0" applyProtection="0"/>
    <xf numFmtId="193" fontId="154" fillId="0" borderId="34"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75" fillId="0" borderId="0" applyNumberFormat="0" applyFill="0" applyBorder="0" applyAlignment="0" applyProtection="0"/>
    <xf numFmtId="193" fontId="156" fillId="0" borderId="0" applyNumberFormat="0" applyFill="0" applyBorder="0" applyAlignment="0" applyProtection="0"/>
    <xf numFmtId="193" fontId="156" fillId="0" borderId="0" applyNumberFormat="0" applyFill="0" applyBorder="0" applyAlignment="0" applyProtection="0"/>
    <xf numFmtId="193" fontId="156" fillId="0" borderId="0" applyNumberFormat="0" applyFill="0" applyBorder="0" applyAlignment="0" applyProtection="0"/>
    <xf numFmtId="193" fontId="156" fillId="0" borderId="0" applyNumberFormat="0" applyFill="0" applyBorder="0" applyAlignment="0" applyProtection="0"/>
    <xf numFmtId="193" fontId="156" fillId="0" borderId="0" applyNumberFormat="0" applyFill="0" applyBorder="0" applyAlignment="0" applyProtection="0"/>
    <xf numFmtId="193" fontId="156" fillId="0" borderId="0" applyNumberFormat="0" applyFill="0" applyBorder="0" applyAlignment="0" applyProtection="0"/>
    <xf numFmtId="210" fontId="29" fillId="0" borderId="0" applyFont="0" applyFill="0" applyBorder="0" applyAlignment="0" applyProtection="0">
      <alignment horizontal="left"/>
      <protection locked="0"/>
    </xf>
    <xf numFmtId="0" fontId="1" fillId="0" borderId="0"/>
    <xf numFmtId="44" fontId="1" fillId="0" borderId="0" applyFont="0" applyFill="0" applyBorder="0" applyAlignment="0" applyProtection="0"/>
    <xf numFmtId="0" fontId="3" fillId="0" borderId="0"/>
    <xf numFmtId="44" fontId="3"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3" fillId="0" borderId="0" applyBorder="0"/>
    <xf numFmtId="0" fontId="124" fillId="41" borderId="0"/>
    <xf numFmtId="0" fontId="103" fillId="7" borderId="0"/>
    <xf numFmtId="49" fontId="136" fillId="0" borderId="0" applyFill="0" applyBorder="0">
      <alignment horizontal="center" wrapText="1"/>
    </xf>
    <xf numFmtId="0" fontId="79" fillId="0" borderId="0" applyNumberFormat="0" applyFill="0" applyAlignment="0" applyProtection="0"/>
    <xf numFmtId="191" fontId="103" fillId="7" borderId="24" applyNumberFormat="0">
      <alignment horizontal="left"/>
    </xf>
    <xf numFmtId="192" fontId="29" fillId="0" borderId="0" applyFont="0" applyFill="0" applyBorder="0" applyAlignment="0" applyProtection="0">
      <alignment horizontal="left"/>
      <protection locked="0"/>
    </xf>
    <xf numFmtId="0" fontId="1" fillId="0" borderId="0"/>
    <xf numFmtId="44" fontId="1" fillId="0" borderId="0" applyFont="0" applyFill="0" applyBorder="0" applyAlignment="0" applyProtection="0"/>
    <xf numFmtId="198" fontId="41" fillId="6" borderId="25">
      <protection locked="0"/>
    </xf>
    <xf numFmtId="198" fontId="29" fillId="0" borderId="0" applyFont="0" applyFill="0" applyBorder="0" applyAlignment="0" applyProtection="0">
      <protection locked="0"/>
    </xf>
    <xf numFmtId="199" fontId="41" fillId="0" borderId="0" applyFill="0" applyBorder="0" applyAlignment="0" applyProtection="0">
      <protection locked="0"/>
    </xf>
    <xf numFmtId="199" fontId="29" fillId="0" borderId="0" applyFont="0" applyFill="0" applyBorder="0" applyAlignment="0" applyProtection="0">
      <protection locked="0"/>
    </xf>
    <xf numFmtId="211" fontId="157" fillId="3" borderId="2" applyFont="0" applyFill="0" applyBorder="0" applyAlignment="0" applyProtection="0">
      <protection locked="0"/>
    </xf>
    <xf numFmtId="0" fontId="158" fillId="7" borderId="0" applyFill="0">
      <alignment horizontal="left" wrapText="1"/>
    </xf>
    <xf numFmtId="0" fontId="159" fillId="41" borderId="0" applyFill="0">
      <alignment horizontal="right"/>
    </xf>
    <xf numFmtId="0" fontId="160" fillId="6" borderId="25">
      <alignment horizontal="center" vertical="center"/>
      <protection locked="0"/>
    </xf>
    <xf numFmtId="170" fontId="161" fillId="6" borderId="25" applyFill="0" applyProtection="0">
      <alignment horizontal="right"/>
      <protection locked="0"/>
    </xf>
    <xf numFmtId="0" fontId="160" fillId="6" borderId="25" applyFill="0" applyProtection="0">
      <alignment horizontal="right"/>
      <protection locked="0"/>
    </xf>
    <xf numFmtId="0" fontId="85" fillId="6" borderId="25" applyNumberFormat="0">
      <protection locked="0"/>
    </xf>
    <xf numFmtId="212" fontId="70" fillId="0" borderId="1" applyFont="0" applyFill="0" applyBorder="0" applyAlignment="0" applyProtection="0"/>
    <xf numFmtId="175" fontId="29" fillId="0" borderId="0" applyFont="0" applyFill="0" applyBorder="0" applyAlignment="0" applyProtection="0">
      <alignment wrapText="1"/>
    </xf>
    <xf numFmtId="175" fontId="50" fillId="7" borderId="0" applyFill="0">
      <alignment horizontal="center"/>
    </xf>
    <xf numFmtId="0" fontId="158" fillId="7" borderId="0" applyFill="0">
      <alignment horizontal="right"/>
    </xf>
    <xf numFmtId="49" fontId="50" fillId="2" borderId="0" applyFill="0">
      <alignment horizontal="center"/>
    </xf>
    <xf numFmtId="49" fontId="50" fillId="7" borderId="0" applyFill="0">
      <alignment horizontal="center"/>
    </xf>
    <xf numFmtId="0" fontId="162" fillId="2" borderId="0" applyFill="0" applyBorder="0">
      <alignment wrapText="1"/>
    </xf>
    <xf numFmtId="0" fontId="40" fillId="4" borderId="4" applyNumberFormat="0" applyFont="0" applyAlignment="0"/>
    <xf numFmtId="0" fontId="5" fillId="4" borderId="4" applyNumberFormat="0" applyFont="0" applyAlignment="0"/>
    <xf numFmtId="0" fontId="41" fillId="7" borderId="24" applyNumberFormat="0" applyFill="0">
      <alignment horizontal="left"/>
    </xf>
    <xf numFmtId="0" fontId="158" fillId="7" borderId="0" applyFill="0">
      <alignment horizontal="left" wrapText="1"/>
    </xf>
    <xf numFmtId="0" fontId="50" fillId="7" borderId="11" applyFill="0">
      <alignment horizontal="center" wrapText="1"/>
    </xf>
    <xf numFmtId="0" fontId="41" fillId="7" borderId="25" applyNumberFormat="0">
      <alignment horizontal="left"/>
    </xf>
    <xf numFmtId="0" fontId="34" fillId="7" borderId="25" applyNumberFormat="0">
      <alignment horizontal="left"/>
    </xf>
    <xf numFmtId="0" fontId="163" fillId="0" borderId="0" applyFill="0" applyProtection="0">
      <alignment horizontal="center"/>
    </xf>
    <xf numFmtId="173" fontId="5" fillId="4" borderId="1">
      <alignment horizontal="right"/>
    </xf>
    <xf numFmtId="173" fontId="41" fillId="0" borderId="0" applyFill="0" applyBorder="0" applyAlignment="0" applyProtection="0">
      <protection locked="0"/>
    </xf>
    <xf numFmtId="173" fontId="29" fillId="0" borderId="0" applyFont="0" applyFill="0" applyBorder="0" applyAlignment="0" applyProtection="0">
      <protection locked="0"/>
    </xf>
    <xf numFmtId="207" fontId="157" fillId="3" borderId="2" applyFont="0" applyFill="0" applyBorder="0" applyAlignment="0" applyProtection="0">
      <protection locked="0"/>
    </xf>
    <xf numFmtId="168" fontId="5" fillId="4" borderId="0" applyFont="0" applyBorder="0" applyAlignment="0" applyProtection="0"/>
    <xf numFmtId="0" fontId="158" fillId="7" borderId="13" applyFill="0" applyBorder="0" applyProtection="0">
      <alignment horizontal="right"/>
    </xf>
    <xf numFmtId="0" fontId="164" fillId="0" borderId="0" applyFill="0" applyProtection="0">
      <alignment horizontal="center"/>
    </xf>
    <xf numFmtId="0" fontId="48" fillId="0" borderId="0" applyFill="0" applyProtection="0">
      <alignment horizontal="center" vertical="center"/>
    </xf>
    <xf numFmtId="0" fontId="34" fillId="7" borderId="46" applyNumberFormat="0">
      <alignment horizontal="left"/>
    </xf>
    <xf numFmtId="0" fontId="41" fillId="7" borderId="46" applyNumberFormat="0">
      <alignment horizontal="left"/>
    </xf>
    <xf numFmtId="49" fontId="41" fillId="7" borderId="1" applyFill="0">
      <alignment horizontal="center" vertical="center" wrapText="1"/>
    </xf>
    <xf numFmtId="49" fontId="41" fillId="7" borderId="1" applyFill="0" applyProtection="0">
      <alignment horizontal="center" vertical="top" wrapText="1"/>
    </xf>
    <xf numFmtId="0" fontId="41" fillId="7" borderId="1" applyFill="0" applyProtection="0">
      <alignment horizontal="left" wrapText="1"/>
    </xf>
    <xf numFmtId="0" fontId="158" fillId="0" borderId="0" applyFill="0"/>
    <xf numFmtId="49" fontId="41" fillId="7" borderId="0" applyFill="0">
      <alignment horizontal="left" vertical="center" wrapText="1"/>
    </xf>
    <xf numFmtId="171" fontId="29" fillId="0" borderId="0" applyFont="0" applyFill="0" applyBorder="0">
      <alignment horizontal="left"/>
      <protection locked="0"/>
    </xf>
    <xf numFmtId="192" fontId="165" fillId="7" borderId="0" applyFill="0"/>
    <xf numFmtId="213" fontId="70" fillId="0" borderId="1" applyFill="0" applyAlignment="0"/>
    <xf numFmtId="0" fontId="166" fillId="0" borderId="0"/>
    <xf numFmtId="9"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170" fontId="29" fillId="0" borderId="0" applyFont="0" applyFill="0" applyBorder="0" applyProtection="0">
      <protection locked="0"/>
    </xf>
    <xf numFmtId="170" fontId="29" fillId="0" borderId="0" applyFont="0" applyFill="0" applyBorder="0" applyProtection="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4" fontId="167" fillId="0" borderId="0">
      <protection locked="0"/>
    </xf>
    <xf numFmtId="215" fontId="167" fillId="0" borderId="0">
      <protection locked="0"/>
    </xf>
    <xf numFmtId="215" fontId="167" fillId="0" borderId="0">
      <protection locked="0"/>
    </xf>
    <xf numFmtId="215" fontId="167" fillId="0" borderId="0">
      <protection locked="0"/>
    </xf>
    <xf numFmtId="216" fontId="168" fillId="0" borderId="0">
      <protection locked="0"/>
    </xf>
    <xf numFmtId="216" fontId="168" fillId="0" borderId="0">
      <protection locked="0"/>
    </xf>
    <xf numFmtId="0" fontId="51" fillId="4" borderId="0" applyBorder="0"/>
    <xf numFmtId="216" fontId="168" fillId="0" borderId="0">
      <protection locked="0"/>
    </xf>
    <xf numFmtId="216" fontId="168" fillId="0" borderId="0">
      <protection locked="0"/>
    </xf>
    <xf numFmtId="0" fontId="52" fillId="4" borderId="0" applyBorder="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5" fontId="34" fillId="0" borderId="0">
      <alignment horizontal="right"/>
    </xf>
    <xf numFmtId="175" fontId="54"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5" fillId="4" borderId="6" applyNumberFormat="0" applyFont="0" applyAlignment="0"/>
    <xf numFmtId="0" fontId="1" fillId="0" borderId="0"/>
    <xf numFmtId="0" fontId="88" fillId="49" borderId="0" applyNumberFormat="0" applyBorder="0" applyAlignment="0" applyProtection="0"/>
    <xf numFmtId="0" fontId="1" fillId="0" borderId="0"/>
    <xf numFmtId="0" fontId="173" fillId="63"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214" fontId="167" fillId="0" borderId="0">
      <protection locked="0"/>
    </xf>
    <xf numFmtId="214" fontId="167" fillId="0" borderId="0">
      <protection locked="0"/>
    </xf>
    <xf numFmtId="43" fontId="1" fillId="0" borderId="0" applyFont="0" applyFill="0" applyBorder="0" applyAlignment="0" applyProtection="0"/>
    <xf numFmtId="214" fontId="167" fillId="0" borderId="0">
      <protection locked="0"/>
    </xf>
    <xf numFmtId="0" fontId="92" fillId="46" borderId="0" applyNumberFormat="0" applyBorder="0" applyAlignment="0" applyProtection="0"/>
    <xf numFmtId="0" fontId="1" fillId="0" borderId="0"/>
    <xf numFmtId="190" fontId="1" fillId="0" borderId="0"/>
    <xf numFmtId="190" fontId="1" fillId="0" borderId="0"/>
    <xf numFmtId="0" fontId="88" fillId="48" borderId="0" applyNumberFormat="0" applyBorder="0" applyAlignment="0" applyProtection="0"/>
    <xf numFmtId="9"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0" fontId="88" fillId="64" borderId="0" applyNumberFormat="0" applyBorder="0" applyAlignment="0" applyProtection="0"/>
    <xf numFmtId="43" fontId="3" fillId="0" borderId="0" applyFont="0" applyFill="0" applyBorder="0" applyAlignment="0" applyProtection="0"/>
    <xf numFmtId="9" fontId="1" fillId="0" borderId="0" applyFont="0" applyFill="0" applyBorder="0" applyAlignment="0" applyProtection="0"/>
    <xf numFmtId="0" fontId="88" fillId="50" borderId="0" applyNumberFormat="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72" fillId="0" borderId="0"/>
    <xf numFmtId="0" fontId="1" fillId="0" borderId="0"/>
    <xf numFmtId="44" fontId="1" fillId="0" borderId="0" applyFont="0" applyFill="0" applyBorder="0" applyAlignment="0" applyProtection="0"/>
    <xf numFmtId="0" fontId="3" fillId="0" borderId="0"/>
    <xf numFmtId="44" fontId="3"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3" fillId="0" borderId="0" applyBorder="0"/>
    <xf numFmtId="0" fontId="1" fillId="0" borderId="0"/>
    <xf numFmtId="44" fontId="1" fillId="0" borderId="0" applyFont="0" applyFill="0" applyBorder="0" applyAlignment="0" applyProtection="0"/>
    <xf numFmtId="0" fontId="153" fillId="0" borderId="52" applyNumberFormat="0" applyFill="0" applyAlignment="0" applyProtection="0"/>
    <xf numFmtId="0" fontId="174" fillId="0" borderId="0" applyNumberFormat="0" applyFill="0" applyBorder="0" applyAlignment="0" applyProtection="0"/>
    <xf numFmtId="0" fontId="147" fillId="67" borderId="43" applyNumberFormat="0" applyAlignment="0" applyProtection="0"/>
    <xf numFmtId="0" fontId="155" fillId="0" borderId="51" applyNumberFormat="0" applyFill="0" applyAlignment="0" applyProtection="0"/>
    <xf numFmtId="0" fontId="131" fillId="63" borderId="36" applyNumberFormat="0" applyAlignment="0" applyProtection="0"/>
    <xf numFmtId="0" fontId="172" fillId="0" borderId="0" applyNumberFormat="0" applyFill="0" applyBorder="0" applyAlignment="0" applyProtection="0"/>
    <xf numFmtId="0" fontId="172" fillId="0" borderId="50" applyNumberFormat="0" applyFill="0" applyAlignment="0" applyProtection="0"/>
    <xf numFmtId="0" fontId="171" fillId="0" borderId="49" applyNumberFormat="0" applyFill="0" applyAlignment="0" applyProtection="0"/>
    <xf numFmtId="0" fontId="170" fillId="0" borderId="48" applyNumberFormat="0" applyFill="0" applyAlignment="0" applyProtection="0"/>
    <xf numFmtId="0" fontId="111" fillId="47" borderId="0" applyNumberFormat="0" applyBorder="0" applyAlignment="0" applyProtection="0"/>
    <xf numFmtId="214" fontId="167" fillId="0" borderId="0">
      <protection locked="0"/>
    </xf>
    <xf numFmtId="0" fontId="169" fillId="67" borderId="36" applyNumberFormat="0" applyAlignment="0" applyProtection="0"/>
    <xf numFmtId="0" fontId="89" fillId="58" borderId="0" applyNumberFormat="0" applyBorder="0" applyAlignment="0" applyProtection="0"/>
    <xf numFmtId="0" fontId="89" fillId="66" borderId="0" applyNumberFormat="0" applyBorder="0" applyAlignment="0" applyProtection="0"/>
    <xf numFmtId="0" fontId="89" fillId="52"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50" borderId="0" applyNumberFormat="0" applyBorder="0" applyAlignment="0" applyProtection="0"/>
    <xf numFmtId="0" fontId="89" fillId="47" borderId="0" applyNumberFormat="0" applyBorder="0" applyAlignment="0" applyProtection="0"/>
    <xf numFmtId="0" fontId="89" fillId="44" borderId="0" applyNumberFormat="0" applyBorder="0" applyAlignment="0" applyProtection="0"/>
    <xf numFmtId="0" fontId="89" fillId="52" borderId="0" applyNumberFormat="0" applyBorder="0" applyAlignment="0" applyProtection="0"/>
    <xf numFmtId="0" fontId="89" fillId="60" borderId="0" applyNumberFormat="0" applyBorder="0" applyAlignment="0" applyProtection="0"/>
    <xf numFmtId="0" fontId="89" fillId="47" borderId="0" applyNumberFormat="0" applyBorder="0" applyAlignment="0" applyProtection="0"/>
    <xf numFmtId="0" fontId="88" fillId="64" borderId="0" applyNumberFormat="0" applyBorder="0" applyAlignment="0" applyProtection="0"/>
    <xf numFmtId="0" fontId="88" fillId="47" borderId="0" applyNumberFormat="0" applyBorder="0" applyAlignment="0" applyProtection="0"/>
    <xf numFmtId="0" fontId="88" fillId="44" borderId="0" applyNumberFormat="0" applyBorder="0" applyAlignment="0" applyProtection="0"/>
    <xf numFmtId="0" fontId="88" fillId="63" borderId="0" applyNumberFormat="0" applyBorder="0" applyAlignment="0" applyProtection="0"/>
    <xf numFmtId="0" fontId="88" fillId="47" borderId="0" applyNumberFormat="0" applyBorder="0" applyAlignment="0" applyProtection="0"/>
    <xf numFmtId="0" fontId="88" fillId="6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190" fontId="1" fillId="0" borderId="0"/>
    <xf numFmtId="19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90" fontId="1" fillId="0" borderId="0"/>
    <xf numFmtId="19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3" fillId="0" borderId="0"/>
    <xf numFmtId="44" fontId="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214" fontId="167" fillId="0" borderId="0">
      <protection locked="0"/>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34" fillId="0" borderId="0">
      <alignment horizontal="right"/>
    </xf>
    <xf numFmtId="164" fontId="9" fillId="0" borderId="0" applyFont="0" applyFill="0" applyBorder="0" applyAlignment="0" applyProtection="0">
      <alignment horizontal="left"/>
      <protection locked="0"/>
    </xf>
    <xf numFmtId="0" fontId="44" fillId="5" borderId="3" applyBorder="0"/>
    <xf numFmtId="0" fontId="1" fillId="0" borderId="0"/>
    <xf numFmtId="9"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190" fontId="1" fillId="0" borderId="0"/>
    <xf numFmtId="19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211" fontId="157" fillId="3" borderId="2" applyFont="0" applyFill="0" applyBorder="0" applyAlignment="0" applyProtection="0">
      <protection locked="0"/>
    </xf>
    <xf numFmtId="207" fontId="157" fillId="3" borderId="2" applyFont="0" applyFill="0" applyBorder="0" applyAlignment="0" applyProtection="0">
      <protection locked="0"/>
    </xf>
    <xf numFmtId="0" fontId="158" fillId="7" borderId="13" applyFill="0" applyBorder="0" applyProtection="0">
      <alignment horizontal="right"/>
    </xf>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90" fontId="1" fillId="0" borderId="0"/>
    <xf numFmtId="19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190" fontId="1" fillId="0" borderId="0"/>
    <xf numFmtId="19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90" fontId="1" fillId="0" borderId="0"/>
    <xf numFmtId="19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3" fillId="0" borderId="0"/>
    <xf numFmtId="44" fontId="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34" fillId="0" borderId="0">
      <alignment horizontal="right"/>
    </xf>
    <xf numFmtId="164" fontId="9" fillId="0" borderId="0" applyFont="0" applyFill="0" applyBorder="0" applyAlignment="0" applyProtection="0">
      <alignment horizontal="left"/>
      <protection locked="0"/>
    </xf>
    <xf numFmtId="9" fontId="34" fillId="0" borderId="0" applyFont="0" applyFill="0" applyBorder="0" applyAlignment="0" applyProtection="0"/>
    <xf numFmtId="43" fontId="34" fillId="0" borderId="0" applyFont="0" applyFill="0" applyBorder="0" applyAlignment="0" applyProtection="0"/>
    <xf numFmtId="164" fontId="9" fillId="0" borderId="0" applyFont="0" applyFill="0" applyBorder="0" applyAlignment="0" applyProtection="0">
      <alignment horizontal="left"/>
      <protection locked="0"/>
    </xf>
    <xf numFmtId="0" fontId="34" fillId="0" borderId="0">
      <alignment horizontal="right"/>
    </xf>
    <xf numFmtId="194" fontId="3" fillId="42" borderId="53" applyNumberFormat="0" applyFill="0" applyAlignment="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lignment horizontal="right"/>
    </xf>
    <xf numFmtId="164" fontId="9" fillId="0" borderId="0" applyFont="0" applyFill="0" applyBorder="0" applyAlignment="0" applyProtection="0">
      <alignment horizontal="left"/>
      <protection locked="0"/>
    </xf>
    <xf numFmtId="9" fontId="34" fillId="0" borderId="0" applyFont="0" applyFill="0" applyBorder="0" applyAlignment="0" applyProtection="0"/>
    <xf numFmtId="0" fontId="40" fillId="4" borderId="53" applyProtection="0">
      <alignment horizontal="center" vertical="center" wrapText="1"/>
    </xf>
    <xf numFmtId="164" fontId="9" fillId="0" borderId="0" applyFont="0" applyFill="0" applyBorder="0" applyAlignment="0" applyProtection="0">
      <alignment horizontal="left"/>
      <protection locked="0"/>
    </xf>
    <xf numFmtId="0" fontId="34" fillId="0" borderId="0">
      <alignment horizontal="right"/>
    </xf>
    <xf numFmtId="0" fontId="34" fillId="0" borderId="0">
      <alignment horizontal="right"/>
    </xf>
    <xf numFmtId="43" fontId="34" fillId="0" borderId="0" applyFont="0" applyFill="0" applyBorder="0" applyAlignment="0" applyProtection="0"/>
    <xf numFmtId="0" fontId="39" fillId="0" borderId="53">
      <alignment horizontal="center"/>
      <protection locked="0"/>
    </xf>
    <xf numFmtId="0" fontId="53" fillId="4" borderId="53" applyAlignment="0">
      <alignment horizontal="center" vertical="center" wrapText="1"/>
    </xf>
    <xf numFmtId="0" fontId="40" fillId="4" borderId="53" applyAlignment="0">
      <alignment horizontal="center" vertical="top" wrapText="1"/>
    </xf>
    <xf numFmtId="0" fontId="40" fillId="4" borderId="53" applyAlignment="0" applyProtection="0">
      <alignment vertical="top" wrapText="1"/>
    </xf>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alignment horizontal="right"/>
    </xf>
    <xf numFmtId="0" fontId="35" fillId="0" borderId="53">
      <alignment horizontal="center"/>
    </xf>
    <xf numFmtId="164" fontId="9" fillId="0" borderId="0" applyFont="0" applyFill="0" applyBorder="0" applyAlignment="0" applyProtection="0">
      <alignment horizontal="left"/>
      <protection locked="0"/>
    </xf>
    <xf numFmtId="0" fontId="37" fillId="5" borderId="53">
      <alignment horizontal="center"/>
    </xf>
    <xf numFmtId="0" fontId="39" fillId="0" borderId="53">
      <protection locked="0"/>
    </xf>
    <xf numFmtId="0" fontId="40" fillId="4" borderId="53" applyNumberFormat="0"/>
    <xf numFmtId="173" fontId="5" fillId="4" borderId="53">
      <alignment horizontal="right"/>
    </xf>
    <xf numFmtId="43" fontId="34" fillId="0" borderId="0" applyFont="0" applyFill="0" applyBorder="0" applyAlignment="0" applyProtection="0"/>
    <xf numFmtId="200" fontId="3" fillId="2" borderId="53" applyFont="0" applyFill="0" applyBorder="0" applyAlignment="0" applyProtection="0"/>
    <xf numFmtId="164" fontId="9" fillId="0" borderId="0" applyFont="0" applyFill="0" applyBorder="0" applyAlignment="0" applyProtection="0">
      <alignment horizontal="left"/>
      <protection locked="0"/>
    </xf>
    <xf numFmtId="0" fontId="39" fillId="0" borderId="53">
      <protection locked="0"/>
    </xf>
    <xf numFmtId="43" fontId="34" fillId="0" borderId="0" applyFont="0" applyFill="0" applyBorder="0" applyAlignment="0" applyProtection="0"/>
    <xf numFmtId="0" fontId="34" fillId="0" borderId="0">
      <alignment horizontal="right"/>
    </xf>
    <xf numFmtId="0" fontId="34" fillId="0" borderId="0">
      <alignment horizontal="right"/>
    </xf>
    <xf numFmtId="173" fontId="5" fillId="4" borderId="53">
      <alignment horizontal="right"/>
    </xf>
    <xf numFmtId="49" fontId="41" fillId="7" borderId="53" applyFill="0" applyProtection="0">
      <alignment horizontal="center" vertical="top" wrapText="1"/>
    </xf>
    <xf numFmtId="0" fontId="41" fillId="7" borderId="53" applyFill="0" applyProtection="0">
      <alignment horizontal="left" wrapText="1"/>
    </xf>
    <xf numFmtId="213" fontId="70" fillId="0" borderId="53" applyFill="0" applyAlignment="0"/>
    <xf numFmtId="164" fontId="9" fillId="0" borderId="0" applyFont="0" applyFill="0" applyBorder="0" applyAlignment="0" applyProtection="0">
      <alignment horizontal="left"/>
      <protection locked="0"/>
    </xf>
    <xf numFmtId="164" fontId="9" fillId="0" borderId="0" applyFont="0" applyFill="0" applyBorder="0" applyAlignment="0" applyProtection="0">
      <alignment horizontal="left"/>
      <protection locked="0"/>
    </xf>
    <xf numFmtId="165" fontId="37" fillId="5" borderId="53">
      <alignment horizontal="center" vertical="center"/>
    </xf>
    <xf numFmtId="9" fontId="34" fillId="0" borderId="0" applyFont="0" applyFill="0" applyBorder="0" applyAlignment="0" applyProtection="0"/>
    <xf numFmtId="0" fontId="158" fillId="7" borderId="13" applyFill="0" applyBorder="0" applyProtection="0">
      <alignment horizontal="right"/>
    </xf>
    <xf numFmtId="0" fontId="82" fillId="42" borderId="53" applyFill="0">
      <alignment horizontal="center"/>
    </xf>
    <xf numFmtId="212" fontId="70" fillId="0" borderId="53"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44" fillId="5" borderId="3" applyBorder="0"/>
    <xf numFmtId="164" fontId="9" fillId="0" borderId="0" applyFont="0" applyFill="0" applyBorder="0" applyAlignment="0" applyProtection="0">
      <alignment horizontal="left"/>
      <protection locked="0"/>
    </xf>
    <xf numFmtId="164" fontId="9" fillId="0" borderId="0" applyFont="0" applyFill="0" applyBorder="0" applyAlignment="0" applyProtection="0">
      <alignment horizontal="left"/>
      <protection locked="0"/>
    </xf>
    <xf numFmtId="0" fontId="34" fillId="0" borderId="0">
      <alignment horizontal="right"/>
    </xf>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92" fontId="77" fillId="0" borderId="53" applyFont="0" applyFill="0" applyBorder="0" applyAlignment="0" applyProtection="0">
      <alignment horizontal="left"/>
      <protection locked="0"/>
    </xf>
    <xf numFmtId="0" fontId="40" fillId="4" borderId="53" applyNumberFormat="0"/>
    <xf numFmtId="40" fontId="3" fillId="0" borderId="53">
      <alignment vertical="top" wrapText="1"/>
    </xf>
    <xf numFmtId="171" fontId="77" fillId="0" borderId="53">
      <alignment horizontal="left"/>
      <protection locked="0"/>
    </xf>
    <xf numFmtId="0" fontId="34" fillId="0" borderId="0">
      <alignment horizontal="right"/>
    </xf>
    <xf numFmtId="49" fontId="41" fillId="7" borderId="53" applyFill="0">
      <alignment horizontal="center" vertical="center" wrapText="1"/>
    </xf>
    <xf numFmtId="0" fontId="34" fillId="0" borderId="0">
      <alignment horizontal="right"/>
    </xf>
    <xf numFmtId="9" fontId="34" fillId="0" borderId="0" applyFont="0" applyFill="0" applyBorder="0" applyAlignment="0" applyProtection="0"/>
    <xf numFmtId="164" fontId="9" fillId="0" borderId="0" applyFont="0" applyFill="0" applyBorder="0" applyAlignment="0" applyProtection="0">
      <alignment horizontal="left"/>
      <protection locked="0"/>
    </xf>
    <xf numFmtId="0" fontId="34" fillId="0" borderId="0">
      <alignment horizontal="right"/>
    </xf>
    <xf numFmtId="170" fontId="82" fillId="42" borderId="53" applyFill="0">
      <alignment horizontal="center" vertical="center"/>
    </xf>
    <xf numFmtId="164" fontId="9" fillId="0" borderId="0" applyFont="0" applyFill="0" applyBorder="0" applyAlignment="0" applyProtection="0">
      <alignment horizontal="left"/>
      <protection locked="0"/>
    </xf>
    <xf numFmtId="0" fontId="1" fillId="0" borderId="0"/>
    <xf numFmtId="0" fontId="1" fillId="0" borderId="0"/>
    <xf numFmtId="0" fontId="3" fillId="0" borderId="0"/>
    <xf numFmtId="164" fontId="9" fillId="0" borderId="0" applyFont="0" applyFill="0" applyBorder="0" applyAlignment="0" applyProtection="0">
      <alignment horizontal="left"/>
      <protection locked="0"/>
    </xf>
    <xf numFmtId="43" fontId="34" fillId="0" borderId="0" applyFont="0" applyFill="0" applyBorder="0" applyAlignment="0" applyProtection="0"/>
    <xf numFmtId="44" fontId="34" fillId="0" borderId="0" applyFont="0" applyFill="0" applyBorder="0" applyAlignment="0" applyProtection="0"/>
    <xf numFmtId="204" fontId="3" fillId="0" borderId="0" applyFont="0" applyFill="0" applyBorder="0" applyAlignment="0" applyProtection="0"/>
    <xf numFmtId="170" fontId="29" fillId="0" borderId="0" applyFont="0" applyFill="0" applyBorder="0" applyProtection="0">
      <protection locked="0"/>
    </xf>
    <xf numFmtId="0" fontId="51" fillId="4" borderId="0" applyBorder="0"/>
    <xf numFmtId="0" fontId="52" fillId="4" borderId="0" applyBorder="0"/>
    <xf numFmtId="0" fontId="1" fillId="0" borderId="0"/>
    <xf numFmtId="9" fontId="34" fillId="0" borderId="0" applyFont="0" applyFill="0" applyBorder="0" applyAlignment="0" applyProtection="0"/>
    <xf numFmtId="0" fontId="40" fillId="4" borderId="1" applyNumberFormat="0"/>
    <xf numFmtId="0" fontId="40" fillId="4" borderId="1" applyNumberFormat="0"/>
    <xf numFmtId="0" fontId="44" fillId="5" borderId="3" applyBorder="0"/>
    <xf numFmtId="212" fontId="70" fillId="0" borderId="53" applyFont="0" applyFill="0" applyBorder="0" applyAlignment="0" applyProtection="0"/>
    <xf numFmtId="0" fontId="82" fillId="42" borderId="53" applyFill="0">
      <alignment horizontal="center"/>
    </xf>
    <xf numFmtId="0" fontId="158" fillId="7" borderId="13" applyFill="0" applyBorder="0" applyProtection="0">
      <alignment horizontal="right"/>
    </xf>
    <xf numFmtId="213" fontId="70" fillId="0" borderId="53" applyFill="0" applyAlignment="0"/>
    <xf numFmtId="0" fontId="41" fillId="7" borderId="53" applyFill="0" applyProtection="0">
      <alignment horizontal="left" wrapText="1"/>
    </xf>
    <xf numFmtId="49" fontId="41" fillId="7" borderId="53" applyFill="0" applyProtection="0">
      <alignment horizontal="center" vertical="top" wrapText="1"/>
    </xf>
    <xf numFmtId="173" fontId="5" fillId="4" borderId="53">
      <alignment horizontal="right"/>
    </xf>
    <xf numFmtId="0" fontId="39" fillId="0" borderId="53">
      <protection locked="0"/>
    </xf>
    <xf numFmtId="200" fontId="3" fillId="2" borderId="53" applyFont="0" applyFill="0" applyBorder="0" applyAlignment="0" applyProtection="0"/>
    <xf numFmtId="173" fontId="5" fillId="4" borderId="53">
      <alignment horizontal="right"/>
    </xf>
    <xf numFmtId="0" fontId="40" fillId="4" borderId="53" applyNumberFormat="0"/>
    <xf numFmtId="0" fontId="39" fillId="0" borderId="53">
      <protection locked="0"/>
    </xf>
    <xf numFmtId="0" fontId="37" fillId="5" borderId="53">
      <alignment horizontal="center"/>
    </xf>
    <xf numFmtId="0" fontId="35" fillId="0" borderId="53">
      <alignment horizontal="center"/>
    </xf>
    <xf numFmtId="0" fontId="40" fillId="4" borderId="53" applyAlignment="0" applyProtection="0">
      <alignment vertical="top" wrapText="1"/>
    </xf>
    <xf numFmtId="0" fontId="40" fillId="4" borderId="53" applyAlignment="0">
      <alignment horizontal="center" vertical="top" wrapText="1"/>
    </xf>
    <xf numFmtId="0" fontId="53" fillId="4" borderId="53" applyAlignment="0">
      <alignment horizontal="center" vertical="center" wrapText="1"/>
    </xf>
    <xf numFmtId="0" fontId="39" fillId="0" borderId="53">
      <alignment horizontal="center"/>
      <protection locked="0"/>
    </xf>
    <xf numFmtId="0" fontId="40" fillId="4" borderId="53" applyProtection="0">
      <alignment horizontal="center" vertical="center" wrapText="1"/>
    </xf>
    <xf numFmtId="194" fontId="3" fillId="42" borderId="53" applyNumberFormat="0" applyFill="0" applyAlignment="0"/>
    <xf numFmtId="200" fontId="3" fillId="2" borderId="1" applyFont="0" applyFill="0" applyBorder="0" applyAlignment="0" applyProtection="0"/>
    <xf numFmtId="0" fontId="158" fillId="7" borderId="13" applyFill="0" applyBorder="0" applyProtection="0">
      <alignment horizontal="right"/>
    </xf>
    <xf numFmtId="207" fontId="157" fillId="3" borderId="2" applyFont="0" applyFill="0" applyBorder="0" applyAlignment="0" applyProtection="0">
      <protection locked="0"/>
    </xf>
    <xf numFmtId="211" fontId="157" fillId="3" borderId="2" applyFont="0" applyFill="0" applyBorder="0" applyAlignment="0" applyProtection="0">
      <protection locked="0"/>
    </xf>
    <xf numFmtId="0" fontId="44" fillId="5" borderId="3" applyBorder="0"/>
    <xf numFmtId="165" fontId="37" fillId="5" borderId="1">
      <alignment horizontal="center" vertical="center"/>
    </xf>
    <xf numFmtId="0" fontId="169" fillId="67" borderId="36" applyNumberFormat="0" applyAlignment="0" applyProtection="0"/>
    <xf numFmtId="0" fontId="131" fillId="63" borderId="36" applyNumberFormat="0" applyAlignment="0" applyProtection="0"/>
    <xf numFmtId="0" fontId="147" fillId="67" borderId="43" applyNumberFormat="0" applyAlignment="0" applyProtection="0"/>
    <xf numFmtId="43" fontId="64" fillId="0" borderId="0" applyFont="0" applyFill="0" applyBorder="0" applyAlignment="0" applyProtection="0"/>
    <xf numFmtId="0" fontId="153" fillId="0" borderId="52" applyNumberFormat="0" applyFill="0" applyAlignment="0" applyProtection="0"/>
    <xf numFmtId="0" fontId="35" fillId="0" borderId="1">
      <alignment horizontal="center"/>
    </xf>
    <xf numFmtId="194" fontId="3" fillId="42" borderId="1" applyNumberFormat="0" applyFill="0" applyAlignment="0"/>
    <xf numFmtId="0" fontId="64" fillId="0" borderId="0"/>
    <xf numFmtId="9" fontId="64" fillId="0" borderId="0" applyFont="0" applyFill="0" applyBorder="0" applyAlignment="0" applyProtection="0"/>
    <xf numFmtId="0" fontId="34" fillId="0" borderId="0">
      <alignment horizontal="right"/>
    </xf>
    <xf numFmtId="43" fontId="34" fillId="0" borderId="0" applyFont="0" applyFill="0" applyBorder="0" applyAlignment="0" applyProtection="0"/>
    <xf numFmtId="44" fontId="34" fillId="0" borderId="0" applyFont="0" applyFill="0" applyBorder="0" applyAlignment="0" applyProtection="0"/>
    <xf numFmtId="0" fontId="73" fillId="0" borderId="47" applyNumberFormat="0" applyFill="0" applyAlignment="0" applyProtection="0"/>
    <xf numFmtId="0" fontId="153" fillId="0" borderId="47" applyNumberFormat="0" applyFill="0" applyAlignment="0" applyProtection="0"/>
    <xf numFmtId="0" fontId="153" fillId="0" borderId="47" applyNumberFormat="0" applyFill="0" applyAlignment="0" applyProtection="0"/>
    <xf numFmtId="0" fontId="153" fillId="0" borderId="47" applyNumberFormat="0" applyFill="0" applyAlignment="0" applyProtection="0"/>
    <xf numFmtId="0" fontId="64" fillId="0" borderId="0"/>
    <xf numFmtId="9" fontId="64" fillId="0" borderId="0" applyFont="0" applyFill="0" applyBorder="0" applyAlignment="0" applyProtection="0"/>
    <xf numFmtId="0" fontId="148" fillId="61" borderId="43" applyNumberFormat="0" applyAlignment="0" applyProtection="0"/>
    <xf numFmtId="0" fontId="147" fillId="61" borderId="43" applyNumberFormat="0" applyAlignment="0" applyProtection="0"/>
    <xf numFmtId="0" fontId="147" fillId="61" borderId="43" applyNumberFormat="0" applyAlignment="0" applyProtection="0"/>
    <xf numFmtId="0" fontId="147" fillId="61" borderId="43" applyNumberFormat="0" applyAlignment="0" applyProtection="0"/>
    <xf numFmtId="0" fontId="72" fillId="64" borderId="42" applyNumberFormat="0" applyFont="0" applyAlignment="0" applyProtection="0"/>
    <xf numFmtId="0" fontId="3" fillId="64" borderId="42" applyNumberFormat="0" applyFont="0" applyAlignment="0" applyProtection="0"/>
    <xf numFmtId="0" fontId="3" fillId="64" borderId="42" applyNumberFormat="0" applyFont="0" applyAlignment="0" applyProtection="0"/>
    <xf numFmtId="43" fontId="64" fillId="0" borderId="0" applyFont="0" applyFill="0" applyBorder="0" applyAlignment="0" applyProtection="0"/>
    <xf numFmtId="0" fontId="132" fillId="48" borderId="36" applyNumberFormat="0" applyAlignment="0" applyProtection="0"/>
    <xf numFmtId="0" fontId="131" fillId="48" borderId="36" applyNumberFormat="0" applyAlignment="0" applyProtection="0"/>
    <xf numFmtId="0" fontId="131" fillId="48" borderId="36" applyNumberFormat="0" applyAlignment="0" applyProtection="0"/>
    <xf numFmtId="0" fontId="131" fillId="48" borderId="36" applyNumberFormat="0" applyAlignment="0" applyProtection="0"/>
    <xf numFmtId="9" fontId="64" fillId="0" borderId="0" applyFont="0" applyFill="0" applyBorder="0" applyAlignment="0" applyProtection="0"/>
    <xf numFmtId="0" fontId="64" fillId="0" borderId="0"/>
    <xf numFmtId="43" fontId="64" fillId="0" borderId="0" applyFont="0" applyFill="0" applyBorder="0" applyAlignment="0" applyProtection="0"/>
    <xf numFmtId="0" fontId="37" fillId="5" borderId="1">
      <alignment horizontal="center"/>
    </xf>
    <xf numFmtId="0" fontId="82" fillId="42" borderId="1" applyFill="0">
      <alignment horizontal="center"/>
    </xf>
    <xf numFmtId="170" fontId="82" fillId="42" borderId="1" applyFill="0">
      <alignment horizontal="center" vertical="center"/>
    </xf>
    <xf numFmtId="165" fontId="37" fillId="5" borderId="53">
      <alignment horizontal="center" vertical="center"/>
    </xf>
    <xf numFmtId="49" fontId="41" fillId="7" borderId="1" applyFill="0" applyProtection="0">
      <alignment horizontal="center" vertical="top" wrapText="1"/>
    </xf>
    <xf numFmtId="0" fontId="39" fillId="0" borderId="1">
      <protection locked="0"/>
    </xf>
    <xf numFmtId="9" fontId="34" fillId="0" borderId="0" applyFont="0" applyFill="0" applyBorder="0" applyAlignment="0" applyProtection="0"/>
    <xf numFmtId="173" fontId="5" fillId="4" borderId="1">
      <alignment horizontal="right"/>
    </xf>
    <xf numFmtId="0" fontId="96" fillId="61" borderId="36" applyNumberFormat="0" applyAlignment="0" applyProtection="0"/>
    <xf numFmtId="173" fontId="5" fillId="4" borderId="1">
      <alignment horizontal="right"/>
    </xf>
    <xf numFmtId="0" fontId="39" fillId="0" borderId="1">
      <protection locked="0"/>
    </xf>
    <xf numFmtId="0" fontId="97" fillId="61" borderId="36" applyNumberFormat="0" applyAlignment="0" applyProtection="0"/>
    <xf numFmtId="0" fontId="53" fillId="4" borderId="1" applyAlignment="0">
      <alignment horizontal="center" vertical="center" wrapText="1"/>
    </xf>
    <xf numFmtId="0" fontId="40" fillId="4" borderId="1" applyProtection="0">
      <alignment horizontal="center" vertical="center" wrapText="1"/>
    </xf>
    <xf numFmtId="212" fontId="70" fillId="0" borderId="1" applyFont="0" applyFill="0" applyBorder="0" applyAlignment="0" applyProtection="0"/>
    <xf numFmtId="0" fontId="39" fillId="0" borderId="1">
      <alignment horizontal="center"/>
      <protection locked="0"/>
    </xf>
    <xf numFmtId="0" fontId="96" fillId="61" borderId="36" applyNumberFormat="0" applyAlignment="0" applyProtection="0"/>
    <xf numFmtId="0" fontId="41" fillId="7" borderId="1" applyFill="0" applyProtection="0">
      <alignment horizontal="left" wrapText="1"/>
    </xf>
    <xf numFmtId="49" fontId="41" fillId="7" borderId="1" applyFill="0">
      <alignment horizontal="center" vertical="center" wrapText="1"/>
    </xf>
    <xf numFmtId="0" fontId="96" fillId="61" borderId="36" applyNumberFormat="0" applyAlignment="0" applyProtection="0"/>
    <xf numFmtId="171" fontId="77" fillId="0" borderId="1">
      <alignment horizontal="left"/>
      <protection locked="0"/>
    </xf>
    <xf numFmtId="0" fontId="40" fillId="4" borderId="1" applyAlignment="0" applyProtection="0">
      <alignment vertical="top" wrapText="1"/>
    </xf>
    <xf numFmtId="0" fontId="40" fillId="4" borderId="1" applyAlignment="0">
      <alignment horizontal="center" vertical="top" wrapText="1"/>
    </xf>
    <xf numFmtId="192" fontId="77" fillId="0" borderId="1" applyFont="0" applyFill="0" applyBorder="0" applyAlignment="0" applyProtection="0">
      <alignment horizontal="left"/>
      <protection locked="0"/>
    </xf>
    <xf numFmtId="192" fontId="77" fillId="0" borderId="53" applyFont="0" applyFill="0" applyBorder="0" applyAlignment="0" applyProtection="0">
      <alignment horizontal="left"/>
      <protection locked="0"/>
    </xf>
    <xf numFmtId="0" fontId="40" fillId="4" borderId="53" applyNumberFormat="0"/>
    <xf numFmtId="40" fontId="3" fillId="0" borderId="53">
      <alignment vertical="top" wrapText="1"/>
    </xf>
    <xf numFmtId="171" fontId="77" fillId="0" borderId="53">
      <alignment horizontal="left"/>
      <protection locked="0"/>
    </xf>
    <xf numFmtId="49" fontId="41" fillId="7" borderId="53" applyFill="0">
      <alignment horizontal="center" vertical="center" wrapText="1"/>
    </xf>
    <xf numFmtId="170" fontId="82" fillId="42" borderId="53" applyFill="0">
      <alignment horizontal="center" vertical="center"/>
    </xf>
    <xf numFmtId="40" fontId="3" fillId="0" borderId="1">
      <alignment vertical="top" wrapText="1"/>
    </xf>
    <xf numFmtId="213" fontId="70" fillId="0" borderId="1" applyFill="0" applyAlignment="0"/>
    <xf numFmtId="9" fontId="64" fillId="0" borderId="0" applyFont="0" applyFill="0" applyBorder="0" applyAlignment="0" applyProtection="0"/>
    <xf numFmtId="0" fontId="64" fillId="0" borderId="0"/>
    <xf numFmtId="43" fontId="64" fillId="0" borderId="0" applyFont="0" applyFill="0" applyBorder="0" applyAlignment="0" applyProtection="0"/>
    <xf numFmtId="0" fontId="3" fillId="0" borderId="0"/>
    <xf numFmtId="0" fontId="34" fillId="0" borderId="0">
      <alignment horizontal="right"/>
    </xf>
    <xf numFmtId="0" fontId="34" fillId="0" borderId="0">
      <alignment horizontal="right"/>
    </xf>
    <xf numFmtId="0" fontId="35" fillId="0" borderId="1">
      <alignment horizontal="center"/>
    </xf>
    <xf numFmtId="164" fontId="9" fillId="0" borderId="0" applyFont="0" applyFill="0" applyBorder="0" applyAlignment="0" applyProtection="0">
      <alignment horizontal="left"/>
      <protection locked="0"/>
    </xf>
    <xf numFmtId="164" fontId="9" fillId="0" borderId="0" applyFont="0" applyFill="0" applyBorder="0" applyAlignment="0" applyProtection="0">
      <alignment horizontal="left"/>
      <protection locked="0"/>
    </xf>
    <xf numFmtId="164" fontId="9" fillId="0" borderId="0" applyFont="0" applyFill="0" applyBorder="0" applyAlignment="0" applyProtection="0">
      <alignment horizontal="left"/>
      <protection locked="0"/>
    </xf>
    <xf numFmtId="164" fontId="9" fillId="0" borderId="0" applyFont="0" applyFill="0" applyBorder="0" applyAlignment="0" applyProtection="0">
      <alignment horizontal="left"/>
      <protection locked="0"/>
    </xf>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202" fontId="7" fillId="0" borderId="0" applyFont="0" applyFill="0" applyBorder="0" applyAlignment="0" applyProtection="0"/>
    <xf numFmtId="202" fontId="166" fillId="0" borderId="0" applyFont="0" applyFill="0" applyBorder="0" applyAlignment="0" applyProtection="0"/>
    <xf numFmtId="202" fontId="3" fillId="0" borderId="0" applyFont="0" applyFill="0" applyBorder="0" applyAlignment="0" applyProtection="0"/>
    <xf numFmtId="43" fontId="3"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 fillId="0" borderId="0" applyFont="0" applyFill="0" applyBorder="0" applyAlignment="0" applyProtection="0"/>
    <xf numFmtId="202" fontId="7" fillId="0" borderId="0" applyFont="0" applyFill="0" applyBorder="0" applyAlignment="0" applyProtection="0"/>
    <xf numFmtId="202" fontId="1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2" fontId="166"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202" fontId="166" fillId="0" borderId="0" applyFont="0" applyFill="0" applyBorder="0" applyAlignment="0" applyProtection="0"/>
    <xf numFmtId="43" fontId="34"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0" fontId="34" fillId="6" borderId="25">
      <alignment horizontal="left" vertical="top" wrapText="1" indent="1"/>
      <protection locked="0"/>
    </xf>
    <xf numFmtId="0" fontId="158" fillId="7" borderId="0" applyFill="0">
      <alignment horizontal="left" wrapText="1"/>
    </xf>
    <xf numFmtId="0" fontId="159" fillId="41" borderId="0" applyFill="0">
      <alignment horizontal="right"/>
    </xf>
    <xf numFmtId="44" fontId="3" fillId="0" borderId="0" applyFont="0" applyFill="0" applyBorder="0" applyAlignment="0" applyProtection="0"/>
    <xf numFmtId="44" fontId="3" fillId="0" borderId="0" applyFont="0" applyFill="0" applyBorder="0" applyAlignment="0" applyProtection="0"/>
    <xf numFmtId="170" fontId="161" fillId="6" borderId="25" applyFill="0" applyProtection="0">
      <alignment horizontal="right"/>
      <protection locked="0"/>
    </xf>
    <xf numFmtId="0" fontId="38" fillId="3" borderId="24" applyFill="0">
      <alignment horizontal="right"/>
      <protection locked="0"/>
    </xf>
    <xf numFmtId="0" fontId="160" fillId="6" borderId="25" applyFill="0" applyProtection="0">
      <alignment horizontal="right"/>
      <protection locked="0"/>
    </xf>
    <xf numFmtId="0" fontId="85" fillId="6" borderId="25" applyNumberFormat="0">
      <protection locked="0"/>
    </xf>
    <xf numFmtId="0" fontId="160" fillId="6" borderId="25" applyNumberFormat="0">
      <protection locked="0"/>
    </xf>
    <xf numFmtId="0" fontId="39" fillId="0" borderId="1">
      <protection locked="0"/>
    </xf>
    <xf numFmtId="0" fontId="39" fillId="0" borderId="1">
      <protection locked="0"/>
    </xf>
    <xf numFmtId="0" fontId="70" fillId="0" borderId="1" applyProtection="0"/>
    <xf numFmtId="0" fontId="39" fillId="0" borderId="1">
      <protection locked="0"/>
    </xf>
    <xf numFmtId="0" fontId="39" fillId="0" borderId="1">
      <alignment horizontal="center"/>
      <protection locked="0"/>
    </xf>
    <xf numFmtId="0" fontId="36" fillId="4" borderId="0">
      <alignment horizontal="right"/>
    </xf>
    <xf numFmtId="193" fontId="34" fillId="7" borderId="0"/>
    <xf numFmtId="0" fontId="41" fillId="7" borderId="0"/>
    <xf numFmtId="0" fontId="103" fillId="7" borderId="0"/>
    <xf numFmtId="0" fontId="103" fillId="7" borderId="0"/>
    <xf numFmtId="0" fontId="41" fillId="7" borderId="0"/>
    <xf numFmtId="212" fontId="70" fillId="0" borderId="1" applyFont="0" applyFill="0" applyBorder="0" applyAlignment="0" applyProtection="0"/>
    <xf numFmtId="175" fontId="41" fillId="0" borderId="0" applyFill="0" applyBorder="0" applyAlignment="0" applyProtection="0">
      <alignment wrapText="1"/>
    </xf>
    <xf numFmtId="214" fontId="167" fillId="0" borderId="0">
      <protection locked="0"/>
    </xf>
    <xf numFmtId="214" fontId="167" fillId="0" borderId="0">
      <protection locked="0"/>
    </xf>
    <xf numFmtId="175" fontId="50" fillId="7" borderId="0" applyFill="0">
      <alignment horizontal="center"/>
    </xf>
    <xf numFmtId="0" fontId="82" fillId="42" borderId="1" applyFill="0">
      <alignment horizontal="center"/>
    </xf>
    <xf numFmtId="0" fontId="42" fillId="0" borderId="25" applyFill="0">
      <alignment horizontal="center"/>
    </xf>
    <xf numFmtId="170" fontId="82" fillId="42" borderId="1" applyFill="0">
      <alignment horizontal="center" vertical="center"/>
    </xf>
    <xf numFmtId="170" fontId="42" fillId="0" borderId="25" applyFill="0">
      <alignment horizontal="center" vertical="center"/>
      <protection locked="0"/>
    </xf>
    <xf numFmtId="170" fontId="81" fillId="0" borderId="25" applyFill="0">
      <alignment horizontal="center" vertical="center"/>
    </xf>
    <xf numFmtId="170" fontId="81" fillId="0" borderId="25" applyFill="0">
      <alignment horizontal="center" vertical="center"/>
    </xf>
    <xf numFmtId="170" fontId="42" fillId="0" borderId="25" applyFill="0">
      <alignment horizontal="center" vertical="center"/>
      <protection locked="0"/>
    </xf>
    <xf numFmtId="0" fontId="109" fillId="0" borderId="0" applyNumberFormat="0" applyFill="0" applyBorder="0" applyAlignment="0" applyProtection="0"/>
    <xf numFmtId="49" fontId="83" fillId="0" borderId="0" applyFill="0" applyProtection="0">
      <alignment horizontal="left" indent="1"/>
    </xf>
    <xf numFmtId="49" fontId="83" fillId="0" borderId="0" applyFill="0" applyProtection="0">
      <alignment horizontal="left" indent="1"/>
    </xf>
    <xf numFmtId="49" fontId="176" fillId="0" borderId="0" applyFill="0" applyProtection="0">
      <alignment horizontal="left" indent="1"/>
    </xf>
    <xf numFmtId="49" fontId="83" fillId="0" borderId="0" applyFill="0" applyProtection="0">
      <alignment horizontal="left" indent="1"/>
    </xf>
    <xf numFmtId="0" fontId="158" fillId="7" borderId="0" applyFill="0">
      <alignment horizontal="right"/>
    </xf>
    <xf numFmtId="0" fontId="115" fillId="0" borderId="38" applyNumberFormat="0" applyFill="0" applyAlignment="0" applyProtection="0"/>
    <xf numFmtId="0" fontId="170" fillId="0" borderId="48" applyNumberFormat="0" applyFill="0" applyAlignment="0" applyProtection="0"/>
    <xf numFmtId="0" fontId="114" fillId="0" borderId="38" applyNumberFormat="0" applyFill="0" applyAlignment="0" applyProtection="0"/>
    <xf numFmtId="0" fontId="47" fillId="0" borderId="0" applyNumberFormat="0" applyFill="0" applyAlignment="0"/>
    <xf numFmtId="0" fontId="49" fillId="0" borderId="0" applyNumberFormat="0" applyFill="0" applyAlignment="0"/>
    <xf numFmtId="0" fontId="48" fillId="0" borderId="0" applyNumberFormat="0" applyFill="0" applyAlignment="0"/>
    <xf numFmtId="0" fontId="116" fillId="0" borderId="55" applyNumberFormat="0" applyFill="0" applyBorder="0" applyAlignment="0" applyProtection="0"/>
    <xf numFmtId="0" fontId="116" fillId="0" borderId="55" applyNumberFormat="0" applyFill="0" applyBorder="0" applyAlignment="0" applyProtection="0"/>
    <xf numFmtId="0" fontId="116" fillId="0" borderId="55" applyNumberFormat="0" applyFill="0" applyBorder="0" applyAlignment="0" applyProtection="0"/>
    <xf numFmtId="0" fontId="48" fillId="0" borderId="0" applyNumberFormat="0" applyFill="0" applyAlignment="0"/>
    <xf numFmtId="0" fontId="49" fillId="0" borderId="0" applyNumberFormat="0" applyFill="0" applyAlignment="0"/>
    <xf numFmtId="0" fontId="49" fillId="0" borderId="0" applyNumberFormat="0" applyFill="0" applyAlignment="0" applyProtection="0"/>
    <xf numFmtId="193" fontId="49" fillId="0" borderId="0" applyNumberFormat="0" applyFill="0" applyAlignment="0" applyProtection="0"/>
    <xf numFmtId="0" fontId="79" fillId="0" borderId="0" applyNumberFormat="0" applyFill="0" applyAlignment="0" applyProtection="0"/>
    <xf numFmtId="0" fontId="79" fillId="0" borderId="0" applyNumberFormat="0" applyFill="0" applyAlignment="0" applyProtection="0"/>
    <xf numFmtId="0" fontId="79" fillId="0" borderId="0" applyNumberFormat="0" applyFill="0" applyAlignment="0" applyProtection="0"/>
    <xf numFmtId="0" fontId="49" fillId="0" borderId="0" applyNumberFormat="0" applyFill="0" applyAlignment="0" applyProtection="0"/>
    <xf numFmtId="0" fontId="118" fillId="0" borderId="39" applyNumberFormat="0" applyFill="0" applyAlignment="0" applyProtection="0"/>
    <xf numFmtId="0" fontId="177" fillId="0" borderId="0" applyNumberFormat="0" applyFill="0" applyAlignment="0"/>
    <xf numFmtId="0" fontId="121" fillId="0" borderId="40" applyNumberFormat="0" applyFill="0" applyAlignment="0" applyProtection="0"/>
    <xf numFmtId="49" fontId="50" fillId="2" borderId="0" applyFill="0" applyBorder="0">
      <alignment horizontal="left"/>
    </xf>
    <xf numFmtId="49" fontId="178" fillId="2" borderId="0" applyFill="0" applyBorder="0">
      <alignment horizontal="left"/>
    </xf>
    <xf numFmtId="49" fontId="50" fillId="7" borderId="0" applyFill="0">
      <alignment horizontal="center"/>
    </xf>
    <xf numFmtId="0" fontId="121" fillId="0" borderId="0" applyNumberFormat="0" applyFill="0" applyBorder="0" applyAlignment="0" applyProtection="0"/>
    <xf numFmtId="0" fontId="41" fillId="2" borderId="0" applyFill="0" applyBorder="0"/>
    <xf numFmtId="0" fontId="40" fillId="4" borderId="4" applyNumberFormat="0" applyFont="0" applyAlignment="0"/>
    <xf numFmtId="0" fontId="5" fillId="4" borderId="4" applyNumberFormat="0" applyFont="0" applyAlignment="0"/>
    <xf numFmtId="191" fontId="103" fillId="7" borderId="24" applyNumberFormat="0">
      <alignment horizontal="left"/>
    </xf>
    <xf numFmtId="0" fontId="5" fillId="4" borderId="4" applyNumberFormat="0" applyFont="0" applyAlignment="0"/>
    <xf numFmtId="0" fontId="34" fillId="7" borderId="24" applyNumberFormat="0">
      <alignment horizontal="left"/>
    </xf>
    <xf numFmtId="0" fontId="41" fillId="2" borderId="24" applyNumberFormat="0" applyFill="0">
      <alignment horizontal="left"/>
    </xf>
    <xf numFmtId="0" fontId="5" fillId="4" borderId="4" applyNumberFormat="0" applyFont="0" applyAlignment="0"/>
    <xf numFmtId="0" fontId="41" fillId="7" borderId="24" applyNumberFormat="0" applyFill="0">
      <alignment horizontal="left"/>
    </xf>
    <xf numFmtId="0" fontId="54" fillId="0" borderId="0" applyNumberFormat="0" applyFill="0" applyBorder="0" applyAlignment="0" applyProtection="0">
      <alignment vertical="top"/>
      <protection locked="0"/>
    </xf>
    <xf numFmtId="190" fontId="125" fillId="0" borderId="0" applyNumberFormat="0" applyFill="0" applyBorder="0" applyAlignment="0" applyProtection="0">
      <alignment vertical="top"/>
      <protection locked="0"/>
    </xf>
    <xf numFmtId="190" fontId="126"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71" fillId="0" borderId="0" applyNumberFormat="0" applyFill="0" applyBorder="0" applyAlignment="0" applyProtection="0"/>
    <xf numFmtId="175" fontId="54" fillId="0" borderId="0" applyNumberFormat="0" applyFill="0" applyBorder="0" applyAlignment="0" applyProtection="0">
      <alignment vertical="top"/>
      <protection locked="0"/>
    </xf>
    <xf numFmtId="0" fontId="158" fillId="7" borderId="0" applyFill="0">
      <alignment horizontal="left" wrapText="1"/>
    </xf>
    <xf numFmtId="49" fontId="179" fillId="0" borderId="0" applyFill="0" applyBorder="0">
      <alignment horizontal="right" indent="1"/>
    </xf>
    <xf numFmtId="49" fontId="180" fillId="0" borderId="0" applyFill="0" applyBorder="0">
      <alignment horizontal="right" indent="1"/>
    </xf>
    <xf numFmtId="49" fontId="179" fillId="0" borderId="0" applyFill="0" applyBorder="0">
      <alignment horizontal="right" indent="1"/>
    </xf>
    <xf numFmtId="49" fontId="55" fillId="0" borderId="0" applyFill="0" applyBorder="0">
      <alignment horizontal="center" wrapText="1"/>
    </xf>
    <xf numFmtId="49" fontId="136" fillId="0" borderId="0" applyFill="0" applyBorder="0">
      <alignment horizontal="center" wrapText="1"/>
    </xf>
    <xf numFmtId="0" fontId="55" fillId="0" borderId="0" applyFill="0" applyBorder="0">
      <alignment horizontal="centerContinuous" wrapText="1"/>
    </xf>
    <xf numFmtId="0" fontId="50" fillId="0" borderId="0" applyFill="0" applyBorder="0">
      <alignment horizontal="center" wrapText="1"/>
    </xf>
    <xf numFmtId="49" fontId="34" fillId="0" borderId="0" applyFill="0" applyBorder="0">
      <alignment horizontal="left" indent="1"/>
    </xf>
    <xf numFmtId="49" fontId="103" fillId="0" borderId="0" applyFill="0" applyBorder="0">
      <alignment horizontal="left" indent="1"/>
    </xf>
    <xf numFmtId="49" fontId="103" fillId="0" borderId="0" applyFill="0" applyBorder="0">
      <alignment horizontal="left" indent="1"/>
    </xf>
    <xf numFmtId="49" fontId="103" fillId="0" borderId="0" applyFill="0" applyBorder="0">
      <alignment horizontal="left" indent="1"/>
    </xf>
    <xf numFmtId="49" fontId="34" fillId="0" borderId="0" applyFill="0" applyBorder="0">
      <alignment horizontal="left" indent="1"/>
    </xf>
    <xf numFmtId="49" fontId="41" fillId="0" borderId="0" applyFill="0" applyBorder="0">
      <alignment horizontal="center" vertical="center" wrapText="1"/>
    </xf>
    <xf numFmtId="0" fontId="50" fillId="2" borderId="0" applyFill="0">
      <alignment horizontal="center" vertical="center" wrapText="1"/>
    </xf>
    <xf numFmtId="0" fontId="50" fillId="7" borderId="11" applyFill="0">
      <alignment horizontal="center" wrapText="1"/>
    </xf>
    <xf numFmtId="0" fontId="40" fillId="4" borderId="1" applyNumberFormat="0"/>
    <xf numFmtId="0" fontId="40" fillId="4" borderId="1" applyNumberFormat="0"/>
    <xf numFmtId="0" fontId="40" fillId="4" borderId="1" applyNumberFormat="0"/>
    <xf numFmtId="0" fontId="41" fillId="7" borderId="25" applyNumberFormat="0">
      <alignment horizontal="left"/>
    </xf>
    <xf numFmtId="217" fontId="146" fillId="0" borderId="0"/>
    <xf numFmtId="0" fontId="143" fillId="0" borderId="0"/>
    <xf numFmtId="0" fontId="166" fillId="0" borderId="0"/>
    <xf numFmtId="0" fontId="144" fillId="0" borderId="0"/>
    <xf numFmtId="0" fontId="1" fillId="0" borderId="0"/>
    <xf numFmtId="0" fontId="1" fillId="0" borderId="0"/>
    <xf numFmtId="0" fontId="1" fillId="0" borderId="0"/>
    <xf numFmtId="190" fontId="1" fillId="0" borderId="0"/>
    <xf numFmtId="190" fontId="1" fillId="0" borderId="0"/>
    <xf numFmtId="190" fontId="1" fillId="0" borderId="0"/>
    <xf numFmtId="190" fontId="1" fillId="0" borderId="0"/>
    <xf numFmtId="190" fontId="1" fillId="0" borderId="0"/>
    <xf numFmtId="190" fontId="1" fillId="0" borderId="0"/>
    <xf numFmtId="0" fontId="34" fillId="0" borderId="0"/>
    <xf numFmtId="0" fontId="3" fillId="0" borderId="0"/>
    <xf numFmtId="0" fontId="1" fillId="0" borderId="0"/>
    <xf numFmtId="0" fontId="166" fillId="0" borderId="0"/>
    <xf numFmtId="0" fontId="1" fillId="0" borderId="0"/>
    <xf numFmtId="175" fontId="34" fillId="0" borderId="0">
      <alignment horizontal="right"/>
    </xf>
    <xf numFmtId="0" fontId="143" fillId="0" borderId="0"/>
    <xf numFmtId="0" fontId="1" fillId="0" borderId="0"/>
    <xf numFmtId="0" fontId="41" fillId="0" borderId="0"/>
    <xf numFmtId="0" fontId="102" fillId="0" borderId="0"/>
    <xf numFmtId="0" fontId="3" fillId="0" borderId="0"/>
    <xf numFmtId="0" fontId="1" fillId="0" borderId="0"/>
    <xf numFmtId="0" fontId="1" fillId="0" borderId="0"/>
    <xf numFmtId="0" fontId="1" fillId="0" borderId="0"/>
    <xf numFmtId="0" fontId="34" fillId="0" borderId="0">
      <alignment horizontal="right"/>
    </xf>
    <xf numFmtId="0" fontId="34" fillId="0" borderId="0">
      <alignment horizontal="right"/>
    </xf>
    <xf numFmtId="0" fontId="34" fillId="0" borderId="0">
      <alignment horizontal="right"/>
    </xf>
    <xf numFmtId="0" fontId="34" fillId="0" borderId="0">
      <alignment horizontal="right"/>
    </xf>
    <xf numFmtId="190" fontId="1" fillId="0" borderId="0"/>
    <xf numFmtId="0" fontId="143" fillId="0" borderId="0"/>
    <xf numFmtId="0" fontId="143" fillId="0" borderId="0"/>
    <xf numFmtId="0" fontId="143" fillId="0" borderId="0"/>
    <xf numFmtId="0" fontId="34" fillId="0" borderId="0">
      <alignment horizontal="right"/>
    </xf>
    <xf numFmtId="0" fontId="34" fillId="0" borderId="0">
      <alignment horizontal="right"/>
    </xf>
    <xf numFmtId="0" fontId="34" fillId="0" borderId="0">
      <alignment horizontal="right"/>
    </xf>
    <xf numFmtId="0" fontId="34" fillId="0" borderId="0">
      <alignment horizontal="right"/>
    </xf>
    <xf numFmtId="0" fontId="34" fillId="0" borderId="0">
      <alignment horizontal="right"/>
    </xf>
    <xf numFmtId="0" fontId="34" fillId="0" borderId="0">
      <alignment horizontal="right"/>
    </xf>
    <xf numFmtId="0" fontId="34" fillId="0" borderId="0">
      <alignment horizontal="right"/>
    </xf>
    <xf numFmtId="0" fontId="1" fillId="0" borderId="0"/>
    <xf numFmtId="0" fontId="1" fillId="0" borderId="0"/>
    <xf numFmtId="0" fontId="34" fillId="0" borderId="0">
      <alignment horizontal="right"/>
    </xf>
    <xf numFmtId="0" fontId="34" fillId="0" borderId="0">
      <alignment horizontal="right"/>
    </xf>
    <xf numFmtId="0" fontId="3" fillId="0" borderId="0"/>
    <xf numFmtId="0" fontId="1" fillId="0" borderId="0"/>
    <xf numFmtId="190" fontId="1" fillId="0" borderId="0"/>
    <xf numFmtId="0" fontId="143" fillId="0" borderId="0"/>
    <xf numFmtId="0" fontId="3" fillId="0" borderId="0"/>
    <xf numFmtId="0" fontId="3" fillId="0" borderId="0" applyBorder="0"/>
    <xf numFmtId="0" fontId="3" fillId="0" borderId="0" applyBorder="0"/>
    <xf numFmtId="0" fontId="3" fillId="64" borderId="42" applyNumberFormat="0" applyFont="0" applyAlignment="0" applyProtection="0"/>
    <xf numFmtId="49" fontId="181" fillId="7" borderId="35">
      <alignment horizontal="right" indent="2"/>
    </xf>
    <xf numFmtId="173" fontId="41" fillId="0" borderId="0" applyFill="0" applyBorder="0" applyAlignment="0" applyProtection="0">
      <protection locked="0"/>
    </xf>
    <xf numFmtId="173" fontId="5" fillId="4" borderId="53">
      <alignment horizontal="right"/>
    </xf>
    <xf numFmtId="207" fontId="5" fillId="4" borderId="53">
      <alignment horizontal="right"/>
    </xf>
    <xf numFmtId="207" fontId="41" fillId="0" borderId="0" applyFill="0" applyBorder="0" applyAlignment="0" applyProtection="0">
      <protection locked="0"/>
    </xf>
    <xf numFmtId="207" fontId="157" fillId="3" borderId="2" applyFont="0" applyFill="0" applyBorder="0" applyAlignment="0" applyProtection="0">
      <protection locked="0"/>
    </xf>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34"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0" fontId="158" fillId="7" borderId="13" applyFill="0" applyBorder="0" applyProtection="0">
      <alignment horizontal="right"/>
    </xf>
    <xf numFmtId="0" fontId="5" fillId="4" borderId="6" applyNumberFormat="0" applyFont="0" applyAlignment="0"/>
    <xf numFmtId="0" fontId="103" fillId="7" borderId="46" applyNumberFormat="0">
      <alignment horizontal="left"/>
    </xf>
    <xf numFmtId="0" fontId="34" fillId="7" borderId="46" applyNumberFormat="0">
      <alignment horizontal="left"/>
    </xf>
    <xf numFmtId="0" fontId="5" fillId="4" borderId="6" applyNumberFormat="0" applyFont="0" applyAlignment="0"/>
    <xf numFmtId="0" fontId="103" fillId="7" borderId="46" applyNumberFormat="0">
      <alignment horizontal="left"/>
    </xf>
    <xf numFmtId="0" fontId="5" fillId="4" borderId="6" applyNumberFormat="0" applyFont="0" applyAlignment="0"/>
    <xf numFmtId="49" fontId="41" fillId="7" borderId="53" applyFill="0">
      <alignment horizontal="center" vertical="center" wrapText="1"/>
    </xf>
    <xf numFmtId="49" fontId="41" fillId="7" borderId="53" applyFill="0" applyProtection="0">
      <alignment horizontal="center" vertical="top" wrapText="1"/>
    </xf>
    <xf numFmtId="0" fontId="41" fillId="7" borderId="53" applyFill="0" applyProtection="0">
      <alignment horizontal="left" wrapText="1"/>
    </xf>
    <xf numFmtId="192" fontId="9" fillId="0" borderId="0" applyFont="0" applyFill="0" applyBorder="0" applyAlignment="0" applyProtection="0">
      <alignment horizontal="left"/>
      <protection locked="0"/>
    </xf>
    <xf numFmtId="192" fontId="41" fillId="0" borderId="0" applyFill="0" applyBorder="0" applyAlignment="0" applyProtection="0">
      <alignment horizontal="left"/>
      <protection locked="0"/>
    </xf>
    <xf numFmtId="0" fontId="40" fillId="4" borderId="0" applyBorder="0">
      <alignment horizontal="left"/>
    </xf>
    <xf numFmtId="49" fontId="41" fillId="7" borderId="0" applyFill="0">
      <alignment horizontal="left" vertical="center" wrapText="1"/>
    </xf>
    <xf numFmtId="192" fontId="165" fillId="7" borderId="0" applyFill="0"/>
    <xf numFmtId="0" fontId="162" fillId="41" borderId="0"/>
    <xf numFmtId="0" fontId="41" fillId="41" borderId="0"/>
    <xf numFmtId="0" fontId="162" fillId="41" borderId="0"/>
    <xf numFmtId="0" fontId="124" fillId="41" borderId="0"/>
    <xf numFmtId="0" fontId="29" fillId="42" borderId="0"/>
    <xf numFmtId="216" fontId="167" fillId="0" borderId="54">
      <protection locked="0"/>
    </xf>
    <xf numFmtId="216" fontId="167" fillId="0" borderId="54">
      <protection locked="0"/>
    </xf>
    <xf numFmtId="44" fontId="64" fillId="0" borderId="0" applyFont="0" applyFill="0" applyBorder="0" applyAlignment="0" applyProtection="0"/>
    <xf numFmtId="0" fontId="35" fillId="0" borderId="53">
      <alignment horizontal="center"/>
    </xf>
    <xf numFmtId="164" fontId="9" fillId="0" borderId="0" applyFont="0" applyFill="0" applyBorder="0" applyAlignment="0" applyProtection="0">
      <alignment horizontal="left"/>
      <protection locked="0"/>
    </xf>
    <xf numFmtId="0" fontId="37" fillId="5" borderId="53">
      <alignment horizontal="center"/>
    </xf>
    <xf numFmtId="0" fontId="39" fillId="0" borderId="53">
      <protection locked="0"/>
    </xf>
    <xf numFmtId="0" fontId="39" fillId="0" borderId="53">
      <alignment horizontal="center"/>
      <protection locked="0"/>
    </xf>
    <xf numFmtId="165" fontId="37" fillId="5" borderId="53">
      <alignment horizontal="center" vertical="center"/>
    </xf>
    <xf numFmtId="0" fontId="40" fillId="4" borderId="53" applyNumberFormat="0"/>
    <xf numFmtId="9" fontId="34" fillId="0" borderId="0" applyFont="0" applyFill="0" applyBorder="0" applyAlignment="0" applyProtection="0"/>
    <xf numFmtId="0" fontId="53" fillId="4" borderId="53" applyAlignment="0">
      <alignment horizontal="center" vertical="center" wrapText="1"/>
    </xf>
    <xf numFmtId="0" fontId="40" fillId="4" borderId="53" applyProtection="0">
      <alignment horizontal="center" vertical="center" wrapText="1"/>
    </xf>
    <xf numFmtId="0" fontId="40" fillId="4" borderId="53" applyAlignment="0">
      <alignment horizontal="center" vertical="top" wrapText="1"/>
    </xf>
    <xf numFmtId="0" fontId="40" fillId="4" borderId="53" applyAlignment="0" applyProtection="0">
      <alignment vertical="top" wrapText="1"/>
    </xf>
    <xf numFmtId="9" fontId="34" fillId="0" borderId="0" applyFont="0" applyFill="0" applyBorder="0" applyAlignment="0" applyProtection="0"/>
    <xf numFmtId="43" fontId="34" fillId="0" borderId="0" applyFont="0" applyFill="0" applyBorder="0" applyAlignment="0" applyProtection="0"/>
    <xf numFmtId="0" fontId="40" fillId="4" borderId="53" applyAlignment="0" applyProtection="0">
      <alignment vertical="top" wrapText="1"/>
    </xf>
    <xf numFmtId="0" fontId="40" fillId="4" borderId="53" applyAlignment="0">
      <alignment horizontal="center" vertical="top" wrapText="1"/>
    </xf>
    <xf numFmtId="0" fontId="53" fillId="4" borderId="53" applyAlignment="0">
      <alignment horizontal="center" vertical="center" wrapText="1"/>
    </xf>
    <xf numFmtId="0" fontId="39" fillId="0" borderId="53">
      <alignment horizontal="center"/>
      <protection locked="0"/>
    </xf>
    <xf numFmtId="0" fontId="40" fillId="4" borderId="53" applyProtection="0">
      <alignment horizontal="center" vertical="center" wrapText="1"/>
    </xf>
    <xf numFmtId="194" fontId="3" fillId="42" borderId="53" applyNumberFormat="0" applyFill="0" applyAlignment="0"/>
    <xf numFmtId="0" fontId="158" fillId="7" borderId="13" applyFill="0" applyBorder="0" applyProtection="0">
      <alignment horizontal="right"/>
    </xf>
    <xf numFmtId="207" fontId="157" fillId="3" borderId="2" applyFont="0" applyFill="0" applyBorder="0" applyAlignment="0" applyProtection="0">
      <protection locked="0"/>
    </xf>
    <xf numFmtId="0" fontId="44" fillId="5" borderId="3" applyBorder="0"/>
    <xf numFmtId="43" fontId="34" fillId="0" borderId="0" applyFont="0" applyFill="0" applyBorder="0" applyAlignment="0" applyProtection="0"/>
    <xf numFmtId="164" fontId="9" fillId="0" borderId="0" applyFont="0" applyFill="0" applyBorder="0" applyAlignment="0" applyProtection="0">
      <alignment horizontal="left"/>
      <protection locked="0"/>
    </xf>
    <xf numFmtId="194" fontId="3" fillId="42" borderId="53" applyNumberFormat="0" applyFill="0" applyAlignment="0"/>
    <xf numFmtId="200" fontId="3" fillId="2" borderId="53" applyFont="0" applyFill="0" applyBorder="0" applyAlignment="0" applyProtection="0"/>
    <xf numFmtId="43" fontId="88" fillId="0" borderId="0" applyFont="0" applyFill="0" applyBorder="0" applyAlignment="0" applyProtection="0"/>
    <xf numFmtId="0" fontId="39" fillId="0" borderId="53">
      <protection locked="0"/>
    </xf>
    <xf numFmtId="0" fontId="82" fillId="42" borderId="53" applyFill="0">
      <alignment horizontal="center"/>
    </xf>
    <xf numFmtId="170" fontId="82" fillId="42" borderId="53" applyFill="0">
      <alignment horizontal="center" vertical="center"/>
    </xf>
    <xf numFmtId="0" fontId="40" fillId="4" borderId="53" applyNumberFormat="0"/>
    <xf numFmtId="0" fontId="153" fillId="0" borderId="47" applyNumberFormat="0" applyFill="0" applyAlignment="0" applyProtection="0"/>
    <xf numFmtId="0" fontId="153" fillId="0" borderId="47" applyNumberFormat="0" applyFill="0" applyAlignment="0" applyProtection="0"/>
    <xf numFmtId="0" fontId="73" fillId="0" borderId="47" applyNumberFormat="0" applyFill="0" applyAlignment="0" applyProtection="0"/>
    <xf numFmtId="43" fontId="34" fillId="0" borderId="0" applyFont="0" applyFill="0" applyBorder="0" applyAlignment="0" applyProtection="0"/>
    <xf numFmtId="9" fontId="34" fillId="0" borderId="0" applyFont="0" applyFill="0" applyBorder="0" applyAlignment="0" applyProtection="0"/>
    <xf numFmtId="40" fontId="3" fillId="0" borderId="53">
      <alignment vertical="top" wrapText="1"/>
    </xf>
    <xf numFmtId="164" fontId="9" fillId="0" borderId="0" applyFont="0" applyFill="0" applyBorder="0" applyAlignment="0" applyProtection="0">
      <alignment horizontal="left"/>
      <protection locked="0"/>
    </xf>
    <xf numFmtId="212" fontId="70" fillId="0" borderId="53" applyFont="0" applyFill="0" applyBorder="0" applyAlignment="0" applyProtection="0"/>
    <xf numFmtId="213" fontId="70" fillId="0" borderId="53" applyFill="0" applyAlignment="0"/>
    <xf numFmtId="0" fontId="39" fillId="0" borderId="53">
      <alignment horizontal="center"/>
      <protection locked="0"/>
    </xf>
    <xf numFmtId="0" fontId="35" fillId="0" borderId="53">
      <alignment horizontal="center"/>
    </xf>
    <xf numFmtId="0" fontId="39" fillId="0" borderId="53">
      <protection locked="0"/>
    </xf>
    <xf numFmtId="0" fontId="82" fillId="42" borderId="53" applyFill="0">
      <alignment horizontal="center"/>
    </xf>
    <xf numFmtId="0" fontId="40" fillId="4" borderId="53" applyNumberFormat="0"/>
    <xf numFmtId="170" fontId="82" fillId="42" borderId="53" applyFill="0">
      <alignment horizontal="center" vertical="center"/>
    </xf>
    <xf numFmtId="0" fontId="35" fillId="0" borderId="53">
      <alignment horizontal="center"/>
    </xf>
    <xf numFmtId="0" fontId="37" fillId="5" borderId="53">
      <alignment horizontal="center"/>
    </xf>
    <xf numFmtId="0" fontId="39" fillId="0" borderId="53">
      <protection locked="0"/>
    </xf>
    <xf numFmtId="0" fontId="40" fillId="4" borderId="53" applyNumberFormat="0"/>
    <xf numFmtId="173" fontId="5" fillId="4" borderId="53">
      <alignment horizontal="right"/>
    </xf>
    <xf numFmtId="200" fontId="3" fillId="2" borderId="53" applyFont="0" applyFill="0" applyBorder="0" applyAlignment="0" applyProtection="0"/>
    <xf numFmtId="0" fontId="39" fillId="0" borderId="53">
      <protection locked="0"/>
    </xf>
    <xf numFmtId="173" fontId="5" fillId="4" borderId="53">
      <alignment horizontal="right"/>
    </xf>
    <xf numFmtId="49" fontId="41" fillId="7" borderId="53" applyFill="0" applyProtection="0">
      <alignment horizontal="center" vertical="top" wrapText="1"/>
    </xf>
    <xf numFmtId="0" fontId="41" fillId="7" borderId="53" applyFill="0" applyProtection="0">
      <alignment horizontal="left" wrapText="1"/>
    </xf>
    <xf numFmtId="213" fontId="70" fillId="0" borderId="53" applyFill="0" applyAlignment="0"/>
    <xf numFmtId="165" fontId="37" fillId="5" borderId="53">
      <alignment horizontal="center" vertical="center"/>
    </xf>
    <xf numFmtId="0" fontId="158" fillId="7" borderId="13" applyFill="0" applyBorder="0" applyProtection="0">
      <alignment horizontal="right"/>
    </xf>
    <xf numFmtId="0" fontId="82" fillId="42" borderId="53" applyFill="0">
      <alignment horizontal="center"/>
    </xf>
    <xf numFmtId="212" fontId="70" fillId="0" borderId="53" applyFont="0" applyFill="0" applyBorder="0" applyAlignment="0" applyProtection="0"/>
    <xf numFmtId="0" fontId="44" fillId="5" borderId="3" applyBorder="0"/>
    <xf numFmtId="192" fontId="77" fillId="0" borderId="53" applyFont="0" applyFill="0" applyBorder="0" applyAlignment="0" applyProtection="0">
      <alignment horizontal="left"/>
      <protection locked="0"/>
    </xf>
    <xf numFmtId="0" fontId="40" fillId="4" borderId="53" applyNumberFormat="0"/>
    <xf numFmtId="40" fontId="3" fillId="0" borderId="53">
      <alignment vertical="top" wrapText="1"/>
    </xf>
    <xf numFmtId="171" fontId="77" fillId="0" borderId="53">
      <alignment horizontal="left"/>
      <protection locked="0"/>
    </xf>
    <xf numFmtId="49" fontId="41" fillId="7" borderId="53" applyFill="0">
      <alignment horizontal="center" vertical="center" wrapText="1"/>
    </xf>
    <xf numFmtId="170" fontId="82" fillId="42" borderId="53" applyFill="0">
      <alignment horizontal="center" vertical="center"/>
    </xf>
    <xf numFmtId="164" fontId="9" fillId="0" borderId="0" applyFont="0" applyFill="0" applyBorder="0" applyAlignment="0" applyProtection="0">
      <alignment horizontal="left"/>
      <protection locked="0"/>
    </xf>
    <xf numFmtId="44" fontId="3" fillId="0" borderId="0" applyFont="0" applyFill="0" applyBorder="0" applyAlignment="0" applyProtection="0"/>
    <xf numFmtId="214" fontId="167" fillId="0" borderId="0">
      <protection locked="0"/>
    </xf>
    <xf numFmtId="0" fontId="3" fillId="0" borderId="0"/>
    <xf numFmtId="9"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02" fillId="0" borderId="0" applyFont="0" applyFill="0" applyBorder="0" applyAlignment="0" applyProtection="0"/>
    <xf numFmtId="0" fontId="1" fillId="0" borderId="0"/>
    <xf numFmtId="0" fontId="1" fillId="0" borderId="0"/>
    <xf numFmtId="0" fontId="73" fillId="0" borderId="47" applyNumberFormat="0" applyFill="0" applyAlignment="0" applyProtection="0"/>
    <xf numFmtId="0" fontId="72" fillId="64" borderId="42" applyNumberFormat="0" applyFont="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0" fontId="1" fillId="0" borderId="0"/>
    <xf numFmtId="43" fontId="3"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53" fillId="0" borderId="47" applyNumberFormat="0" applyFill="0" applyAlignment="0" applyProtection="0"/>
    <xf numFmtId="0" fontId="162" fillId="41" borderId="0"/>
    <xf numFmtId="192" fontId="165" fillId="2" borderId="0" applyFill="0"/>
    <xf numFmtId="171" fontId="41" fillId="0" borderId="0" applyFill="0" applyBorder="0">
      <alignment horizontal="left"/>
      <protection locked="0"/>
    </xf>
    <xf numFmtId="49" fontId="41" fillId="2" borderId="0" applyFill="0">
      <alignment horizontal="left" vertical="center" wrapText="1"/>
    </xf>
    <xf numFmtId="0" fontId="40" fillId="4" borderId="0" applyBorder="0">
      <alignment horizontal="left"/>
    </xf>
    <xf numFmtId="0" fontId="41" fillId="2" borderId="53" applyFill="0" applyProtection="0">
      <alignment horizontal="left" wrapText="1"/>
    </xf>
    <xf numFmtId="49" fontId="41" fillId="2" borderId="53" applyFill="0" applyProtection="0">
      <alignment horizontal="center" vertical="top" wrapText="1"/>
    </xf>
    <xf numFmtId="49" fontId="41" fillId="2" borderId="53" applyFill="0">
      <alignment horizontal="center" vertical="center" wrapText="1"/>
    </xf>
    <xf numFmtId="0" fontId="158" fillId="2" borderId="13" applyFill="0" applyBorder="0" applyProtection="0">
      <alignment horizontal="right"/>
    </xf>
    <xf numFmtId="207" fontId="157" fillId="3" borderId="2" applyFont="0" applyFill="0" applyBorder="0" applyAlignment="0" applyProtection="0">
      <protection locked="0"/>
    </xf>
    <xf numFmtId="207" fontId="5" fillId="4" borderId="53">
      <alignment horizontal="right"/>
    </xf>
    <xf numFmtId="9" fontId="7" fillId="0" borderId="0" applyFont="0" applyFill="0" applyBorder="0" applyAlignment="0" applyProtection="0"/>
    <xf numFmtId="193" fontId="34" fillId="0" borderId="0"/>
    <xf numFmtId="0" fontId="166" fillId="0" borderId="0"/>
    <xf numFmtId="0" fontId="3" fillId="0" borderId="0" applyBorder="0"/>
    <xf numFmtId="0" fontId="166" fillId="0" borderId="0"/>
    <xf numFmtId="0" fontId="3" fillId="0" borderId="0" applyBorder="0"/>
    <xf numFmtId="0" fontId="41" fillId="0" borderId="0"/>
    <xf numFmtId="0" fontId="34" fillId="0" borderId="0"/>
    <xf numFmtId="0" fontId="183" fillId="0" borderId="0">
      <alignment vertical="center"/>
    </xf>
    <xf numFmtId="0" fontId="34" fillId="7" borderId="25" applyNumberFormat="0">
      <alignment horizontal="left"/>
    </xf>
    <xf numFmtId="0" fontId="40" fillId="4" borderId="53" applyNumberFormat="0"/>
    <xf numFmtId="0" fontId="50" fillId="2" borderId="11" applyFill="0">
      <alignment horizontal="center" wrapText="1"/>
    </xf>
    <xf numFmtId="0" fontId="158" fillId="2" borderId="0" applyFill="0">
      <alignment horizontal="left" wrapText="1"/>
    </xf>
    <xf numFmtId="0" fontId="41" fillId="2" borderId="24" applyNumberFormat="0" applyFill="0">
      <alignment horizontal="left"/>
    </xf>
    <xf numFmtId="0" fontId="162" fillId="2" borderId="0" applyFill="0" applyBorder="0">
      <alignment wrapText="1"/>
    </xf>
    <xf numFmtId="49" fontId="50" fillId="2" borderId="0" applyFill="0">
      <alignment horizontal="center"/>
    </xf>
    <xf numFmtId="49" fontId="178" fillId="2" borderId="0" applyFill="0" applyBorder="0">
      <alignment horizontal="left"/>
    </xf>
    <xf numFmtId="0" fontId="185" fillId="0" borderId="0" applyNumberFormat="0" applyFill="0" applyAlignment="0"/>
    <xf numFmtId="0" fontId="158" fillId="2" borderId="0" applyFill="0">
      <alignment horizontal="right"/>
    </xf>
    <xf numFmtId="49" fontId="83" fillId="0" borderId="0" applyFill="0" applyProtection="0">
      <alignment horizontal="left" indent="1"/>
    </xf>
    <xf numFmtId="170" fontId="184" fillId="0" borderId="25" applyFill="0">
      <alignment horizontal="center" vertical="center"/>
    </xf>
    <xf numFmtId="0" fontId="184" fillId="0" borderId="25" applyFill="0">
      <alignment horizontal="center"/>
    </xf>
    <xf numFmtId="175" fontId="50" fillId="2" borderId="0" applyFill="0">
      <alignment horizontal="center"/>
    </xf>
    <xf numFmtId="212" fontId="182" fillId="0" borderId="53" applyFont="0" applyFill="0" applyBorder="0" applyAlignment="0" applyProtection="0"/>
    <xf numFmtId="0" fontId="160" fillId="3" borderId="25" applyFill="0" applyProtection="0">
      <alignment horizontal="right"/>
      <protection locked="0"/>
    </xf>
    <xf numFmtId="170" fontId="161" fillId="3" borderId="25" applyFill="0" applyProtection="0">
      <alignment horizontal="right"/>
      <protection locked="0"/>
    </xf>
    <xf numFmtId="44" fontId="7" fillId="0" borderId="0" applyFont="0" applyFill="0" applyBorder="0" applyAlignment="0" applyProtection="0"/>
    <xf numFmtId="44" fontId="7" fillId="0" borderId="0" applyFont="0" applyFill="0" applyBorder="0" applyAlignment="0" applyProtection="0"/>
    <xf numFmtId="0" fontId="159" fillId="42" borderId="0" applyFill="0">
      <alignment horizontal="right"/>
    </xf>
    <xf numFmtId="0" fontId="158" fillId="2" borderId="0" applyFill="0">
      <alignment horizontal="left" wrapText="1"/>
    </xf>
    <xf numFmtId="202" fontId="7" fillId="0" borderId="0" applyFont="0" applyFill="0" applyBorder="0" applyAlignment="0" applyProtection="0"/>
    <xf numFmtId="202" fontId="7" fillId="0" borderId="0" applyFont="0" applyFill="0" applyBorder="0" applyAlignment="0" applyProtection="0"/>
    <xf numFmtId="202" fontId="166" fillId="0" borderId="0" applyFont="0" applyFill="0" applyBorder="0" applyAlignment="0" applyProtection="0"/>
    <xf numFmtId="202" fontId="166" fillId="0" borderId="0" applyFont="0" applyFill="0" applyBorder="0" applyAlignment="0" applyProtection="0"/>
    <xf numFmtId="43" fontId="7" fillId="0" borderId="0" applyFont="0" applyFill="0" applyBorder="0" applyAlignment="0" applyProtection="0"/>
    <xf numFmtId="0" fontId="37" fillId="0" borderId="53">
      <alignment horizontal="center" vertical="center"/>
      <protection locked="0"/>
    </xf>
    <xf numFmtId="9" fontId="7" fillId="0" borderId="0" applyFont="0" applyFill="0" applyBorder="0" applyAlignment="0" applyProtection="0"/>
    <xf numFmtId="43" fontId="7" fillId="0" borderId="0" applyFont="0" applyFill="0" applyBorder="0" applyAlignment="0" applyProtection="0"/>
    <xf numFmtId="0" fontId="1" fillId="0" borderId="0"/>
    <xf numFmtId="190" fontId="1" fillId="0" borderId="0"/>
    <xf numFmtId="190" fontId="1" fillId="0" borderId="0"/>
    <xf numFmtId="0" fontId="1" fillId="0" borderId="0"/>
    <xf numFmtId="190" fontId="1" fillId="0" borderId="0"/>
    <xf numFmtId="0" fontId="1" fillId="0" borderId="0"/>
    <xf numFmtId="41" fontId="1" fillId="0" borderId="0" applyFont="0" applyFill="0" applyBorder="0" applyAlignment="0" applyProtection="0"/>
    <xf numFmtId="207" fontId="29" fillId="0" borderId="0" applyFont="0" applyFill="0" applyBorder="0" applyAlignment="0" applyProtection="0">
      <protection locked="0"/>
    </xf>
    <xf numFmtId="173" fontId="29" fillId="0" borderId="0" applyFont="0" applyFill="0" applyBorder="0" applyAlignment="0" applyProtection="0">
      <protection locked="0"/>
    </xf>
    <xf numFmtId="0" fontId="40" fillId="4" borderId="53" applyNumberFormat="0"/>
    <xf numFmtId="0" fontId="39" fillId="0" borderId="53">
      <protection locked="0"/>
    </xf>
    <xf numFmtId="41" fontId="1" fillId="0" borderId="0" applyFont="0" applyFill="0" applyBorder="0" applyAlignment="0" applyProtection="0"/>
    <xf numFmtId="0" fontId="70" fillId="0" borderId="53" applyProtection="0">
      <alignment horizontal="center"/>
    </xf>
    <xf numFmtId="43" fontId="1" fillId="0" borderId="0" applyFont="0" applyFill="0" applyBorder="0" applyAlignment="0" applyProtection="0"/>
    <xf numFmtId="207" fontId="5" fillId="4" borderId="53">
      <alignment horizontal="right"/>
    </xf>
    <xf numFmtId="0" fontId="34" fillId="0" borderId="0">
      <alignment horizontal="right"/>
    </xf>
    <xf numFmtId="0" fontId="34" fillId="0" borderId="0">
      <alignment horizontal="right"/>
    </xf>
    <xf numFmtId="0" fontId="34" fillId="0" borderId="0">
      <alignment horizontal="right"/>
    </xf>
    <xf numFmtId="191" fontId="103" fillId="7" borderId="24" applyNumberFormat="0">
      <alignment horizontal="left"/>
    </xf>
    <xf numFmtId="0" fontId="34" fillId="0" borderId="0">
      <alignment horizontal="right"/>
    </xf>
    <xf numFmtId="0" fontId="34" fillId="0" borderId="0">
      <alignment horizontal="right"/>
    </xf>
    <xf numFmtId="0" fontId="114" fillId="0" borderId="38" applyNumberFormat="0" applyFill="0" applyAlignment="0" applyProtection="0"/>
    <xf numFmtId="0" fontId="103" fillId="7" borderId="46" applyNumberFormat="0">
      <alignment horizontal="left"/>
    </xf>
    <xf numFmtId="173" fontId="29" fillId="0" borderId="0" applyFont="0" applyFill="0" applyBorder="0" applyAlignment="0" applyProtection="0">
      <protection locked="0"/>
    </xf>
    <xf numFmtId="0" fontId="70" fillId="0" borderId="53" applyProtection="0"/>
    <xf numFmtId="0" fontId="71" fillId="0" borderId="0" applyNumberFormat="0" applyFill="0" applyBorder="0" applyAlignment="0" applyProtection="0"/>
    <xf numFmtId="0" fontId="34" fillId="0" borderId="0">
      <alignment horizontal="right"/>
    </xf>
    <xf numFmtId="0" fontId="34" fillId="0" borderId="0">
      <alignment horizontal="right"/>
    </xf>
    <xf numFmtId="0" fontId="34" fillId="0" borderId="0">
      <alignment horizontal="right"/>
    </xf>
    <xf numFmtId="0" fontId="34" fillId="0" borderId="0">
      <alignment horizontal="right"/>
    </xf>
    <xf numFmtId="0" fontId="5" fillId="4" borderId="6" applyNumberFormat="0" applyFont="0" applyAlignment="0"/>
    <xf numFmtId="0" fontId="54" fillId="0" borderId="0" applyNumberFormat="0" applyFill="0" applyBorder="0" applyAlignment="0" applyProtection="0">
      <alignment vertical="top"/>
      <protection locked="0"/>
    </xf>
    <xf numFmtId="0" fontId="5" fillId="4" borderId="4" applyNumberFormat="0" applyFont="0" applyAlignment="0"/>
    <xf numFmtId="0" fontId="49" fillId="0" borderId="0" applyNumberFormat="0" applyFill="0" applyAlignment="0" applyProtection="0"/>
    <xf numFmtId="0" fontId="47" fillId="0" borderId="0" applyNumberFormat="0" applyFill="0" applyAlignment="0"/>
    <xf numFmtId="0" fontId="34" fillId="0" borderId="0">
      <alignment horizontal="right"/>
    </xf>
    <xf numFmtId="0" fontId="130" fillId="0" borderId="0" applyNumberFormat="0" applyFill="0" applyBorder="0" applyAlignment="0" applyProtection="0"/>
    <xf numFmtId="0" fontId="3" fillId="64" borderId="42" applyNumberFormat="0" applyFont="0" applyAlignment="0" applyProtection="0"/>
    <xf numFmtId="0" fontId="3" fillId="64" borderId="42" applyNumberFormat="0" applyFont="0" applyAlignment="0" applyProtection="0"/>
    <xf numFmtId="9" fontId="88" fillId="0" borderId="0" applyFont="0" applyFill="0" applyBorder="0" applyAlignment="0" applyProtection="0"/>
    <xf numFmtId="0" fontId="3" fillId="64" borderId="42" applyNumberFormat="0" applyFont="0" applyAlignment="0" applyProtection="0"/>
    <xf numFmtId="0" fontId="3" fillId="0" borderId="0" applyBorder="0"/>
    <xf numFmtId="9" fontId="1" fillId="0" borderId="0" applyFont="0" applyFill="0" applyBorder="0" applyAlignment="0" applyProtection="0"/>
    <xf numFmtId="44" fontId="1" fillId="0" borderId="0" applyFont="0" applyFill="0" applyBorder="0" applyAlignment="0" applyProtection="0"/>
    <xf numFmtId="0" fontId="1" fillId="0" borderId="0"/>
    <xf numFmtId="0" fontId="105" fillId="6" borderId="25" applyNumberFormat="0">
      <protection locked="0"/>
    </xf>
    <xf numFmtId="43" fontId="3" fillId="0" borderId="0" applyFont="0" applyFill="0" applyBorder="0" applyAlignment="0" applyProtection="0"/>
    <xf numFmtId="173" fontId="5" fillId="4" borderId="53">
      <alignment horizontal="right"/>
    </xf>
    <xf numFmtId="191" fontId="103" fillId="7" borderId="25" applyNumberFormat="0">
      <alignment horizontal="left"/>
    </xf>
    <xf numFmtId="190" fontId="1" fillId="0" borderId="0"/>
    <xf numFmtId="192" fontId="29" fillId="0" borderId="0" applyFont="0" applyFill="0" applyBorder="0" applyAlignment="0" applyProtection="0">
      <alignment horizontal="left"/>
      <protection locked="0"/>
    </xf>
    <xf numFmtId="0" fontId="105" fillId="6" borderId="25" applyNumberFormat="0">
      <protection locked="0"/>
    </xf>
    <xf numFmtId="0" fontId="70" fillId="0" borderId="53" applyProtection="0"/>
    <xf numFmtId="0" fontId="1" fillId="0" borderId="0"/>
    <xf numFmtId="43" fontId="1" fillId="0" borderId="0" applyFont="0" applyFill="0" applyBorder="0" applyAlignment="0" applyProtection="0"/>
    <xf numFmtId="0" fontId="3" fillId="0" borderId="0"/>
    <xf numFmtId="0" fontId="70" fillId="0" borderId="1" applyProtection="0"/>
    <xf numFmtId="207" fontId="5" fillId="4" borderId="1">
      <alignment horizontal="right"/>
    </xf>
    <xf numFmtId="0" fontId="70" fillId="0" borderId="1" applyProtection="0">
      <alignment horizontal="center"/>
    </xf>
    <xf numFmtId="0" fontId="40" fillId="4" borderId="1" applyNumberFormat="0"/>
    <xf numFmtId="173" fontId="5" fillId="4" borderId="1">
      <alignment horizontal="right"/>
    </xf>
    <xf numFmtId="0" fontId="37" fillId="0" borderId="1">
      <alignment horizontal="center" vertical="center"/>
      <protection locked="0"/>
    </xf>
    <xf numFmtId="212" fontId="182" fillId="0" borderId="1" applyFont="0" applyFill="0" applyBorder="0" applyAlignment="0" applyProtection="0"/>
    <xf numFmtId="49" fontId="83" fillId="0" borderId="0" applyFill="0" applyProtection="0">
      <alignment horizontal="left" indent="1"/>
    </xf>
    <xf numFmtId="207" fontId="5" fillId="4" borderId="1">
      <alignment horizontal="right"/>
    </xf>
    <xf numFmtId="49" fontId="41" fillId="2" borderId="1" applyFill="0">
      <alignment horizontal="center" vertical="center" wrapText="1"/>
    </xf>
    <xf numFmtId="49" fontId="41" fillId="2" borderId="1" applyFill="0" applyProtection="0">
      <alignment horizontal="center" vertical="top" wrapText="1"/>
    </xf>
    <xf numFmtId="0" fontId="41" fillId="2" borderId="1" applyFill="0" applyProtection="0">
      <alignment horizontal="left" wrapText="1"/>
    </xf>
    <xf numFmtId="192" fontId="77" fillId="0" borderId="62" applyFont="0" applyFill="0" applyBorder="0" applyAlignment="0" applyProtection="0">
      <alignment horizontal="left"/>
      <protection locked="0"/>
    </xf>
    <xf numFmtId="0" fontId="64" fillId="0" borderId="0"/>
    <xf numFmtId="0" fontId="54" fillId="0" borderId="0" applyNumberFormat="0" applyFill="0" applyBorder="0" applyAlignment="0" applyProtection="0">
      <alignment vertical="top"/>
      <protection locked="0"/>
    </xf>
    <xf numFmtId="0" fontId="64" fillId="0" borderId="0"/>
    <xf numFmtId="0" fontId="64" fillId="0" borderId="0"/>
    <xf numFmtId="0" fontId="1"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49" fontId="83" fillId="0" borderId="0" applyFill="0" applyProtection="0">
      <alignment horizontal="left" indent="1"/>
    </xf>
    <xf numFmtId="0" fontId="64" fillId="0" borderId="0"/>
    <xf numFmtId="9" fontId="64" fillId="0" borderId="0" applyFont="0" applyFill="0" applyBorder="0" applyAlignment="0" applyProtection="0"/>
    <xf numFmtId="0" fontId="64" fillId="0" borderId="0"/>
    <xf numFmtId="9" fontId="64" fillId="0" borderId="0" applyFont="0" applyFill="0" applyBorder="0" applyAlignment="0" applyProtection="0"/>
    <xf numFmtId="0" fontId="64" fillId="0" borderId="0"/>
    <xf numFmtId="49" fontId="83" fillId="0" borderId="0" applyFill="0" applyProtection="0">
      <alignment horizontal="left" indent="1"/>
    </xf>
    <xf numFmtId="49" fontId="83" fillId="0" borderId="0" applyFill="0" applyProtection="0">
      <alignment horizontal="left" indent="1"/>
    </xf>
    <xf numFmtId="0" fontId="64" fillId="0" borderId="0"/>
    <xf numFmtId="49" fontId="83" fillId="0" borderId="0" applyFill="0" applyProtection="0">
      <alignment horizontal="left" indent="1"/>
    </xf>
    <xf numFmtId="9" fontId="64" fillId="0" borderId="0" applyFont="0" applyFill="0" applyBorder="0" applyAlignment="0" applyProtection="0"/>
    <xf numFmtId="49" fontId="83" fillId="0" borderId="0" applyFill="0" applyProtection="0">
      <alignment horizontal="left" indent="1"/>
    </xf>
    <xf numFmtId="0" fontId="186" fillId="0" borderId="0" applyNumberFormat="0" applyFill="0" applyBorder="0" applyAlignment="0" applyProtection="0"/>
    <xf numFmtId="49" fontId="83" fillId="0" borderId="0" applyFill="0" applyProtection="0">
      <alignment horizontal="left" indent="1"/>
    </xf>
    <xf numFmtId="9" fontId="64" fillId="0" borderId="0" applyFont="0" applyFill="0" applyBorder="0" applyAlignment="0" applyProtection="0"/>
    <xf numFmtId="43" fontId="34" fillId="0" borderId="0" applyFont="0" applyFill="0" applyBorder="0" applyAlignment="0" applyProtection="0"/>
    <xf numFmtId="44" fontId="64" fillId="0" borderId="0" applyFont="0" applyFill="0" applyBorder="0" applyAlignment="0" applyProtection="0"/>
    <xf numFmtId="0" fontId="88" fillId="43" borderId="0" applyNumberFormat="0" applyBorder="0" applyAlignment="0" applyProtection="0"/>
    <xf numFmtId="0" fontId="88" fillId="44" borderId="0" applyNumberFormat="0" applyBorder="0" applyAlignment="0" applyProtection="0"/>
    <xf numFmtId="0" fontId="88" fillId="45" borderId="0" applyNumberFormat="0" applyBorder="0" applyAlignment="0" applyProtection="0"/>
    <xf numFmtId="0" fontId="88" fillId="46" borderId="0" applyNumberFormat="0" applyBorder="0" applyAlignment="0" applyProtection="0"/>
    <xf numFmtId="0" fontId="88" fillId="47"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51" borderId="0" applyNumberFormat="0" applyBorder="0" applyAlignment="0" applyProtection="0"/>
    <xf numFmtId="0" fontId="88" fillId="46" borderId="0" applyNumberFormat="0" applyBorder="0" applyAlignment="0" applyProtection="0"/>
    <xf numFmtId="0" fontId="88" fillId="49" borderId="0" applyNumberFormat="0" applyBorder="0" applyAlignment="0" applyProtection="0"/>
    <xf numFmtId="0" fontId="88" fillId="52" borderId="0" applyNumberFormat="0" applyBorder="0" applyAlignment="0" applyProtection="0"/>
    <xf numFmtId="0" fontId="89" fillId="53" borderId="0" applyNumberFormat="0" applyBorder="0" applyAlignment="0" applyProtection="0"/>
    <xf numFmtId="0" fontId="89" fillId="50" borderId="0" applyNumberFormat="0" applyBorder="0" applyAlignment="0" applyProtection="0"/>
    <xf numFmtId="0" fontId="89" fillId="51" borderId="0" applyNumberFormat="0" applyBorder="0" applyAlignment="0" applyProtection="0"/>
    <xf numFmtId="0" fontId="89" fillId="54" borderId="0" applyNumberFormat="0" applyBorder="0" applyAlignment="0" applyProtection="0"/>
    <xf numFmtId="0" fontId="89"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4" borderId="0" applyNumberFormat="0" applyBorder="0" applyAlignment="0" applyProtection="0"/>
    <xf numFmtId="0" fontId="89" fillId="55" borderId="0" applyNumberFormat="0" applyBorder="0" applyAlignment="0" applyProtection="0"/>
    <xf numFmtId="0" fontId="89" fillId="60" borderId="0" applyNumberFormat="0" applyBorder="0" applyAlignment="0" applyProtection="0"/>
    <xf numFmtId="0" fontId="92" fillId="44" borderId="0" applyNumberFormat="0" applyBorder="0" applyAlignment="0" applyProtection="0"/>
    <xf numFmtId="0" fontId="99" fillId="62" borderId="37" applyNumberFormat="0" applyAlignment="0" applyProtection="0"/>
    <xf numFmtId="0" fontId="107" fillId="0" borderId="0" applyNumberFormat="0" applyFill="0" applyBorder="0" applyAlignment="0" applyProtection="0"/>
    <xf numFmtId="0" fontId="111" fillId="45" borderId="0" applyNumberFormat="0" applyBorder="0" applyAlignment="0" applyProtection="0"/>
    <xf numFmtId="0" fontId="137" fillId="0" borderId="41" applyNumberFormat="0" applyFill="0" applyAlignment="0" applyProtection="0"/>
    <xf numFmtId="0" fontId="140" fillId="63" borderId="0" applyNumberFormat="0" applyBorder="0" applyAlignment="0" applyProtection="0"/>
    <xf numFmtId="9" fontId="88" fillId="0" borderId="0" applyFont="0" applyFill="0" applyBorder="0" applyAlignment="0" applyProtection="0"/>
    <xf numFmtId="0" fontId="155" fillId="0" borderId="0" applyNumberForma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202" fontId="34" fillId="0" borderId="0" applyFont="0" applyFill="0" applyBorder="0" applyAlignment="0" applyProtection="0"/>
    <xf numFmtId="204" fontId="34" fillId="0" borderId="0" applyFont="0" applyFill="0" applyBorder="0" applyAlignment="0" applyProtection="0"/>
    <xf numFmtId="43" fontId="3" fillId="0" borderId="0" applyFont="0" applyFill="0" applyBorder="0" applyAlignment="0" applyProtection="0"/>
    <xf numFmtId="218" fontId="3" fillId="0" borderId="0"/>
    <xf numFmtId="43" fontId="18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19" fontId="3" fillId="0" borderId="0" applyFont="0" applyFill="0" applyBorder="0" applyAlignment="0" applyProtection="0"/>
    <xf numFmtId="0" fontId="188" fillId="0" borderId="0"/>
    <xf numFmtId="202" fontId="34"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0" fontId="34" fillId="0" borderId="0">
      <alignment horizontal="right"/>
    </xf>
    <xf numFmtId="43" fontId="34" fillId="0" borderId="0" applyFont="0" applyFill="0" applyBorder="0" applyAlignment="0" applyProtection="0"/>
    <xf numFmtId="43" fontId="64" fillId="0" borderId="0" applyFont="0" applyFill="0" applyBorder="0" applyAlignment="0" applyProtection="0"/>
    <xf numFmtId="9" fontId="64" fillId="0" borderId="0" applyFont="0" applyFill="0" applyBorder="0" applyAlignment="0" applyProtection="0"/>
    <xf numFmtId="44" fontId="34" fillId="0" borderId="0" applyFont="0" applyFill="0" applyBorder="0" applyAlignment="0" applyProtection="0"/>
    <xf numFmtId="0" fontId="64" fillId="0" borderId="0"/>
    <xf numFmtId="44" fontId="64" fillId="0" borderId="0" applyFont="0" applyFill="0" applyBorder="0" applyAlignment="0" applyProtection="0"/>
    <xf numFmtId="0" fontId="187" fillId="14" borderId="29" applyNumberFormat="0" applyAlignment="0" applyProtection="0"/>
    <xf numFmtId="0" fontId="3" fillId="0" borderId="0"/>
    <xf numFmtId="0" fontId="35" fillId="0" borderId="1">
      <alignment horizontal="center"/>
    </xf>
    <xf numFmtId="0" fontId="35" fillId="0" borderId="1">
      <alignment horizontal="center"/>
    </xf>
    <xf numFmtId="0" fontId="37" fillId="0" borderId="1">
      <alignment horizontal="center" vertical="center"/>
      <protection locked="0"/>
    </xf>
    <xf numFmtId="0" fontId="35" fillId="0" borderId="1">
      <alignment horizontal="center"/>
    </xf>
    <xf numFmtId="194" fontId="3" fillId="42" borderId="1" applyNumberFormat="0" applyFill="0" applyAlignment="0"/>
    <xf numFmtId="194" fontId="3" fillId="42" borderId="1" applyNumberFormat="0" applyFill="0" applyAlignment="0"/>
    <xf numFmtId="194" fontId="3" fillId="42" borderId="1" applyNumberFormat="0" applyFill="0" applyAlignment="0"/>
    <xf numFmtId="0" fontId="39" fillId="0" borderId="53">
      <protection locked="0"/>
    </xf>
    <xf numFmtId="212" fontId="70" fillId="0" borderId="53" applyFont="0" applyFill="0" applyBorder="0" applyAlignment="0" applyProtection="0"/>
    <xf numFmtId="0" fontId="40" fillId="4" borderId="1" applyNumberFormat="0"/>
    <xf numFmtId="0" fontId="40" fillId="4" borderId="1" applyNumberFormat="0"/>
    <xf numFmtId="0" fontId="40" fillId="4" borderId="1" applyNumberFormat="0"/>
    <xf numFmtId="0" fontId="40" fillId="4" borderId="1" applyNumberFormat="0"/>
    <xf numFmtId="0" fontId="40" fillId="4" borderId="1" applyNumberFormat="0"/>
    <xf numFmtId="0" fontId="40" fillId="4" borderId="1" applyNumberFormat="0"/>
    <xf numFmtId="0" fontId="40" fillId="4" borderId="1" applyNumberFormat="0"/>
    <xf numFmtId="0" fontId="40" fillId="4" borderId="1" applyNumberFormat="0"/>
    <xf numFmtId="0" fontId="64" fillId="0" borderId="0"/>
    <xf numFmtId="0" fontId="3" fillId="0" borderId="0"/>
    <xf numFmtId="0" fontId="3" fillId="0" borderId="0"/>
    <xf numFmtId="0" fontId="3" fillId="0" borderId="0"/>
    <xf numFmtId="202" fontId="3" fillId="0" borderId="0" applyFont="0" applyFill="0" applyBorder="0" applyAlignment="0" applyProtection="0"/>
    <xf numFmtId="43" fontId="7" fillId="0" borderId="0" applyFont="0" applyFill="0" applyBorder="0" applyAlignment="0" applyProtection="0"/>
    <xf numFmtId="0" fontId="40" fillId="4" borderId="62" applyNumberFormat="0"/>
    <xf numFmtId="0" fontId="1" fillId="0" borderId="0"/>
    <xf numFmtId="49" fontId="41" fillId="7" borderId="62" applyFill="0">
      <alignment horizontal="center" vertical="center" wrapText="1"/>
    </xf>
    <xf numFmtId="44" fontId="7" fillId="0" borderId="0" applyFont="0" applyFill="0" applyBorder="0" applyAlignment="0" applyProtection="0"/>
    <xf numFmtId="44" fontId="3" fillId="0" borderId="0" applyFont="0" applyFill="0" applyBorder="0" applyAlignment="0" applyProtection="0"/>
    <xf numFmtId="0" fontId="153" fillId="0" borderId="60" applyNumberFormat="0" applyFill="0" applyAlignment="0" applyProtection="0"/>
    <xf numFmtId="43" fontId="7" fillId="0" borderId="0" applyFont="0" applyFill="0" applyBorder="0" applyAlignment="0" applyProtection="0"/>
    <xf numFmtId="0" fontId="40" fillId="4" borderId="62" applyNumberFormat="0"/>
    <xf numFmtId="49" fontId="41" fillId="2" borderId="1" applyFill="0" applyProtection="0">
      <alignment horizontal="center" vertical="top" wrapText="1"/>
    </xf>
    <xf numFmtId="9" fontId="166" fillId="0" borderId="0" applyFont="0" applyFill="0" applyBorder="0" applyAlignment="0" applyProtection="0"/>
    <xf numFmtId="0" fontId="37" fillId="0" borderId="62">
      <alignment horizontal="center" vertical="center"/>
      <protection locked="0"/>
    </xf>
    <xf numFmtId="202" fontId="7" fillId="0" borderId="0" applyFont="0" applyFill="0" applyBorder="0" applyAlignment="0" applyProtection="0"/>
    <xf numFmtId="0" fontId="64" fillId="35" borderId="0" applyNumberFormat="0" applyBorder="0" applyAlignment="0" applyProtection="0"/>
    <xf numFmtId="0" fontId="198" fillId="20" borderId="0" applyNumberFormat="0" applyBorder="0" applyAlignment="0" applyProtection="0"/>
    <xf numFmtId="0" fontId="64" fillId="22" borderId="0" applyNumberFormat="0" applyBorder="0" applyAlignment="0" applyProtection="0"/>
    <xf numFmtId="202" fontId="166" fillId="0" borderId="0" applyFont="0" applyFill="0" applyBorder="0" applyAlignment="0" applyProtection="0"/>
    <xf numFmtId="43" fontId="188" fillId="0" borderId="0" applyFont="0" applyFill="0" applyBorder="0" applyAlignment="0" applyProtection="0"/>
    <xf numFmtId="0" fontId="198" fillId="21" borderId="0" applyNumberFormat="0" applyBorder="0" applyAlignment="0" applyProtection="0"/>
    <xf numFmtId="0" fontId="198" fillId="25" borderId="0" applyNumberFormat="0" applyBorder="0" applyAlignment="0" applyProtection="0"/>
    <xf numFmtId="0" fontId="198" fillId="29" borderId="0" applyNumberFormat="0" applyBorder="0" applyAlignment="0" applyProtection="0"/>
    <xf numFmtId="9" fontId="166" fillId="0" borderId="0" applyFont="0" applyFill="0" applyBorder="0" applyAlignment="0" applyProtection="0"/>
    <xf numFmtId="43" fontId="188" fillId="0" borderId="0" applyFont="0" applyFill="0" applyBorder="0" applyAlignment="0" applyProtection="0"/>
    <xf numFmtId="211" fontId="157" fillId="3" borderId="57" applyFont="0" applyFill="0" applyBorder="0" applyAlignment="0" applyProtection="0">
      <protection locked="0"/>
    </xf>
    <xf numFmtId="0" fontId="64" fillId="26"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198" fillId="36" borderId="0" applyNumberFormat="0" applyBorder="0" applyAlignment="0" applyProtection="0"/>
    <xf numFmtId="0" fontId="64" fillId="38" borderId="0" applyNumberFormat="0" applyBorder="0" applyAlignment="0" applyProtection="0"/>
    <xf numFmtId="0" fontId="198" fillId="40" borderId="0" applyNumberFormat="0" applyBorder="0" applyAlignment="0" applyProtection="0"/>
    <xf numFmtId="0" fontId="96" fillId="61" borderId="56" applyNumberFormat="0" applyAlignment="0" applyProtection="0"/>
    <xf numFmtId="43" fontId="7" fillId="0" borderId="0" applyFont="0" applyFill="0" applyBorder="0" applyAlignment="0" applyProtection="0"/>
    <xf numFmtId="0" fontId="160" fillId="3" borderId="25" applyFill="0" applyProtection="0">
      <alignment horizontal="right"/>
      <protection locked="0"/>
    </xf>
    <xf numFmtId="0" fontId="54" fillId="0" borderId="0" applyNumberFormat="0" applyFill="0" applyBorder="0" applyAlignment="0" applyProtection="0">
      <alignment vertical="top"/>
      <protection locked="0"/>
    </xf>
    <xf numFmtId="0" fontId="50" fillId="2" borderId="11" applyFill="0">
      <alignment horizontal="center" wrapText="1"/>
    </xf>
    <xf numFmtId="0" fontId="3" fillId="0" borderId="0"/>
    <xf numFmtId="0" fontId="34" fillId="0" borderId="0"/>
    <xf numFmtId="0" fontId="40" fillId="4" borderId="62" applyNumberFormat="0"/>
    <xf numFmtId="0" fontId="35" fillId="0" borderId="62">
      <alignment horizontal="center"/>
    </xf>
    <xf numFmtId="170" fontId="161" fillId="3" borderId="25" applyFill="0" applyProtection="0">
      <alignment horizontal="right"/>
      <protection locked="0"/>
    </xf>
    <xf numFmtId="0" fontId="188" fillId="0" borderId="0"/>
    <xf numFmtId="202" fontId="34" fillId="0" borderId="0" applyFont="0" applyFill="0" applyBorder="0" applyAlignment="0" applyProtection="0"/>
    <xf numFmtId="202" fontId="34" fillId="0" borderId="0" applyFont="0" applyFill="0" applyBorder="0" applyAlignment="0" applyProtection="0"/>
    <xf numFmtId="0" fontId="153" fillId="0" borderId="60" applyNumberFormat="0" applyFill="0" applyAlignment="0" applyProtection="0"/>
    <xf numFmtId="0" fontId="84" fillId="41" borderId="0"/>
    <xf numFmtId="0" fontId="198" fillId="17" borderId="0" applyNumberFormat="0" applyBorder="0" applyAlignment="0" applyProtection="0"/>
    <xf numFmtId="0" fontId="64" fillId="31" borderId="0" applyNumberFormat="0" applyBorder="0" applyAlignment="0" applyProtection="0"/>
    <xf numFmtId="0" fontId="64" fillId="27" borderId="0" applyNumberFormat="0" applyBorder="0" applyAlignment="0" applyProtection="0"/>
    <xf numFmtId="0" fontId="64" fillId="23" borderId="0" applyNumberFormat="0" applyBorder="0" applyAlignment="0" applyProtection="0"/>
    <xf numFmtId="0" fontId="64" fillId="18" borderId="0" applyNumberFormat="0" applyBorder="0" applyAlignment="0" applyProtection="0"/>
    <xf numFmtId="43" fontId="188" fillId="0" borderId="0" applyFont="0" applyFill="0" applyBorder="0" applyAlignment="0" applyProtection="0"/>
    <xf numFmtId="0" fontId="41" fillId="2" borderId="1" applyFill="0" applyProtection="0">
      <alignment horizontal="left" wrapText="1"/>
    </xf>
    <xf numFmtId="44" fontId="188" fillId="0" borderId="0" applyFont="0" applyFill="0" applyBorder="0" applyAlignment="0" applyProtection="0"/>
    <xf numFmtId="212" fontId="182" fillId="0" borderId="1" applyFont="0" applyFill="0" applyBorder="0" applyAlignment="0" applyProtection="0"/>
    <xf numFmtId="202" fontId="7" fillId="0" borderId="0" applyFont="0" applyFill="0" applyBorder="0" applyAlignment="0" applyProtection="0"/>
    <xf numFmtId="175" fontId="50" fillId="2" borderId="0" applyFill="0">
      <alignment horizontal="center"/>
    </xf>
    <xf numFmtId="49" fontId="83" fillId="0" borderId="0" applyFill="0" applyProtection="0">
      <alignment horizontal="left" indent="1"/>
    </xf>
    <xf numFmtId="202" fontId="166" fillId="0" borderId="0" applyFont="0" applyFill="0" applyBorder="0" applyAlignment="0" applyProtection="0"/>
    <xf numFmtId="43" fontId="64" fillId="0" borderId="0" applyFont="0" applyFill="0" applyBorder="0" applyAlignment="0" applyProtection="0"/>
    <xf numFmtId="0" fontId="64" fillId="19" borderId="0" applyNumberFormat="0" applyBorder="0" applyAlignment="0" applyProtection="0"/>
    <xf numFmtId="0" fontId="158" fillId="2" borderId="0" applyFill="0">
      <alignment horizontal="right"/>
    </xf>
    <xf numFmtId="49" fontId="178" fillId="2" borderId="0" applyFill="0" applyBorder="0">
      <alignment horizontal="left"/>
    </xf>
    <xf numFmtId="49" fontId="50" fillId="2" borderId="0" applyFill="0">
      <alignment horizontal="center"/>
    </xf>
    <xf numFmtId="0" fontId="84" fillId="2" borderId="0" applyFill="0" applyBorder="0">
      <alignment wrapText="1"/>
    </xf>
    <xf numFmtId="0" fontId="162" fillId="2" borderId="0" applyFill="0" applyBorder="0">
      <alignment wrapText="1"/>
    </xf>
    <xf numFmtId="0" fontId="1" fillId="0" borderId="0"/>
    <xf numFmtId="49" fontId="41" fillId="2" borderId="1" applyFill="0">
      <alignment horizontal="center" vertical="center" wrapText="1"/>
    </xf>
    <xf numFmtId="0" fontId="198" fillId="37" borderId="0" applyNumberFormat="0" applyBorder="0" applyAlignment="0" applyProtection="0"/>
    <xf numFmtId="0" fontId="189" fillId="10" borderId="0" applyNumberFormat="0" applyBorder="0" applyAlignment="0" applyProtection="0"/>
    <xf numFmtId="0" fontId="192" fillId="13" borderId="29" applyNumberFormat="0" applyAlignment="0" applyProtection="0"/>
    <xf numFmtId="0" fontId="193" fillId="14" borderId="30" applyNumberFormat="0" applyAlignment="0" applyProtection="0"/>
    <xf numFmtId="0" fontId="194" fillId="0" borderId="31" applyNumberFormat="0" applyFill="0" applyAlignment="0" applyProtection="0"/>
    <xf numFmtId="0" fontId="195" fillId="15" borderId="32" applyNumberFormat="0" applyAlignment="0" applyProtection="0"/>
    <xf numFmtId="0" fontId="196" fillId="0" borderId="0" applyNumberFormat="0" applyFill="0" applyBorder="0" applyAlignment="0" applyProtection="0"/>
    <xf numFmtId="0" fontId="64" fillId="16" borderId="33" applyNumberFormat="0" applyFont="0" applyAlignment="0" applyProtection="0"/>
    <xf numFmtId="0" fontId="197" fillId="0" borderId="0" applyNumberFormat="0" applyFill="0" applyBorder="0" applyAlignment="0" applyProtection="0"/>
    <xf numFmtId="0" fontId="198" fillId="24" borderId="0" applyNumberFormat="0" applyBorder="0" applyAlignment="0" applyProtection="0"/>
    <xf numFmtId="0" fontId="198" fillId="28" borderId="0" applyNumberFormat="0" applyBorder="0" applyAlignment="0" applyProtection="0"/>
    <xf numFmtId="0" fontId="198" fillId="32" borderId="0" applyNumberFormat="0" applyBorder="0" applyAlignment="0" applyProtection="0"/>
    <xf numFmtId="0" fontId="198" fillId="33" borderId="0" applyNumberFormat="0" applyBorder="0" applyAlignment="0" applyProtection="0"/>
    <xf numFmtId="0" fontId="64" fillId="39" borderId="0" applyNumberFormat="0" applyBorder="0" applyAlignment="0" applyProtection="0"/>
    <xf numFmtId="214" fontId="167" fillId="0" borderId="0">
      <protection locked="0"/>
    </xf>
    <xf numFmtId="43" fontId="18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8" fillId="2" borderId="0" applyFill="0">
      <alignment horizontal="left" wrapText="1"/>
    </xf>
    <xf numFmtId="0" fontId="159" fillId="42" borderId="0" applyFill="0">
      <alignment horizontal="right"/>
    </xf>
    <xf numFmtId="0" fontId="49" fillId="0" borderId="0" applyNumberFormat="0" applyFill="0" applyAlignment="0"/>
    <xf numFmtId="0" fontId="131" fillId="48" borderId="56" applyNumberFormat="0" applyAlignment="0" applyProtection="0"/>
    <xf numFmtId="0" fontId="158" fillId="2" borderId="0" applyFill="0">
      <alignment horizontal="left" wrapText="1"/>
    </xf>
    <xf numFmtId="49" fontId="201" fillId="0" borderId="0" applyFill="0" applyBorder="0">
      <alignment horizontal="right" indent="1"/>
    </xf>
    <xf numFmtId="192" fontId="165" fillId="2" borderId="0" applyFill="0"/>
    <xf numFmtId="0" fontId="34" fillId="0" borderId="0">
      <alignment horizontal="right"/>
    </xf>
    <xf numFmtId="0" fontId="131" fillId="48" borderId="56" applyNumberFormat="0" applyAlignment="0" applyProtection="0"/>
    <xf numFmtId="0" fontId="131" fillId="48" borderId="56" applyNumberFormat="0" applyAlignment="0" applyProtection="0"/>
    <xf numFmtId="0" fontId="132" fillId="48" borderId="56" applyNumberFormat="0" applyAlignment="0" applyProtection="0"/>
    <xf numFmtId="0" fontId="73" fillId="0" borderId="60" applyNumberFormat="0" applyFill="0" applyAlignment="0" applyProtection="0"/>
    <xf numFmtId="0" fontId="131" fillId="63" borderId="56" applyNumberFormat="0" applyAlignment="0" applyProtection="0"/>
    <xf numFmtId="0" fontId="169" fillId="67" borderId="56" applyNumberFormat="0" applyAlignment="0" applyProtection="0"/>
    <xf numFmtId="0" fontId="40" fillId="4" borderId="62" applyNumberFormat="0"/>
    <xf numFmtId="212" fontId="182" fillId="0" borderId="62" applyFont="0" applyFill="0" applyBorder="0" applyAlignment="0" applyProtection="0"/>
    <xf numFmtId="207" fontId="5" fillId="4" borderId="62">
      <alignment horizontal="right"/>
    </xf>
    <xf numFmtId="0" fontId="37" fillId="5" borderId="62">
      <alignment horizontal="center"/>
    </xf>
    <xf numFmtId="0" fontId="53" fillId="4" borderId="62" applyAlignment="0">
      <alignment horizontal="center" vertical="center" wrapText="1"/>
    </xf>
    <xf numFmtId="211" fontId="157" fillId="3" borderId="57" applyFont="0" applyFill="0" applyBorder="0" applyAlignment="0" applyProtection="0">
      <protection locked="0"/>
    </xf>
    <xf numFmtId="207" fontId="157" fillId="3" borderId="57" applyFont="0" applyFill="0" applyBorder="0" applyAlignment="0" applyProtection="0">
      <protection locked="0"/>
    </xf>
    <xf numFmtId="0" fontId="40" fillId="4" borderId="62" applyNumberFormat="0"/>
    <xf numFmtId="0" fontId="82" fillId="42" borderId="62" applyFill="0">
      <alignment horizontal="center"/>
    </xf>
    <xf numFmtId="0" fontId="40" fillId="4" borderId="62" applyProtection="0">
      <alignment horizontal="center" vertical="center" wrapText="1"/>
    </xf>
    <xf numFmtId="0" fontId="39" fillId="0" borderId="62">
      <alignment horizontal="center"/>
      <protection locked="0"/>
    </xf>
    <xf numFmtId="43" fontId="7" fillId="0" borderId="0" applyFont="0" applyFill="0" applyBorder="0" applyAlignment="0" applyProtection="0"/>
    <xf numFmtId="0" fontId="40" fillId="4" borderId="62" applyNumberFormat="0"/>
    <xf numFmtId="0" fontId="5" fillId="4" borderId="4" applyNumberFormat="0" applyFont="0" applyAlignment="0"/>
    <xf numFmtId="0" fontId="53" fillId="4" borderId="62" applyAlignment="0">
      <alignment horizontal="center" vertical="center" wrapText="1"/>
    </xf>
    <xf numFmtId="0" fontId="40" fillId="4" borderId="62" applyAlignment="0">
      <alignment horizontal="center" vertical="top" wrapText="1"/>
    </xf>
    <xf numFmtId="0" fontId="39" fillId="0" borderId="62">
      <protection locked="0"/>
    </xf>
    <xf numFmtId="0" fontId="41" fillId="7" borderId="62" applyFill="0" applyProtection="0">
      <alignment horizontal="left" wrapText="1"/>
    </xf>
    <xf numFmtId="0" fontId="199" fillId="0" borderId="0"/>
    <xf numFmtId="9" fontId="64" fillId="0" borderId="0" applyFont="0" applyFill="0" applyBorder="0" applyAlignment="0" applyProtection="0"/>
    <xf numFmtId="0" fontId="47" fillId="0" borderId="0" applyNumberFormat="0" applyFill="0" applyAlignment="0" applyProtection="0"/>
    <xf numFmtId="49" fontId="200" fillId="2" borderId="0" applyFill="0" applyBorder="0">
      <alignment horizontal="left"/>
    </xf>
    <xf numFmtId="0" fontId="1" fillId="0" borderId="0"/>
    <xf numFmtId="49" fontId="41" fillId="7" borderId="62" applyFill="0" applyProtection="0">
      <alignment horizontal="center" vertical="top" wrapText="1"/>
    </xf>
    <xf numFmtId="0" fontId="147" fillId="61" borderId="59" applyNumberFormat="0" applyAlignment="0" applyProtection="0"/>
    <xf numFmtId="40" fontId="3" fillId="0" borderId="62">
      <alignment vertical="top" wrapText="1"/>
    </xf>
    <xf numFmtId="0" fontId="39" fillId="0" borderId="62">
      <protection locked="0"/>
    </xf>
    <xf numFmtId="9" fontId="7" fillId="0" borderId="0" applyFont="0" applyFill="0" applyBorder="0" applyAlignment="0" applyProtection="0"/>
    <xf numFmtId="0" fontId="64" fillId="0" borderId="0"/>
    <xf numFmtId="165" fontId="37" fillId="5" borderId="62">
      <alignment horizontal="center" vertical="center"/>
    </xf>
    <xf numFmtId="0" fontId="35" fillId="0" borderId="62">
      <alignment horizontal="center"/>
    </xf>
    <xf numFmtId="0" fontId="70" fillId="0" borderId="62" applyProtection="0">
      <alignment horizontal="center"/>
    </xf>
    <xf numFmtId="200" fontId="3" fillId="2" borderId="62" applyFont="0" applyFill="0" applyBorder="0" applyAlignment="0" applyProtection="0"/>
    <xf numFmtId="194" fontId="3" fillId="42" borderId="62" applyNumberFormat="0" applyFill="0" applyAlignment="0"/>
    <xf numFmtId="0" fontId="70" fillId="0" borderId="62" applyProtection="0"/>
    <xf numFmtId="0" fontId="72" fillId="64" borderId="58" applyNumberFormat="0" applyFont="0" applyAlignment="0" applyProtection="0"/>
    <xf numFmtId="0" fontId="147" fillId="61" borderId="59" applyNumberFormat="0" applyAlignment="0" applyProtection="0"/>
    <xf numFmtId="9" fontId="7" fillId="0" borderId="0" applyFont="0" applyFill="0" applyBorder="0" applyAlignment="0" applyProtection="0"/>
    <xf numFmtId="49" fontId="41" fillId="2" borderId="62" applyFill="0">
      <alignment horizontal="center" vertical="center" wrapText="1"/>
    </xf>
    <xf numFmtId="0" fontId="3" fillId="64" borderId="58" applyNumberFormat="0" applyFont="0" applyAlignment="0" applyProtection="0"/>
    <xf numFmtId="0" fontId="3" fillId="64" borderId="58" applyNumberFormat="0" applyFont="0" applyAlignment="0" applyProtection="0"/>
    <xf numFmtId="9" fontId="7" fillId="0" borderId="0" applyFont="0" applyFill="0" applyBorder="0" applyAlignment="0" applyProtection="0"/>
    <xf numFmtId="0" fontId="40" fillId="4" borderId="62" applyNumberFormat="0"/>
    <xf numFmtId="49" fontId="41" fillId="2" borderId="0" applyFill="0">
      <alignment horizontal="left" vertical="center" wrapText="1"/>
    </xf>
    <xf numFmtId="0" fontId="40" fillId="4" borderId="62" applyNumberFormat="0"/>
    <xf numFmtId="213" fontId="70" fillId="0" borderId="62" applyFill="0" applyAlignment="0"/>
    <xf numFmtId="0" fontId="82" fillId="42" borderId="62" applyFill="0">
      <alignment horizontal="center"/>
    </xf>
    <xf numFmtId="0" fontId="39" fillId="0" borderId="62">
      <alignment horizontal="center"/>
      <protection locked="0"/>
    </xf>
    <xf numFmtId="0" fontId="158" fillId="2" borderId="13" applyFill="0" applyBorder="0" applyProtection="0">
      <alignment horizontal="right"/>
    </xf>
    <xf numFmtId="0" fontId="41" fillId="2" borderId="62" applyFill="0" applyProtection="0">
      <alignment horizontal="left" wrapText="1"/>
    </xf>
    <xf numFmtId="0" fontId="96" fillId="61" borderId="56" applyNumberFormat="0" applyAlignment="0" applyProtection="0"/>
    <xf numFmtId="0" fontId="40" fillId="4" borderId="53" applyNumberFormat="0"/>
    <xf numFmtId="0" fontId="40" fillId="4" borderId="53" applyNumberFormat="0"/>
    <xf numFmtId="0" fontId="97" fillId="61" borderId="56" applyNumberFormat="0" applyAlignment="0" applyProtection="0"/>
    <xf numFmtId="43" fontId="7" fillId="0" borderId="0" applyFont="0" applyFill="0" applyBorder="0" applyAlignment="0" applyProtection="0"/>
    <xf numFmtId="212" fontId="70" fillId="0" borderId="62" applyFont="0" applyFill="0" applyBorder="0" applyAlignment="0" applyProtection="0"/>
    <xf numFmtId="0" fontId="41" fillId="2" borderId="24" applyNumberFormat="0" applyFill="0">
      <alignment horizontal="left"/>
    </xf>
    <xf numFmtId="40" fontId="3" fillId="0" borderId="62">
      <alignment vertical="top" wrapText="1"/>
    </xf>
    <xf numFmtId="200" fontId="3" fillId="2" borderId="53" applyFont="0" applyFill="0" applyBorder="0" applyAlignment="0" applyProtection="0"/>
    <xf numFmtId="194" fontId="3" fillId="42" borderId="62" applyNumberFormat="0" applyFill="0" applyAlignment="0"/>
    <xf numFmtId="165" fontId="37" fillId="5" borderId="53">
      <alignment horizontal="center" vertical="center"/>
    </xf>
    <xf numFmtId="0" fontId="35" fillId="0" borderId="53">
      <alignment horizontal="center"/>
    </xf>
    <xf numFmtId="194" fontId="3" fillId="42" borderId="53" applyNumberFormat="0" applyFill="0" applyAlignment="0"/>
    <xf numFmtId="0" fontId="37" fillId="5" borderId="53">
      <alignment horizontal="center"/>
    </xf>
    <xf numFmtId="0" fontId="82" fillId="42" borderId="53" applyFill="0">
      <alignment horizontal="center"/>
    </xf>
    <xf numFmtId="170" fontId="82" fillId="42" borderId="53" applyFill="0">
      <alignment horizontal="center" vertical="center"/>
    </xf>
    <xf numFmtId="49" fontId="41" fillId="7" borderId="53" applyFill="0" applyProtection="0">
      <alignment horizontal="center" vertical="top" wrapText="1"/>
    </xf>
    <xf numFmtId="0" fontId="39" fillId="0" borderId="53">
      <protection locked="0"/>
    </xf>
    <xf numFmtId="173" fontId="5" fillId="4" borderId="53">
      <alignment horizontal="right"/>
    </xf>
    <xf numFmtId="173" fontId="5" fillId="4" borderId="53">
      <alignment horizontal="right"/>
    </xf>
    <xf numFmtId="0" fontId="39" fillId="0" borderId="53">
      <protection locked="0"/>
    </xf>
    <xf numFmtId="0" fontId="53" fillId="4" borderId="53" applyAlignment="0">
      <alignment horizontal="center" vertical="center" wrapText="1"/>
    </xf>
    <xf numFmtId="0" fontId="40" fillId="4" borderId="53" applyProtection="0">
      <alignment horizontal="center" vertical="center" wrapText="1"/>
    </xf>
    <xf numFmtId="212" fontId="70" fillId="0" borderId="53" applyFont="0" applyFill="0" applyBorder="0" applyAlignment="0" applyProtection="0"/>
    <xf numFmtId="0" fontId="39" fillId="0" borderId="53">
      <alignment horizontal="center"/>
      <protection locked="0"/>
    </xf>
    <xf numFmtId="0" fontId="41" fillId="7" borderId="53" applyFill="0" applyProtection="0">
      <alignment horizontal="left" wrapText="1"/>
    </xf>
    <xf numFmtId="49" fontId="41" fillId="7" borderId="53" applyFill="0">
      <alignment horizontal="center" vertical="center" wrapText="1"/>
    </xf>
    <xf numFmtId="171" fontId="77" fillId="0" borderId="53">
      <alignment horizontal="left"/>
      <protection locked="0"/>
    </xf>
    <xf numFmtId="0" fontId="40" fillId="4" borderId="53" applyAlignment="0" applyProtection="0">
      <alignment vertical="top" wrapText="1"/>
    </xf>
    <xf numFmtId="0" fontId="40" fillId="4" borderId="53" applyAlignment="0">
      <alignment horizontal="center" vertical="top" wrapText="1"/>
    </xf>
    <xf numFmtId="192" fontId="77" fillId="0" borderId="53" applyFont="0" applyFill="0" applyBorder="0" applyAlignment="0" applyProtection="0">
      <alignment horizontal="left"/>
      <protection locked="0"/>
    </xf>
    <xf numFmtId="40" fontId="3" fillId="0" borderId="53">
      <alignment vertical="top" wrapText="1"/>
    </xf>
    <xf numFmtId="213" fontId="70" fillId="0" borderId="53" applyFill="0" applyAlignment="0"/>
    <xf numFmtId="0" fontId="35" fillId="0" borderId="53">
      <alignment horizontal="center"/>
    </xf>
    <xf numFmtId="0" fontId="190" fillId="11" borderId="0" applyNumberFormat="0" applyBorder="0" applyAlignment="0" applyProtection="0"/>
    <xf numFmtId="0" fontId="56" fillId="0" borderId="34" applyNumberFormat="0" applyFill="0" applyAlignment="0" applyProtection="0"/>
    <xf numFmtId="0" fontId="34" fillId="0" borderId="0">
      <alignment horizontal="right"/>
    </xf>
    <xf numFmtId="0" fontId="166" fillId="0" borderId="0"/>
    <xf numFmtId="9" fontId="7" fillId="0" borderId="0" applyFont="0" applyFill="0" applyBorder="0" applyAlignment="0" applyProtection="0"/>
    <xf numFmtId="0" fontId="39" fillId="0" borderId="53">
      <protection locked="0"/>
    </xf>
    <xf numFmtId="0" fontId="39" fillId="0" borderId="53">
      <alignment horizontal="center"/>
      <protection locked="0"/>
    </xf>
    <xf numFmtId="0" fontId="82" fillId="42" borderId="53" applyFill="0">
      <alignment horizontal="center"/>
    </xf>
    <xf numFmtId="170" fontId="82" fillId="42" borderId="53" applyFill="0">
      <alignment horizontal="center" vertical="center"/>
    </xf>
    <xf numFmtId="0" fontId="40" fillId="4" borderId="53" applyNumberFormat="0"/>
    <xf numFmtId="0" fontId="40" fillId="4" borderId="53" applyNumberFormat="0"/>
    <xf numFmtId="0" fontId="35" fillId="0" borderId="62">
      <alignment horizontal="center"/>
    </xf>
    <xf numFmtId="0" fontId="147" fillId="61" borderId="59" applyNumberFormat="0" applyAlignment="0" applyProtection="0"/>
    <xf numFmtId="0" fontId="148" fillId="61" borderId="59" applyNumberFormat="0" applyAlignment="0" applyProtection="0"/>
    <xf numFmtId="194" fontId="3" fillId="42" borderId="62" applyNumberFormat="0" applyFill="0" applyAlignment="0"/>
    <xf numFmtId="0" fontId="40" fillId="4" borderId="62" applyNumberFormat="0"/>
    <xf numFmtId="0" fontId="153" fillId="0" borderId="60" applyNumberFormat="0" applyFill="0" applyAlignment="0" applyProtection="0"/>
    <xf numFmtId="0" fontId="153" fillId="0" borderId="60" applyNumberFormat="0" applyFill="0" applyAlignment="0" applyProtection="0"/>
    <xf numFmtId="0" fontId="40" fillId="4" borderId="62" applyNumberFormat="0"/>
    <xf numFmtId="0" fontId="153" fillId="0" borderId="61" applyNumberFormat="0" applyFill="0" applyAlignment="0" applyProtection="0"/>
    <xf numFmtId="0" fontId="147" fillId="67" borderId="59" applyNumberFormat="0" applyAlignment="0" applyProtection="0"/>
    <xf numFmtId="49" fontId="41" fillId="2" borderId="62" applyFill="0" applyProtection="0">
      <alignment horizontal="center" vertical="top" wrapText="1"/>
    </xf>
    <xf numFmtId="0" fontId="35" fillId="0" borderId="62">
      <alignment horizontal="center"/>
    </xf>
    <xf numFmtId="0" fontId="40" fillId="4" borderId="62" applyNumberFormat="0"/>
    <xf numFmtId="200" fontId="3" fillId="2" borderId="62" applyFont="0" applyFill="0" applyBorder="0" applyAlignment="0" applyProtection="0"/>
    <xf numFmtId="173" fontId="5" fillId="4" borderId="62">
      <alignment horizontal="right"/>
    </xf>
    <xf numFmtId="165" fontId="37" fillId="5" borderId="62">
      <alignment horizontal="center" vertical="center"/>
    </xf>
    <xf numFmtId="49" fontId="41" fillId="7" borderId="62" applyFill="0">
      <alignment horizontal="center" vertical="center" wrapText="1"/>
    </xf>
    <xf numFmtId="170" fontId="82" fillId="42" borderId="62" applyFill="0">
      <alignment horizontal="center" vertical="center"/>
    </xf>
    <xf numFmtId="170" fontId="82" fillId="42" borderId="62" applyFill="0">
      <alignment horizontal="center" vertical="center"/>
    </xf>
    <xf numFmtId="171" fontId="77" fillId="0" borderId="62">
      <alignment horizontal="left"/>
      <protection locked="0"/>
    </xf>
    <xf numFmtId="9" fontId="3" fillId="0" borderId="0" applyFont="0" applyFill="0" applyBorder="0" applyAlignment="0" applyProtection="0"/>
    <xf numFmtId="0" fontId="40" fillId="4" borderId="62" applyNumberFormat="0"/>
    <xf numFmtId="194" fontId="3" fillId="42" borderId="62" applyNumberFormat="0" applyFill="0" applyAlignment="0"/>
    <xf numFmtId="9" fontId="7" fillId="0" borderId="0" applyFont="0" applyFill="0" applyBorder="0" applyAlignment="0" applyProtection="0"/>
    <xf numFmtId="207" fontId="157" fillId="3" borderId="57" applyFont="0" applyFill="0" applyBorder="0" applyAlignment="0" applyProtection="0">
      <protection locked="0"/>
    </xf>
    <xf numFmtId="49" fontId="41" fillId="7" borderId="62" applyFill="0" applyProtection="0">
      <alignment horizontal="center" vertical="top" wrapText="1"/>
    </xf>
    <xf numFmtId="194" fontId="3" fillId="42" borderId="62" applyNumberFormat="0" applyFill="0" applyAlignment="0"/>
    <xf numFmtId="0" fontId="166" fillId="0" borderId="0"/>
    <xf numFmtId="173" fontId="5" fillId="4" borderId="62">
      <alignment horizontal="right"/>
    </xf>
    <xf numFmtId="0" fontId="37" fillId="5" borderId="62">
      <alignment horizontal="center"/>
    </xf>
    <xf numFmtId="0" fontId="35" fillId="0" borderId="62">
      <alignment horizontal="center"/>
    </xf>
    <xf numFmtId="0" fontId="70" fillId="0" borderId="53" applyProtection="0"/>
    <xf numFmtId="207" fontId="5" fillId="4" borderId="53">
      <alignment horizontal="right"/>
    </xf>
    <xf numFmtId="0" fontId="70" fillId="0" borderId="53" applyProtection="0">
      <alignment horizontal="center"/>
    </xf>
    <xf numFmtId="0" fontId="40" fillId="4" borderId="53" applyNumberFormat="0"/>
    <xf numFmtId="173" fontId="5" fillId="4" borderId="53">
      <alignment horizontal="right"/>
    </xf>
    <xf numFmtId="0" fontId="37" fillId="0" borderId="53">
      <alignment horizontal="center" vertical="center"/>
      <protection locked="0"/>
    </xf>
    <xf numFmtId="212" fontId="182" fillId="0" borderId="53" applyFont="0" applyFill="0" applyBorder="0" applyAlignment="0" applyProtection="0"/>
    <xf numFmtId="207" fontId="5" fillId="4" borderId="53">
      <alignment horizontal="right"/>
    </xf>
    <xf numFmtId="49" fontId="41" fillId="2" borderId="53" applyFill="0">
      <alignment horizontal="center" vertical="center" wrapText="1"/>
    </xf>
    <xf numFmtId="49" fontId="41" fillId="2" borderId="53" applyFill="0" applyProtection="0">
      <alignment horizontal="center" vertical="top" wrapText="1"/>
    </xf>
    <xf numFmtId="0" fontId="41" fillId="2" borderId="53" applyFill="0" applyProtection="0">
      <alignment horizontal="left" wrapText="1"/>
    </xf>
    <xf numFmtId="0" fontId="40" fillId="4" borderId="62" applyNumberFormat="0"/>
    <xf numFmtId="0" fontId="40" fillId="4" borderId="62" applyNumberFormat="0"/>
    <xf numFmtId="0" fontId="39" fillId="0" borderId="62">
      <protection locked="0"/>
    </xf>
    <xf numFmtId="173" fontId="5" fillId="4" borderId="62">
      <alignment horizontal="right"/>
    </xf>
    <xf numFmtId="207" fontId="5" fillId="4" borderId="62">
      <alignment horizontal="right"/>
    </xf>
    <xf numFmtId="0" fontId="35" fillId="0" borderId="53">
      <alignment horizontal="center"/>
    </xf>
    <xf numFmtId="0" fontId="35" fillId="0" borderId="53">
      <alignment horizontal="center"/>
    </xf>
    <xf numFmtId="0" fontId="37" fillId="0" borderId="53">
      <alignment horizontal="center" vertical="center"/>
      <protection locked="0"/>
    </xf>
    <xf numFmtId="0" fontId="35" fillId="0" borderId="53">
      <alignment horizontal="center"/>
    </xf>
    <xf numFmtId="194" fontId="3" fillId="42" borderId="53" applyNumberFormat="0" applyFill="0" applyAlignment="0"/>
    <xf numFmtId="194" fontId="3" fillId="42" borderId="53" applyNumberFormat="0" applyFill="0" applyAlignment="0"/>
    <xf numFmtId="194" fontId="3" fillId="42" borderId="53" applyNumberFormat="0" applyFill="0" applyAlignment="0"/>
    <xf numFmtId="0" fontId="40" fillId="4" borderId="53" applyNumberFormat="0"/>
    <xf numFmtId="0" fontId="40" fillId="4" borderId="53" applyNumberFormat="0"/>
    <xf numFmtId="0" fontId="40" fillId="4" borderId="53" applyNumberFormat="0"/>
    <xf numFmtId="0" fontId="40" fillId="4" borderId="53" applyNumberFormat="0"/>
    <xf numFmtId="0" fontId="40" fillId="4" borderId="53" applyNumberFormat="0"/>
    <xf numFmtId="0" fontId="40" fillId="4" borderId="53" applyNumberFormat="0"/>
    <xf numFmtId="0" fontId="40" fillId="4" borderId="53" applyNumberFormat="0"/>
    <xf numFmtId="0" fontId="40" fillId="4" borderId="53" applyNumberFormat="0"/>
    <xf numFmtId="0" fontId="191" fillId="12" borderId="0" applyNumberFormat="0" applyBorder="0" applyAlignment="0" applyProtection="0"/>
    <xf numFmtId="212" fontId="70" fillId="0" borderId="62" applyFont="0" applyFill="0" applyBorder="0" applyAlignment="0" applyProtection="0"/>
    <xf numFmtId="0" fontId="82" fillId="42" borderId="62" applyFill="0">
      <alignment horizontal="center"/>
    </xf>
    <xf numFmtId="213" fontId="70" fillId="0" borderId="62" applyFill="0" applyAlignment="0"/>
    <xf numFmtId="0" fontId="41" fillId="7" borderId="62" applyFill="0" applyProtection="0">
      <alignment horizontal="left" wrapText="1"/>
    </xf>
    <xf numFmtId="49" fontId="41" fillId="7" borderId="62" applyFill="0" applyProtection="0">
      <alignment horizontal="center" vertical="top" wrapText="1"/>
    </xf>
    <xf numFmtId="173" fontId="5" fillId="4" borderId="62">
      <alignment horizontal="right"/>
    </xf>
    <xf numFmtId="0" fontId="39" fillId="0" borderId="62">
      <protection locked="0"/>
    </xf>
    <xf numFmtId="200" fontId="3" fillId="2" borderId="62" applyFont="0" applyFill="0" applyBorder="0" applyAlignment="0" applyProtection="0"/>
    <xf numFmtId="173" fontId="5" fillId="4" borderId="62">
      <alignment horizontal="right"/>
    </xf>
    <xf numFmtId="0" fontId="40" fillId="4" borderId="62" applyNumberFormat="0"/>
    <xf numFmtId="0" fontId="39" fillId="0" borderId="62">
      <protection locked="0"/>
    </xf>
    <xf numFmtId="0" fontId="37" fillId="5" borderId="62">
      <alignment horizontal="center"/>
    </xf>
    <xf numFmtId="0" fontId="35" fillId="0" borderId="62">
      <alignment horizontal="center"/>
    </xf>
    <xf numFmtId="0" fontId="40" fillId="4" borderId="62" applyAlignment="0" applyProtection="0">
      <alignment vertical="top" wrapText="1"/>
    </xf>
    <xf numFmtId="0" fontId="40" fillId="4" borderId="62" applyAlignment="0">
      <alignment horizontal="center" vertical="top" wrapText="1"/>
    </xf>
    <xf numFmtId="0" fontId="53" fillId="4" borderId="62" applyAlignment="0">
      <alignment horizontal="center" vertical="center" wrapText="1"/>
    </xf>
    <xf numFmtId="0" fontId="39" fillId="0" borderId="62">
      <alignment horizontal="center"/>
      <protection locked="0"/>
    </xf>
    <xf numFmtId="0" fontId="40" fillId="4" borderId="62" applyProtection="0">
      <alignment horizontal="center" vertical="center" wrapText="1"/>
    </xf>
    <xf numFmtId="194" fontId="3" fillId="42" borderId="62" applyNumberFormat="0" applyFill="0" applyAlignment="0"/>
    <xf numFmtId="207" fontId="157" fillId="3" borderId="57" applyFont="0" applyFill="0" applyBorder="0" applyAlignment="0" applyProtection="0">
      <protection locked="0"/>
    </xf>
    <xf numFmtId="211" fontId="157" fillId="3" borderId="57" applyFont="0" applyFill="0" applyBorder="0" applyAlignment="0" applyProtection="0">
      <protection locked="0"/>
    </xf>
    <xf numFmtId="0" fontId="169" fillId="67" borderId="56" applyNumberFormat="0" applyAlignment="0" applyProtection="0"/>
    <xf numFmtId="0" fontId="131" fillId="63" borderId="56" applyNumberFormat="0" applyAlignment="0" applyProtection="0"/>
    <xf numFmtId="0" fontId="147" fillId="67" borderId="59" applyNumberFormat="0" applyAlignment="0" applyProtection="0"/>
    <xf numFmtId="0" fontId="153" fillId="0" borderId="61" applyNumberFormat="0" applyFill="0" applyAlignment="0" applyProtection="0"/>
    <xf numFmtId="0" fontId="73" fillId="0" borderId="60" applyNumberFormat="0" applyFill="0" applyAlignment="0" applyProtection="0"/>
    <xf numFmtId="0" fontId="153" fillId="0" borderId="60" applyNumberFormat="0" applyFill="0" applyAlignment="0" applyProtection="0"/>
    <xf numFmtId="0" fontId="153" fillId="0" borderId="60" applyNumberFormat="0" applyFill="0" applyAlignment="0" applyProtection="0"/>
    <xf numFmtId="0" fontId="153" fillId="0" borderId="60" applyNumberFormat="0" applyFill="0" applyAlignment="0" applyProtection="0"/>
    <xf numFmtId="0" fontId="148" fillId="61" borderId="59" applyNumberFormat="0" applyAlignment="0" applyProtection="0"/>
    <xf numFmtId="0" fontId="147" fillId="61" borderId="59" applyNumberFormat="0" applyAlignment="0" applyProtection="0"/>
    <xf numFmtId="0" fontId="147" fillId="61" borderId="59" applyNumberFormat="0" applyAlignment="0" applyProtection="0"/>
    <xf numFmtId="0" fontId="147" fillId="61" borderId="59" applyNumberFormat="0" applyAlignment="0" applyProtection="0"/>
    <xf numFmtId="0" fontId="72" fillId="64" borderId="58" applyNumberFormat="0" applyFont="0" applyAlignment="0" applyProtection="0"/>
    <xf numFmtId="0" fontId="3" fillId="64" borderId="58" applyNumberFormat="0" applyFont="0" applyAlignment="0" applyProtection="0"/>
    <xf numFmtId="0" fontId="3" fillId="64" borderId="58" applyNumberFormat="0" applyFont="0" applyAlignment="0" applyProtection="0"/>
    <xf numFmtId="0" fontId="132" fillId="48" borderId="56" applyNumberFormat="0" applyAlignment="0" applyProtection="0"/>
    <xf numFmtId="0" fontId="131" fillId="48" borderId="56" applyNumberFormat="0" applyAlignment="0" applyProtection="0"/>
    <xf numFmtId="0" fontId="131" fillId="48" borderId="56" applyNumberFormat="0" applyAlignment="0" applyProtection="0"/>
    <xf numFmtId="0" fontId="131" fillId="48" borderId="56" applyNumberFormat="0" applyAlignment="0" applyProtection="0"/>
    <xf numFmtId="165" fontId="37" fillId="5" borderId="62">
      <alignment horizontal="center" vertical="center"/>
    </xf>
    <xf numFmtId="0" fontId="96" fillId="61" borderId="56" applyNumberFormat="0" applyAlignment="0" applyProtection="0"/>
    <xf numFmtId="0" fontId="97" fillId="61" borderId="56" applyNumberFormat="0" applyAlignment="0" applyProtection="0"/>
    <xf numFmtId="0" fontId="96" fillId="61" borderId="56" applyNumberFormat="0" applyAlignment="0" applyProtection="0"/>
    <xf numFmtId="0" fontId="96" fillId="61" borderId="56" applyNumberFormat="0" applyAlignment="0" applyProtection="0"/>
    <xf numFmtId="192" fontId="77" fillId="0" borderId="62" applyFont="0" applyFill="0" applyBorder="0" applyAlignment="0" applyProtection="0">
      <alignment horizontal="left"/>
      <protection locked="0"/>
    </xf>
    <xf numFmtId="0" fontId="40" fillId="4" borderId="62" applyNumberFormat="0"/>
    <xf numFmtId="40" fontId="3" fillId="0" borderId="62">
      <alignment vertical="top" wrapText="1"/>
    </xf>
    <xf numFmtId="171" fontId="77" fillId="0" borderId="62">
      <alignment horizontal="left"/>
      <protection locked="0"/>
    </xf>
    <xf numFmtId="49" fontId="41" fillId="7" borderId="62" applyFill="0">
      <alignment horizontal="center" vertical="center" wrapText="1"/>
    </xf>
    <xf numFmtId="170" fontId="82" fillId="42" borderId="62" applyFill="0">
      <alignment horizontal="center" vertical="center"/>
    </xf>
    <xf numFmtId="170" fontId="82" fillId="42" borderId="62" applyFill="0">
      <alignment horizontal="center" vertical="center"/>
    </xf>
    <xf numFmtId="0" fontId="39" fillId="0" borderId="62">
      <protection locked="0"/>
    </xf>
    <xf numFmtId="0" fontId="40" fillId="4" borderId="62" applyProtection="0">
      <alignment horizontal="center" vertical="center" wrapText="1"/>
    </xf>
    <xf numFmtId="0" fontId="40" fillId="4" borderId="62" applyAlignment="0">
      <alignment horizontal="center" vertical="top" wrapText="1"/>
    </xf>
    <xf numFmtId="0" fontId="39" fillId="0" borderId="62">
      <protection locked="0"/>
    </xf>
    <xf numFmtId="0" fontId="39" fillId="0" borderId="62">
      <alignment horizontal="center"/>
      <protection locked="0"/>
    </xf>
    <xf numFmtId="0" fontId="82" fillId="42" borderId="62" applyFill="0">
      <alignment horizontal="center"/>
    </xf>
    <xf numFmtId="0" fontId="3" fillId="64" borderId="58" applyNumberFormat="0" applyFont="0" applyAlignment="0" applyProtection="0"/>
    <xf numFmtId="173" fontId="5" fillId="4" borderId="62">
      <alignment horizontal="right"/>
    </xf>
    <xf numFmtId="207" fontId="5" fillId="4" borderId="62">
      <alignment horizontal="right"/>
    </xf>
    <xf numFmtId="207" fontId="157" fillId="3" borderId="57" applyFont="0" applyFill="0" applyBorder="0" applyAlignment="0" applyProtection="0">
      <protection locked="0"/>
    </xf>
    <xf numFmtId="49" fontId="41" fillId="7" borderId="62" applyFill="0">
      <alignment horizontal="center" vertical="center" wrapText="1"/>
    </xf>
    <xf numFmtId="49" fontId="41" fillId="7" borderId="62" applyFill="0" applyProtection="0">
      <alignment horizontal="center" vertical="top" wrapText="1"/>
    </xf>
    <xf numFmtId="0" fontId="41" fillId="7" borderId="62" applyFill="0" applyProtection="0">
      <alignment horizontal="left" wrapText="1"/>
    </xf>
    <xf numFmtId="0" fontId="35" fillId="0" borderId="62">
      <alignment horizontal="center"/>
    </xf>
    <xf numFmtId="0" fontId="37" fillId="5" borderId="62">
      <alignment horizontal="center"/>
    </xf>
    <xf numFmtId="0" fontId="39" fillId="0" borderId="62">
      <protection locked="0"/>
    </xf>
    <xf numFmtId="0" fontId="39" fillId="0" borderId="62">
      <alignment horizontal="center"/>
      <protection locked="0"/>
    </xf>
    <xf numFmtId="165" fontId="37" fillId="5" borderId="62">
      <alignment horizontal="center" vertical="center"/>
    </xf>
    <xf numFmtId="0" fontId="40" fillId="4" borderId="62" applyNumberFormat="0"/>
    <xf numFmtId="0" fontId="53" fillId="4" borderId="62" applyAlignment="0">
      <alignment horizontal="center" vertical="center" wrapText="1"/>
    </xf>
    <xf numFmtId="0" fontId="40" fillId="4" borderId="62" applyProtection="0">
      <alignment horizontal="center" vertical="center" wrapText="1"/>
    </xf>
    <xf numFmtId="0" fontId="40" fillId="4" borderId="62" applyAlignment="0">
      <alignment horizontal="center" vertical="top" wrapText="1"/>
    </xf>
    <xf numFmtId="0" fontId="40" fillId="4" borderId="62" applyAlignment="0" applyProtection="0">
      <alignment vertical="top" wrapText="1"/>
    </xf>
    <xf numFmtId="0" fontId="40" fillId="4" borderId="62" applyAlignment="0" applyProtection="0">
      <alignment vertical="top" wrapText="1"/>
    </xf>
    <xf numFmtId="0" fontId="40" fillId="4" borderId="62" applyAlignment="0">
      <alignment horizontal="center" vertical="top" wrapText="1"/>
    </xf>
    <xf numFmtId="0" fontId="53" fillId="4" borderId="62" applyAlignment="0">
      <alignment horizontal="center" vertical="center" wrapText="1"/>
    </xf>
    <xf numFmtId="0" fontId="39" fillId="0" borderId="62">
      <alignment horizontal="center"/>
      <protection locked="0"/>
    </xf>
    <xf numFmtId="0" fontId="40" fillId="4" borderId="62" applyProtection="0">
      <alignment horizontal="center" vertical="center" wrapText="1"/>
    </xf>
    <xf numFmtId="194" fontId="3" fillId="42" borderId="62" applyNumberFormat="0" applyFill="0" applyAlignment="0"/>
    <xf numFmtId="207" fontId="157" fillId="3" borderId="57" applyFont="0" applyFill="0" applyBorder="0" applyAlignment="0" applyProtection="0">
      <protection locked="0"/>
    </xf>
    <xf numFmtId="194" fontId="3" fillId="42" borderId="62" applyNumberFormat="0" applyFill="0" applyAlignment="0"/>
    <xf numFmtId="200" fontId="3" fillId="2" borderId="62" applyFont="0" applyFill="0" applyBorder="0" applyAlignment="0" applyProtection="0"/>
    <xf numFmtId="0" fontId="39" fillId="0" borderId="62">
      <protection locked="0"/>
    </xf>
    <xf numFmtId="0" fontId="82" fillId="42" borderId="62" applyFill="0">
      <alignment horizontal="center"/>
    </xf>
    <xf numFmtId="170" fontId="82" fillId="42" borderId="62" applyFill="0">
      <alignment horizontal="center" vertical="center"/>
    </xf>
    <xf numFmtId="0" fontId="40" fillId="4" borderId="62" applyNumberFormat="0"/>
    <xf numFmtId="0" fontId="153" fillId="0" borderId="60" applyNumberFormat="0" applyFill="0" applyAlignment="0" applyProtection="0"/>
    <xf numFmtId="0" fontId="153" fillId="0" borderId="60" applyNumberFormat="0" applyFill="0" applyAlignment="0" applyProtection="0"/>
    <xf numFmtId="0" fontId="73" fillId="0" borderId="60" applyNumberFormat="0" applyFill="0" applyAlignment="0" applyProtection="0"/>
    <xf numFmtId="40" fontId="3" fillId="0" borderId="62">
      <alignment vertical="top" wrapText="1"/>
    </xf>
    <xf numFmtId="212" fontId="70" fillId="0" borderId="62" applyFont="0" applyFill="0" applyBorder="0" applyAlignment="0" applyProtection="0"/>
    <xf numFmtId="213" fontId="70" fillId="0" borderId="62" applyFill="0" applyAlignment="0"/>
    <xf numFmtId="0" fontId="39" fillId="0" borderId="62">
      <alignment horizontal="center"/>
      <protection locked="0"/>
    </xf>
    <xf numFmtId="0" fontId="35" fillId="0" borderId="62">
      <alignment horizontal="center"/>
    </xf>
    <xf numFmtId="0" fontId="39" fillId="0" borderId="62">
      <protection locked="0"/>
    </xf>
    <xf numFmtId="0" fontId="82" fillId="42" borderId="62" applyFill="0">
      <alignment horizontal="center"/>
    </xf>
    <xf numFmtId="0" fontId="40" fillId="4" borderId="62" applyNumberFormat="0"/>
    <xf numFmtId="170" fontId="82" fillId="42" borderId="62" applyFill="0">
      <alignment horizontal="center" vertical="center"/>
    </xf>
    <xf numFmtId="0" fontId="35" fillId="0" borderId="62">
      <alignment horizontal="center"/>
    </xf>
    <xf numFmtId="0" fontId="37" fillId="5" borderId="62">
      <alignment horizontal="center"/>
    </xf>
    <xf numFmtId="0" fontId="39" fillId="0" borderId="62">
      <protection locked="0"/>
    </xf>
    <xf numFmtId="0" fontId="40" fillId="4" borderId="62" applyNumberFormat="0"/>
    <xf numFmtId="173" fontId="5" fillId="4" borderId="62">
      <alignment horizontal="right"/>
    </xf>
    <xf numFmtId="200" fontId="3" fillId="2" borderId="62" applyFont="0" applyFill="0" applyBorder="0" applyAlignment="0" applyProtection="0"/>
    <xf numFmtId="0" fontId="39" fillId="0" borderId="62">
      <protection locked="0"/>
    </xf>
    <xf numFmtId="173" fontId="5" fillId="4" borderId="62">
      <alignment horizontal="right"/>
    </xf>
    <xf numFmtId="49" fontId="41" fillId="7" borderId="62" applyFill="0" applyProtection="0">
      <alignment horizontal="center" vertical="top" wrapText="1"/>
    </xf>
    <xf numFmtId="0" fontId="41" fillId="7" borderId="62" applyFill="0" applyProtection="0">
      <alignment horizontal="left" wrapText="1"/>
    </xf>
    <xf numFmtId="213" fontId="70" fillId="0" borderId="62" applyFill="0" applyAlignment="0"/>
    <xf numFmtId="165" fontId="37" fillId="5" borderId="62">
      <alignment horizontal="center" vertical="center"/>
    </xf>
    <xf numFmtId="0" fontId="82" fillId="42" borderId="62" applyFill="0">
      <alignment horizontal="center"/>
    </xf>
    <xf numFmtId="212" fontId="70" fillId="0" borderId="62" applyFont="0" applyFill="0" applyBorder="0" applyAlignment="0" applyProtection="0"/>
    <xf numFmtId="192" fontId="77" fillId="0" borderId="62" applyFont="0" applyFill="0" applyBorder="0" applyAlignment="0" applyProtection="0">
      <alignment horizontal="left"/>
      <protection locked="0"/>
    </xf>
    <xf numFmtId="0" fontId="40" fillId="4" borderId="62" applyNumberFormat="0"/>
    <xf numFmtId="40" fontId="3" fillId="0" borderId="62">
      <alignment vertical="top" wrapText="1"/>
    </xf>
    <xf numFmtId="171" fontId="77" fillId="0" borderId="62">
      <alignment horizontal="left"/>
      <protection locked="0"/>
    </xf>
    <xf numFmtId="49" fontId="41" fillId="7" borderId="62" applyFill="0">
      <alignment horizontal="center" vertical="center" wrapText="1"/>
    </xf>
    <xf numFmtId="170" fontId="82" fillId="42" borderId="62" applyFill="0">
      <alignment horizontal="center" vertical="center"/>
    </xf>
    <xf numFmtId="0" fontId="73" fillId="0" borderId="60" applyNumberFormat="0" applyFill="0" applyAlignment="0" applyProtection="0"/>
    <xf numFmtId="0" fontId="72" fillId="64" borderId="58" applyNumberFormat="0" applyFont="0" applyAlignment="0" applyProtection="0"/>
    <xf numFmtId="192" fontId="77" fillId="0" borderId="62" applyFont="0" applyFill="0" applyBorder="0" applyAlignment="0" applyProtection="0">
      <alignment horizontal="left"/>
      <protection locked="0"/>
    </xf>
    <xf numFmtId="171" fontId="77" fillId="0" borderId="62">
      <alignment horizontal="left"/>
      <protection locked="0"/>
    </xf>
    <xf numFmtId="173" fontId="5" fillId="4" borderId="62">
      <alignment horizontal="right"/>
    </xf>
    <xf numFmtId="0" fontId="153" fillId="0" borderId="60" applyNumberFormat="0" applyFill="0" applyAlignment="0" applyProtection="0"/>
    <xf numFmtId="0" fontId="41" fillId="2" borderId="62" applyFill="0" applyProtection="0">
      <alignment horizontal="left" wrapText="1"/>
    </xf>
    <xf numFmtId="49" fontId="41" fillId="2" borderId="62" applyFill="0" applyProtection="0">
      <alignment horizontal="center" vertical="top" wrapText="1"/>
    </xf>
    <xf numFmtId="49" fontId="41" fillId="2" borderId="62" applyFill="0">
      <alignment horizontal="center" vertical="center" wrapText="1"/>
    </xf>
    <xf numFmtId="0" fontId="35" fillId="0" borderId="62">
      <alignment horizontal="center"/>
    </xf>
    <xf numFmtId="207" fontId="157" fillId="3" borderId="57" applyFont="0" applyFill="0" applyBorder="0" applyAlignment="0" applyProtection="0">
      <protection locked="0"/>
    </xf>
    <xf numFmtId="207" fontId="5" fillId="4" borderId="62">
      <alignment horizontal="right"/>
    </xf>
    <xf numFmtId="213" fontId="70" fillId="0" borderId="62" applyFill="0" applyAlignment="0"/>
    <xf numFmtId="0" fontId="40" fillId="4" borderId="62" applyNumberFormat="0"/>
    <xf numFmtId="212" fontId="182" fillId="0" borderId="62" applyFont="0" applyFill="0" applyBorder="0" applyAlignment="0" applyProtection="0"/>
    <xf numFmtId="0" fontId="37" fillId="0" borderId="62">
      <alignment horizontal="center" vertical="center"/>
      <protection locked="0"/>
    </xf>
    <xf numFmtId="0" fontId="41" fillId="7" borderId="62" applyFill="0" applyProtection="0">
      <alignment horizontal="left" wrapText="1"/>
    </xf>
    <xf numFmtId="0" fontId="40" fillId="4" borderId="62" applyNumberFormat="0"/>
    <xf numFmtId="212" fontId="70" fillId="0" borderId="62" applyFont="0" applyFill="0" applyBorder="0" applyAlignment="0" applyProtection="0"/>
    <xf numFmtId="0" fontId="40" fillId="4" borderId="62" applyNumberFormat="0"/>
    <xf numFmtId="0" fontId="39" fillId="0" borderId="62">
      <protection locked="0"/>
    </xf>
    <xf numFmtId="0" fontId="70" fillId="0" borderId="62" applyProtection="0">
      <alignment horizontal="center"/>
    </xf>
    <xf numFmtId="207" fontId="5" fillId="4" borderId="62">
      <alignment horizontal="right"/>
    </xf>
    <xf numFmtId="173" fontId="5" fillId="4" borderId="62">
      <alignment horizontal="right"/>
    </xf>
    <xf numFmtId="0" fontId="70" fillId="0" borderId="62" applyProtection="0"/>
    <xf numFmtId="0" fontId="3" fillId="64" borderId="58" applyNumberFormat="0" applyFont="0" applyAlignment="0" applyProtection="0"/>
    <xf numFmtId="0" fontId="3" fillId="64" borderId="58" applyNumberFormat="0" applyFont="0" applyAlignment="0" applyProtection="0"/>
    <xf numFmtId="0" fontId="3" fillId="64" borderId="58" applyNumberFormat="0" applyFont="0" applyAlignment="0" applyProtection="0"/>
    <xf numFmtId="173" fontId="5" fillId="4" borderId="62">
      <alignment horizontal="right"/>
    </xf>
    <xf numFmtId="0" fontId="70" fillId="0" borderId="62" applyProtection="0"/>
    <xf numFmtId="0" fontId="39" fillId="0" borderId="62">
      <protection locked="0"/>
    </xf>
    <xf numFmtId="212" fontId="70" fillId="0" borderId="62" applyFont="0" applyFill="0" applyBorder="0" applyAlignment="0" applyProtection="0"/>
  </cellStyleXfs>
  <cellXfs count="724">
    <xf numFmtId="0" fontId="0" fillId="0" borderId="0" xfId="0">
      <alignment horizontal="right"/>
    </xf>
    <xf numFmtId="0" fontId="0" fillId="0" borderId="0" xfId="0" applyFill="1">
      <alignment horizontal="right"/>
    </xf>
    <xf numFmtId="0" fontId="4" fillId="0" borderId="0" xfId="0" applyFont="1">
      <alignment horizontal="right"/>
    </xf>
    <xf numFmtId="0" fontId="4" fillId="0" borderId="0" xfId="0" applyFont="1" applyAlignment="1"/>
    <xf numFmtId="0" fontId="13" fillId="3" borderId="0" xfId="0" applyFont="1" applyFill="1" applyBorder="1">
      <alignment horizontal="right"/>
    </xf>
    <xf numFmtId="0" fontId="13" fillId="3" borderId="0" xfId="0" applyFont="1" applyFill="1" applyBorder="1" applyAlignment="1">
      <alignment horizontal="centerContinuous"/>
    </xf>
    <xf numFmtId="0" fontId="19" fillId="3" borderId="0" xfId="0" applyFont="1" applyFill="1" applyBorder="1" applyAlignment="1"/>
    <xf numFmtId="49" fontId="9" fillId="3" borderId="0" xfId="0" applyNumberFormat="1" applyFont="1" applyFill="1" applyBorder="1">
      <alignment horizontal="right"/>
    </xf>
    <xf numFmtId="0" fontId="0" fillId="0" borderId="7" xfId="0" applyFill="1" applyBorder="1">
      <alignment horizontal="right"/>
    </xf>
    <xf numFmtId="0" fontId="0" fillId="0" borderId="8" xfId="0" applyFill="1" applyBorder="1">
      <alignment horizontal="right"/>
    </xf>
    <xf numFmtId="0" fontId="0" fillId="0" borderId="9" xfId="0" applyFill="1" applyBorder="1">
      <alignment horizontal="right"/>
    </xf>
    <xf numFmtId="0" fontId="13" fillId="3" borderId="5" xfId="0" applyFont="1" applyFill="1" applyBorder="1">
      <alignment horizontal="right"/>
    </xf>
    <xf numFmtId="0" fontId="13" fillId="3" borderId="5" xfId="0" applyFont="1" applyFill="1" applyBorder="1" applyAlignment="1">
      <alignment horizontal="centerContinuous"/>
    </xf>
    <xf numFmtId="0" fontId="13" fillId="3" borderId="5" xfId="0" applyFont="1" applyFill="1" applyBorder="1" applyAlignment="1"/>
    <xf numFmtId="0" fontId="13" fillId="3" borderId="10" xfId="0" applyFont="1" applyFill="1" applyBorder="1">
      <alignment horizontal="right"/>
    </xf>
    <xf numFmtId="0" fontId="13" fillId="3" borderId="11" xfId="0" applyFont="1" applyFill="1" applyBorder="1">
      <alignment horizontal="right"/>
    </xf>
    <xf numFmtId="0" fontId="13" fillId="3" borderId="12" xfId="0" applyFont="1" applyFill="1" applyBorder="1">
      <alignment horizontal="right"/>
    </xf>
    <xf numFmtId="0" fontId="15" fillId="3" borderId="0" xfId="0" applyFont="1" applyFill="1" applyBorder="1" applyAlignment="1">
      <alignment horizontal="left" vertical="top" indent="1"/>
    </xf>
    <xf numFmtId="0" fontId="0" fillId="0" borderId="0" xfId="0">
      <alignment horizontal="right"/>
    </xf>
    <xf numFmtId="0" fontId="0" fillId="0" borderId="0" xfId="0" applyAlignment="1"/>
    <xf numFmtId="0" fontId="0" fillId="0" borderId="0" xfId="0">
      <alignment horizontal="right"/>
    </xf>
    <xf numFmtId="0" fontId="0" fillId="0" borderId="0" xfId="0" applyBorder="1">
      <alignment horizontal="right"/>
    </xf>
    <xf numFmtId="0" fontId="0" fillId="0" borderId="0" xfId="0" applyBorder="1">
      <alignment horizontal="right"/>
    </xf>
    <xf numFmtId="0" fontId="20" fillId="0" borderId="0" xfId="0" applyFont="1">
      <alignment horizontal="right"/>
    </xf>
    <xf numFmtId="0" fontId="13" fillId="3" borderId="3" xfId="0" applyFont="1" applyFill="1" applyBorder="1">
      <alignment horizontal="right"/>
    </xf>
    <xf numFmtId="0" fontId="21" fillId="3" borderId="3" xfId="0" applyFont="1" applyFill="1" applyBorder="1" applyAlignment="1">
      <alignment horizontal="centerContinuous"/>
    </xf>
    <xf numFmtId="0" fontId="22" fillId="3" borderId="3" xfId="0" applyFont="1" applyFill="1" applyBorder="1" applyAlignment="1">
      <alignment horizontal="centerContinuous"/>
    </xf>
    <xf numFmtId="0" fontId="15" fillId="3" borderId="3" xfId="0" applyFont="1" applyFill="1" applyBorder="1" applyAlignment="1">
      <alignment horizontal="centerContinuous"/>
    </xf>
    <xf numFmtId="0" fontId="13" fillId="3" borderId="7" xfId="0" applyFont="1" applyFill="1" applyBorder="1" applyAlignment="1"/>
    <xf numFmtId="0" fontId="13" fillId="3" borderId="8" xfId="0" applyFont="1" applyFill="1" applyBorder="1" applyAlignment="1"/>
    <xf numFmtId="0" fontId="13" fillId="3" borderId="8" xfId="0" applyFont="1" applyFill="1" applyBorder="1">
      <alignment horizontal="right"/>
    </xf>
    <xf numFmtId="0" fontId="13" fillId="3" borderId="9" xfId="0" applyFont="1" applyFill="1" applyBorder="1">
      <alignment horizontal="right"/>
    </xf>
    <xf numFmtId="0" fontId="0" fillId="0" borderId="3" xfId="0" applyBorder="1">
      <alignment horizontal="right"/>
    </xf>
    <xf numFmtId="0" fontId="0" fillId="0" borderId="5" xfId="0" applyBorder="1">
      <alignment horizontal="right"/>
    </xf>
    <xf numFmtId="0" fontId="0" fillId="0" borderId="10" xfId="0" applyBorder="1">
      <alignment horizontal="right"/>
    </xf>
    <xf numFmtId="0" fontId="0" fillId="0" borderId="11" xfId="0" applyBorder="1">
      <alignment horizontal="right"/>
    </xf>
    <xf numFmtId="0" fontId="0" fillId="0" borderId="12" xfId="0" applyBorder="1">
      <alignment horizontal="right"/>
    </xf>
    <xf numFmtId="0" fontId="0" fillId="0" borderId="0" xfId="0" applyBorder="1">
      <alignment horizontal="right"/>
    </xf>
    <xf numFmtId="0" fontId="0" fillId="0" borderId="0" xfId="0">
      <alignment horizontal="right"/>
    </xf>
    <xf numFmtId="0" fontId="3" fillId="0" borderId="0" xfId="0" applyFont="1">
      <alignment horizontal="right"/>
    </xf>
    <xf numFmtId="0" fontId="0" fillId="0" borderId="0" xfId="0">
      <alignment horizontal="right"/>
    </xf>
    <xf numFmtId="0" fontId="0" fillId="0" borderId="0" xfId="0" applyAlignment="1"/>
    <xf numFmtId="49" fontId="0" fillId="0" borderId="0" xfId="0" applyNumberFormat="1" applyBorder="1">
      <alignment horizontal="right"/>
    </xf>
    <xf numFmtId="0" fontId="5" fillId="0" borderId="0" xfId="0" applyFont="1" applyAlignment="1"/>
    <xf numFmtId="0" fontId="5" fillId="0" borderId="0" xfId="0" applyFont="1" applyAlignment="1">
      <alignment vertical="center"/>
    </xf>
    <xf numFmtId="0" fontId="5" fillId="0" borderId="0" xfId="0" applyFont="1" applyFill="1">
      <alignment horizontal="right"/>
    </xf>
    <xf numFmtId="0" fontId="14" fillId="3" borderId="3" xfId="0" applyFont="1" applyFill="1" applyBorder="1" applyAlignment="1">
      <alignment horizontal="centerContinuous" vertical="center" wrapText="1"/>
    </xf>
    <xf numFmtId="0" fontId="10" fillId="0" borderId="0" xfId="0" applyFont="1">
      <alignment horizontal="right"/>
    </xf>
    <xf numFmtId="0" fontId="0" fillId="0" borderId="0" xfId="0">
      <alignment horizontal="right"/>
    </xf>
    <xf numFmtId="0" fontId="0" fillId="0" borderId="0" xfId="0">
      <alignment horizontal="right"/>
    </xf>
    <xf numFmtId="0" fontId="0" fillId="0" borderId="0" xfId="0">
      <alignment horizontal="right"/>
    </xf>
    <xf numFmtId="0" fontId="0" fillId="0" borderId="0" xfId="0" applyBorder="1" applyAlignment="1"/>
    <xf numFmtId="0" fontId="0" fillId="0" borderId="0" xfId="0" applyAlignment="1">
      <alignment vertical="top"/>
    </xf>
    <xf numFmtId="0" fontId="0" fillId="0" borderId="0" xfId="0" applyAlignment="1"/>
    <xf numFmtId="49" fontId="13" fillId="0" borderId="0" xfId="0" applyNumberFormat="1" applyFont="1" applyBorder="1">
      <alignment horizontal="right"/>
    </xf>
    <xf numFmtId="0" fontId="0" fillId="0" borderId="0" xfId="0" applyAlignment="1"/>
    <xf numFmtId="0" fontId="36" fillId="4" borderId="13" xfId="44" applyBorder="1">
      <alignment horizontal="right"/>
    </xf>
    <xf numFmtId="0" fontId="40" fillId="4" borderId="0" xfId="11" applyBorder="1" applyAlignment="1"/>
    <xf numFmtId="0" fontId="40" fillId="4" borderId="0" xfId="11" applyBorder="1"/>
    <xf numFmtId="0" fontId="40" fillId="4" borderId="5" xfId="11" applyBorder="1"/>
    <xf numFmtId="0" fontId="40" fillId="4" borderId="5" xfId="11" applyBorder="1" applyAlignment="1">
      <alignment horizontal="right"/>
    </xf>
    <xf numFmtId="0" fontId="40" fillId="4" borderId="0" xfId="11" applyBorder="1" applyAlignment="1">
      <alignment horizontal="left" indent="1"/>
    </xf>
    <xf numFmtId="0" fontId="40" fillId="4" borderId="5" xfId="11" applyBorder="1" applyAlignment="1"/>
    <xf numFmtId="0" fontId="40" fillId="4" borderId="0" xfId="11" applyBorder="1" applyAlignment="1">
      <alignment horizontal="right" indent="1"/>
    </xf>
    <xf numFmtId="0" fontId="36" fillId="4" borderId="14" xfId="44" applyBorder="1">
      <alignment horizontal="right"/>
    </xf>
    <xf numFmtId="0" fontId="40" fillId="4" borderId="11" xfId="11" applyBorder="1" applyAlignment="1"/>
    <xf numFmtId="0" fontId="40" fillId="4" borderId="11" xfId="11" applyBorder="1"/>
    <xf numFmtId="0" fontId="40" fillId="4" borderId="11" xfId="11" applyBorder="1" applyAlignment="1">
      <alignment horizontal="left" indent="1"/>
    </xf>
    <xf numFmtId="0" fontId="40" fillId="4" borderId="11" xfId="51" applyBorder="1">
      <alignment horizontal="left"/>
    </xf>
    <xf numFmtId="0" fontId="40" fillId="4" borderId="12" xfId="11" applyBorder="1" applyAlignment="1"/>
    <xf numFmtId="168" fontId="10" fillId="4" borderId="1" xfId="42" applyBorder="1"/>
    <xf numFmtId="0" fontId="40" fillId="4" borderId="0" xfId="11" applyBorder="1" applyAlignment="1">
      <alignment horizontal="left" vertical="top" wrapText="1"/>
    </xf>
    <xf numFmtId="0" fontId="40" fillId="4" borderId="0" xfId="11" quotePrefix="1" applyBorder="1" applyAlignment="1">
      <alignment horizontal="center" vertical="top"/>
    </xf>
    <xf numFmtId="0" fontId="40" fillId="4" borderId="12" xfId="11" applyBorder="1"/>
    <xf numFmtId="0" fontId="13" fillId="5" borderId="7" xfId="21" applyFont="1" applyBorder="1" applyAlignment="1"/>
    <xf numFmtId="0" fontId="13" fillId="5" borderId="8" xfId="21" applyFont="1" applyBorder="1" applyAlignment="1"/>
    <xf numFmtId="0" fontId="13" fillId="5" borderId="9" xfId="21" applyFont="1" applyBorder="1" applyAlignment="1"/>
    <xf numFmtId="0" fontId="13" fillId="5" borderId="3" xfId="21" applyFont="1" applyBorder="1" applyAlignment="1"/>
    <xf numFmtId="0" fontId="13" fillId="5" borderId="0" xfId="21" applyFont="1" applyBorder="1" applyAlignment="1"/>
    <xf numFmtId="0" fontId="7" fillId="5" borderId="0" xfId="21" applyFont="1" applyBorder="1"/>
    <xf numFmtId="0" fontId="45" fillId="5" borderId="0" xfId="20" applyBorder="1">
      <alignment horizontal="right"/>
    </xf>
    <xf numFmtId="0" fontId="7" fillId="5" borderId="5" xfId="21" applyFont="1" applyBorder="1"/>
    <xf numFmtId="0" fontId="24" fillId="5" borderId="3" xfId="21" applyFont="1" applyBorder="1"/>
    <xf numFmtId="0" fontId="36" fillId="5" borderId="0" xfId="23" applyBorder="1" applyAlignment="1"/>
    <xf numFmtId="0" fontId="13" fillId="5" borderId="5" xfId="21" applyFont="1" applyBorder="1" applyAlignment="1"/>
    <xf numFmtId="0" fontId="11" fillId="5" borderId="0" xfId="21" applyFont="1" applyBorder="1" applyAlignment="1"/>
    <xf numFmtId="0" fontId="18" fillId="5" borderId="0" xfId="21" applyFont="1" applyBorder="1" applyAlignment="1"/>
    <xf numFmtId="0" fontId="36" fillId="4" borderId="0" xfId="43" applyBorder="1">
      <alignment horizontal="right"/>
    </xf>
    <xf numFmtId="0" fontId="40" fillId="4" borderId="0" xfId="11" quotePrefix="1" applyBorder="1" applyAlignment="1">
      <alignment horizontal="center" wrapText="1"/>
    </xf>
    <xf numFmtId="0" fontId="51" fillId="4" borderId="11" xfId="28" applyBorder="1"/>
    <xf numFmtId="0" fontId="52" fillId="4" borderId="11" xfId="29" applyBorder="1"/>
    <xf numFmtId="0" fontId="53" fillId="4" borderId="11" xfId="30" applyBorder="1">
      <alignment horizontal="left"/>
    </xf>
    <xf numFmtId="0" fontId="7" fillId="5" borderId="0" xfId="21" applyFont="1" applyBorder="1" applyAlignment="1"/>
    <xf numFmtId="0" fontId="19" fillId="5" borderId="0" xfId="21" applyFont="1" applyBorder="1" applyAlignment="1"/>
    <xf numFmtId="0" fontId="40" fillId="4" borderId="5" xfId="11" applyBorder="1" applyAlignment="1">
      <alignment horizontal="center" wrapText="1"/>
    </xf>
    <xf numFmtId="0" fontId="40" fillId="4" borderId="0" xfId="11" applyBorder="1" applyAlignment="1">
      <alignment horizontal="right"/>
    </xf>
    <xf numFmtId="0" fontId="17" fillId="5" borderId="9" xfId="21" applyFont="1" applyBorder="1"/>
    <xf numFmtId="0" fontId="25" fillId="5" borderId="0" xfId="21" applyFont="1" applyBorder="1"/>
    <xf numFmtId="0" fontId="17" fillId="5" borderId="5" xfId="21" applyFont="1" applyBorder="1"/>
    <xf numFmtId="0" fontId="40" fillId="4" borderId="0" xfId="11" applyBorder="1" applyAlignment="1">
      <alignment horizontal="left" indent="2"/>
    </xf>
    <xf numFmtId="0" fontId="40" fillId="4" borderId="0" xfId="11" applyBorder="1" applyAlignment="1">
      <alignment horizontal="center" wrapText="1"/>
    </xf>
    <xf numFmtId="0" fontId="12" fillId="5" borderId="0" xfId="21" applyFont="1" applyBorder="1" applyAlignment="1"/>
    <xf numFmtId="0" fontId="40" fillId="4" borderId="0" xfId="11" applyBorder="1" applyAlignment="1">
      <alignment horizontal="centerContinuous"/>
    </xf>
    <xf numFmtId="0" fontId="40" fillId="4" borderId="0" xfId="11" quotePrefix="1" applyBorder="1"/>
    <xf numFmtId="0" fontId="40" fillId="4" borderId="0" xfId="11" applyBorder="1" applyAlignment="1">
      <alignment horizontal="left" vertical="center" indent="1"/>
    </xf>
    <xf numFmtId="0" fontId="13" fillId="5" borderId="8" xfId="21" applyFont="1" applyBorder="1"/>
    <xf numFmtId="0" fontId="13" fillId="5" borderId="9" xfId="21" applyFont="1" applyBorder="1"/>
    <xf numFmtId="0" fontId="13" fillId="5" borderId="5" xfId="21" applyFont="1" applyBorder="1"/>
    <xf numFmtId="0" fontId="13" fillId="5" borderId="0" xfId="21" applyFont="1" applyBorder="1"/>
    <xf numFmtId="0" fontId="53" fillId="4" borderId="0" xfId="32" quotePrefix="1" applyBorder="1">
      <alignment horizontal="center" wrapText="1"/>
    </xf>
    <xf numFmtId="0" fontId="40" fillId="4" borderId="11" xfId="11" applyBorder="1" applyAlignment="1">
      <alignment horizontal="left" vertical="top" indent="1"/>
    </xf>
    <xf numFmtId="0" fontId="17" fillId="5" borderId="0" xfId="21" applyFont="1" applyBorder="1"/>
    <xf numFmtId="0" fontId="40" fillId="4" borderId="0" xfId="11" applyBorder="1" applyAlignment="1">
      <alignment horizontal="left" vertical="top" indent="1"/>
    </xf>
    <xf numFmtId="0" fontId="40" fillId="4" borderId="0" xfId="11" applyBorder="1" applyAlignment="1">
      <alignment horizontal="centerContinuous" vertical="center" wrapText="1"/>
    </xf>
    <xf numFmtId="0" fontId="7" fillId="5" borderId="7" xfId="21" applyFont="1" applyBorder="1"/>
    <xf numFmtId="0" fontId="7" fillId="5" borderId="8" xfId="21" applyFont="1" applyBorder="1"/>
    <xf numFmtId="0" fontId="7" fillId="5" borderId="9" xfId="21" applyFont="1" applyBorder="1"/>
    <xf numFmtId="0" fontId="7" fillId="5" borderId="3" xfId="21" applyFont="1" applyBorder="1"/>
    <xf numFmtId="0" fontId="12" fillId="5" borderId="5" xfId="21" applyFont="1" applyBorder="1" applyAlignment="1"/>
    <xf numFmtId="0" fontId="12" fillId="5" borderId="5" xfId="21" applyFont="1" applyBorder="1" applyAlignment="1">
      <alignment vertical="center"/>
    </xf>
    <xf numFmtId="0" fontId="40" fillId="4" borderId="0" xfId="51" applyBorder="1" applyAlignment="1"/>
    <xf numFmtId="0" fontId="26" fillId="5" borderId="0" xfId="21" applyFont="1" applyBorder="1" applyAlignment="1"/>
    <xf numFmtId="0" fontId="26" fillId="5" borderId="0" xfId="21" applyFont="1" applyBorder="1" applyAlignment="1">
      <alignment readingOrder="1"/>
    </xf>
    <xf numFmtId="0" fontId="7" fillId="5" borderId="5" xfId="21" applyFont="1" applyBorder="1" applyAlignment="1">
      <alignment vertical="top" wrapText="1"/>
    </xf>
    <xf numFmtId="0" fontId="7" fillId="5" borderId="0" xfId="21" applyFont="1" applyBorder="1" applyAlignment="1">
      <alignment vertical="top" wrapText="1"/>
    </xf>
    <xf numFmtId="0" fontId="40" fillId="4" borderId="5" xfId="11" applyBorder="1" applyAlignment="1">
      <alignment horizontal="centerContinuous" wrapText="1"/>
    </xf>
    <xf numFmtId="0" fontId="43" fillId="4" borderId="11" xfId="18" applyBorder="1">
      <alignment horizontal="left"/>
    </xf>
    <xf numFmtId="0" fontId="36" fillId="4" borderId="0" xfId="53" applyBorder="1">
      <alignment horizontal="center" wrapText="1"/>
    </xf>
    <xf numFmtId="0" fontId="11" fillId="5" borderId="0" xfId="21" applyFont="1" applyBorder="1" applyAlignment="1">
      <alignment horizontal="left" indent="2"/>
    </xf>
    <xf numFmtId="0" fontId="36" fillId="5" borderId="3" xfId="23" applyBorder="1" applyAlignment="1">
      <alignment horizontal="left"/>
    </xf>
    <xf numFmtId="0" fontId="40" fillId="2" borderId="0" xfId="11" applyFill="1" applyBorder="1" applyAlignment="1"/>
    <xf numFmtId="167" fontId="10" fillId="4" borderId="0" xfId="33" applyNumberFormat="1" applyBorder="1"/>
    <xf numFmtId="167" fontId="40" fillId="4" borderId="0" xfId="39" applyNumberFormat="1" applyBorder="1"/>
    <xf numFmtId="0" fontId="11" fillId="4" borderId="0" xfId="29" applyFont="1" applyBorder="1"/>
    <xf numFmtId="0" fontId="10" fillId="4" borderId="0" xfId="11" applyFont="1" applyBorder="1"/>
    <xf numFmtId="0" fontId="16" fillId="4" borderId="0" xfId="11" applyFont="1" applyBorder="1"/>
    <xf numFmtId="0" fontId="7" fillId="5" borderId="0" xfId="21" applyFont="1" applyBorder="1" applyAlignment="1"/>
    <xf numFmtId="0" fontId="28" fillId="4" borderId="0" xfId="11" applyFont="1" applyBorder="1"/>
    <xf numFmtId="0" fontId="0" fillId="0" borderId="0" xfId="0">
      <alignment horizontal="right"/>
    </xf>
    <xf numFmtId="0" fontId="36" fillId="4" borderId="13" xfId="44" applyBorder="1">
      <alignment horizontal="right"/>
    </xf>
    <xf numFmtId="0" fontId="45" fillId="5" borderId="0" xfId="20" applyBorder="1">
      <alignment horizontal="right"/>
    </xf>
    <xf numFmtId="0" fontId="46" fillId="5" borderId="5" xfId="22" applyBorder="1" applyAlignment="1">
      <alignment vertical="top" wrapText="1"/>
    </xf>
    <xf numFmtId="0" fontId="8" fillId="2" borderId="0" xfId="12" applyFont="1" applyFill="1" applyBorder="1" applyAlignment="1" applyProtection="1"/>
    <xf numFmtId="0" fontId="8" fillId="2" borderId="0" xfId="12" applyFont="1" applyFill="1" applyBorder="1" applyAlignment="1" applyProtection="1">
      <alignment horizontal="left" indent="1"/>
    </xf>
    <xf numFmtId="0" fontId="40" fillId="4" borderId="14" xfId="11" applyBorder="1" applyAlignment="1"/>
    <xf numFmtId="0" fontId="36" fillId="4" borderId="0" xfId="44" applyBorder="1">
      <alignment horizontal="right"/>
    </xf>
    <xf numFmtId="0" fontId="53" fillId="4" borderId="0" xfId="11" applyFont="1" applyBorder="1"/>
    <xf numFmtId="0" fontId="40" fillId="4" borderId="0" xfId="11" applyBorder="1"/>
    <xf numFmtId="0" fontId="53" fillId="4" borderId="0" xfId="32" applyBorder="1">
      <alignment horizontal="center" wrapText="1"/>
    </xf>
    <xf numFmtId="0" fontId="7" fillId="5" borderId="0" xfId="21" applyFont="1" applyBorder="1"/>
    <xf numFmtId="0" fontId="36" fillId="5" borderId="0" xfId="23" applyBorder="1" applyAlignment="1"/>
    <xf numFmtId="170" fontId="23" fillId="3" borderId="2" xfId="14" applyFont="1" applyFill="1" applyBorder="1">
      <protection locked="0"/>
    </xf>
    <xf numFmtId="0" fontId="8" fillId="3" borderId="0" xfId="0" applyFont="1" applyFill="1" applyBorder="1">
      <alignment horizontal="right"/>
    </xf>
    <xf numFmtId="171" fontId="23" fillId="3" borderId="2" xfId="52" applyFont="1" applyFill="1" applyBorder="1" applyAlignment="1">
      <alignment horizontal="left" wrapText="1"/>
      <protection locked="0"/>
    </xf>
    <xf numFmtId="49" fontId="34" fillId="0" borderId="0" xfId="37">
      <alignment horizontal="left" indent="1"/>
    </xf>
    <xf numFmtId="0" fontId="51" fillId="4" borderId="0" xfId="28" applyBorder="1" applyAlignment="1">
      <alignment horizontal="left" indent="1"/>
    </xf>
    <xf numFmtId="0" fontId="0" fillId="0" borderId="0" xfId="0">
      <alignment horizontal="right"/>
    </xf>
    <xf numFmtId="0" fontId="7" fillId="5" borderId="0" xfId="21" applyFont="1" applyBorder="1"/>
    <xf numFmtId="0" fontId="44" fillId="5" borderId="0" xfId="19" applyBorder="1"/>
    <xf numFmtId="0" fontId="36" fillId="5" borderId="0" xfId="23" applyBorder="1" applyAlignment="1"/>
    <xf numFmtId="0" fontId="36" fillId="5" borderId="0" xfId="23" applyBorder="1" applyAlignment="1">
      <alignment horizontal="center"/>
    </xf>
    <xf numFmtId="0" fontId="36" fillId="4" borderId="11" xfId="44" applyBorder="1">
      <alignment horizontal="right"/>
    </xf>
    <xf numFmtId="0" fontId="24" fillId="5" borderId="0" xfId="21" applyFont="1" applyBorder="1"/>
    <xf numFmtId="0" fontId="40" fillId="0" borderId="0" xfId="11" applyFill="1"/>
    <xf numFmtId="0" fontId="52" fillId="0" borderId="0" xfId="29" applyFill="1"/>
    <xf numFmtId="0" fontId="53" fillId="0" borderId="0" xfId="30" applyFill="1">
      <alignment horizontal="left"/>
    </xf>
    <xf numFmtId="0" fontId="0" fillId="0" borderId="0" xfId="0" applyFill="1" applyAlignment="1"/>
    <xf numFmtId="0" fontId="0" fillId="0" borderId="0" xfId="0">
      <alignment horizontal="right"/>
    </xf>
    <xf numFmtId="0" fontId="0" fillId="0" borderId="0" xfId="0">
      <alignment horizontal="right"/>
    </xf>
    <xf numFmtId="49" fontId="55" fillId="0" borderId="4" xfId="36" applyBorder="1">
      <alignment horizontal="center" wrapText="1"/>
    </xf>
    <xf numFmtId="164" fontId="34" fillId="0" borderId="4" xfId="2" applyFont="1" applyBorder="1" applyAlignment="1" applyProtection="1"/>
    <xf numFmtId="0" fontId="0" fillId="0" borderId="4" xfId="0" applyBorder="1">
      <alignment horizontal="right"/>
    </xf>
    <xf numFmtId="0" fontId="13" fillId="0" borderId="0" xfId="0" applyFont="1" applyFill="1" applyBorder="1" applyAlignment="1" applyProtection="1"/>
    <xf numFmtId="167" fontId="5" fillId="4" borderId="0" xfId="33" applyNumberFormat="1" applyFont="1" applyBorder="1"/>
    <xf numFmtId="0" fontId="36" fillId="5" borderId="0" xfId="23" applyBorder="1" applyAlignment="1"/>
    <xf numFmtId="176" fontId="0" fillId="0" borderId="0" xfId="0" applyNumberFormat="1" applyFill="1">
      <alignment horizontal="right"/>
    </xf>
    <xf numFmtId="0" fontId="51" fillId="0" borderId="0" xfId="28" applyFill="1"/>
    <xf numFmtId="0" fontId="40" fillId="4" borderId="11" xfId="11" applyBorder="1" applyAlignment="1">
      <alignment horizontal="left"/>
    </xf>
    <xf numFmtId="0" fontId="40" fillId="0" borderId="0" xfId="11" applyFill="1" applyBorder="1"/>
    <xf numFmtId="0" fontId="0" fillId="0" borderId="0" xfId="0" applyFill="1" applyBorder="1">
      <alignment horizontal="right"/>
    </xf>
    <xf numFmtId="0" fontId="0" fillId="0" borderId="0" xfId="0" applyFill="1" applyAlignment="1">
      <alignment vertical="top"/>
    </xf>
    <xf numFmtId="0" fontId="36" fillId="0" borderId="0" xfId="44" applyFill="1" applyBorder="1">
      <alignment horizontal="right"/>
    </xf>
    <xf numFmtId="0" fontId="40" fillId="0" borderId="0" xfId="11" applyFill="1" applyAlignment="1">
      <alignment horizontal="left" indent="1"/>
    </xf>
    <xf numFmtId="0" fontId="40" fillId="0" borderId="0" xfId="11" applyFill="1" applyAlignment="1"/>
    <xf numFmtId="0" fontId="5" fillId="0" borderId="0" xfId="0" applyFont="1" applyFill="1" applyAlignment="1">
      <alignment horizontal="center"/>
    </xf>
    <xf numFmtId="0" fontId="0" fillId="0" borderId="0" xfId="0">
      <alignment horizontal="right"/>
    </xf>
    <xf numFmtId="176" fontId="0" fillId="0" borderId="0" xfId="0" applyNumberFormat="1" applyFill="1" applyProtection="1">
      <alignment horizontal="right"/>
    </xf>
    <xf numFmtId="0" fontId="40" fillId="4" borderId="0" xfId="11" applyBorder="1" applyAlignment="1" applyProtection="1"/>
    <xf numFmtId="0" fontId="0" fillId="0" borderId="0" xfId="0">
      <alignment horizontal="right"/>
    </xf>
    <xf numFmtId="0" fontId="0" fillId="0" borderId="0" xfId="0" applyFill="1">
      <alignment horizontal="right"/>
    </xf>
    <xf numFmtId="0" fontId="0" fillId="0" borderId="0" xfId="0" applyBorder="1">
      <alignment horizontal="right"/>
    </xf>
    <xf numFmtId="0" fontId="36" fillId="4" borderId="13" xfId="44" applyBorder="1">
      <alignment horizontal="right"/>
    </xf>
    <xf numFmtId="0" fontId="53" fillId="4" borderId="0" xfId="30" applyBorder="1">
      <alignment horizontal="left"/>
    </xf>
    <xf numFmtId="0" fontId="53" fillId="4" borderId="0" xfId="11" applyFont="1" applyBorder="1" applyAlignment="1"/>
    <xf numFmtId="0" fontId="20" fillId="2" borderId="0" xfId="12" applyFont="1" applyFill="1" applyBorder="1" applyAlignment="1" applyProtection="1"/>
    <xf numFmtId="0" fontId="53" fillId="4" borderId="0" xfId="11" applyFont="1" applyBorder="1" applyAlignment="1">
      <alignment horizontal="left"/>
    </xf>
    <xf numFmtId="0" fontId="53" fillId="4" borderId="0" xfId="51" applyFont="1" applyBorder="1">
      <alignment horizontal="left"/>
    </xf>
    <xf numFmtId="0" fontId="0" fillId="0" borderId="0" xfId="0">
      <alignment horizontal="right"/>
    </xf>
    <xf numFmtId="0" fontId="7" fillId="5" borderId="0" xfId="21" applyFont="1" applyBorder="1"/>
    <xf numFmtId="0" fontId="40" fillId="4" borderId="0" xfId="11" applyBorder="1" applyAlignment="1">
      <alignment horizontal="left" vertical="top"/>
    </xf>
    <xf numFmtId="0" fontId="0" fillId="0" borderId="0" xfId="0">
      <alignment horizontal="right"/>
    </xf>
    <xf numFmtId="0" fontId="0" fillId="0" borderId="0" xfId="0">
      <alignment horizontal="right"/>
    </xf>
    <xf numFmtId="0" fontId="36" fillId="4" borderId="0" xfId="5" applyBorder="1"/>
    <xf numFmtId="0" fontId="36" fillId="4" borderId="13" xfId="44" applyFont="1" applyBorder="1">
      <alignment horizontal="right"/>
    </xf>
    <xf numFmtId="0" fontId="0" fillId="0" borderId="0" xfId="0">
      <alignment horizontal="right"/>
    </xf>
    <xf numFmtId="0" fontId="0" fillId="0" borderId="0" xfId="0">
      <alignment horizontal="right"/>
    </xf>
    <xf numFmtId="0" fontId="0" fillId="0" borderId="0" xfId="0">
      <alignment horizontal="right"/>
    </xf>
    <xf numFmtId="0" fontId="10" fillId="4" borderId="0" xfId="11" applyFont="1" applyBorder="1" applyAlignment="1">
      <alignment horizontal="left"/>
    </xf>
    <xf numFmtId="0" fontId="53" fillId="4" borderId="0" xfId="31" applyBorder="1" applyAlignment="1">
      <alignment horizontal="left" vertical="center" wrapText="1"/>
    </xf>
    <xf numFmtId="0" fontId="36" fillId="4" borderId="0" xfId="43" applyBorder="1" applyAlignment="1">
      <alignment horizontal="right"/>
    </xf>
    <xf numFmtId="0" fontId="0" fillId="0" borderId="0" xfId="0">
      <alignment horizontal="right"/>
    </xf>
    <xf numFmtId="0" fontId="36" fillId="4" borderId="0" xfId="5" applyBorder="1" applyAlignment="1">
      <alignment horizontal="left" indent="1"/>
    </xf>
    <xf numFmtId="169" fontId="16" fillId="4" borderId="0" xfId="45" applyFont="1" applyBorder="1" applyAlignment="1">
      <alignment horizontal="center" wrapText="1"/>
    </xf>
    <xf numFmtId="0" fontId="51" fillId="4" borderId="0" xfId="28" applyBorder="1"/>
    <xf numFmtId="0" fontId="0" fillId="0" borderId="0" xfId="0">
      <alignment horizontal="right"/>
    </xf>
    <xf numFmtId="0" fontId="46" fillId="5" borderId="0" xfId="22" applyBorder="1" applyAlignment="1">
      <alignment horizontal="left" vertical="top" wrapText="1"/>
    </xf>
    <xf numFmtId="0" fontId="0" fillId="0" borderId="0" xfId="0">
      <alignment horizontal="right"/>
    </xf>
    <xf numFmtId="0" fontId="45" fillId="5" borderId="5" xfId="20" applyBorder="1">
      <alignment horizontal="right"/>
    </xf>
    <xf numFmtId="0" fontId="0" fillId="0" borderId="0" xfId="0">
      <alignment horizontal="right"/>
    </xf>
    <xf numFmtId="0" fontId="44" fillId="5" borderId="3" xfId="19" applyBorder="1"/>
    <xf numFmtId="0" fontId="44" fillId="5" borderId="0" xfId="19" applyBorder="1"/>
    <xf numFmtId="0" fontId="44" fillId="5" borderId="3" xfId="19" applyBorder="1" applyAlignment="1">
      <alignment horizontal="left" indent="1"/>
    </xf>
    <xf numFmtId="0" fontId="7" fillId="5" borderId="3" xfId="21" applyFont="1" applyBorder="1" applyAlignment="1">
      <alignment horizontal="left" vertical="top" wrapText="1" indent="1"/>
    </xf>
    <xf numFmtId="0" fontId="40" fillId="4" borderId="0" xfId="11" applyBorder="1" applyAlignment="1">
      <alignment wrapText="1"/>
    </xf>
    <xf numFmtId="0" fontId="40" fillId="4" borderId="0" xfId="11" applyBorder="1"/>
    <xf numFmtId="0" fontId="43" fillId="4" borderId="0" xfId="18" applyBorder="1">
      <alignment horizontal="left"/>
    </xf>
    <xf numFmtId="0" fontId="7" fillId="5" borderId="0" xfId="21" applyFont="1" applyBorder="1"/>
    <xf numFmtId="0" fontId="53" fillId="4" borderId="0" xfId="32" applyBorder="1">
      <alignment horizontal="center" wrapText="1"/>
    </xf>
    <xf numFmtId="0" fontId="53" fillId="4" borderId="0" xfId="31" applyBorder="1">
      <alignment horizontal="center" vertical="center" wrapText="1"/>
    </xf>
    <xf numFmtId="0" fontId="40" fillId="4" borderId="0" xfId="11" applyBorder="1"/>
    <xf numFmtId="0" fontId="51" fillId="4" borderId="0" xfId="28" applyBorder="1"/>
    <xf numFmtId="0" fontId="40" fillId="4" borderId="0" xfId="11" applyBorder="1" applyAlignment="1">
      <alignment horizontal="left"/>
    </xf>
    <xf numFmtId="0" fontId="7" fillId="5" borderId="0" xfId="21" applyFont="1" applyBorder="1"/>
    <xf numFmtId="0" fontId="40" fillId="4" borderId="0" xfId="51" applyBorder="1">
      <alignment horizontal="left"/>
    </xf>
    <xf numFmtId="0" fontId="52" fillId="4" borderId="0" xfId="29" applyBorder="1"/>
    <xf numFmtId="0" fontId="53" fillId="4" borderId="0" xfId="32" applyBorder="1">
      <alignment horizontal="center" wrapText="1"/>
    </xf>
    <xf numFmtId="0" fontId="57" fillId="4" borderId="5" xfId="11" applyFont="1" applyBorder="1"/>
    <xf numFmtId="0" fontId="57" fillId="4" borderId="12" xfId="11" applyFont="1" applyBorder="1"/>
    <xf numFmtId="0" fontId="36" fillId="4" borderId="0" xfId="18" applyFont="1" applyBorder="1">
      <alignment horizontal="left"/>
    </xf>
    <xf numFmtId="0" fontId="57" fillId="4" borderId="0" xfId="11" applyFont="1" applyBorder="1"/>
    <xf numFmtId="0" fontId="57" fillId="4" borderId="0" xfId="11" applyFont="1" applyBorder="1" applyAlignment="1"/>
    <xf numFmtId="0" fontId="30" fillId="0" borderId="0" xfId="0" applyFont="1">
      <alignment horizontal="right"/>
    </xf>
    <xf numFmtId="0" fontId="52" fillId="4" borderId="0" xfId="30" applyFont="1" applyBorder="1">
      <alignment horizontal="left"/>
    </xf>
    <xf numFmtId="0" fontId="57" fillId="4" borderId="0" xfId="51" applyFont="1" applyBorder="1">
      <alignment horizontal="left"/>
    </xf>
    <xf numFmtId="0" fontId="52" fillId="4" borderId="0" xfId="30" applyFont="1" applyBorder="1" applyAlignment="1">
      <alignment horizontal="right"/>
    </xf>
    <xf numFmtId="177" fontId="30" fillId="4" borderId="0" xfId="4" applyNumberFormat="1" applyFont="1" applyBorder="1">
      <alignment horizontal="right"/>
    </xf>
    <xf numFmtId="0" fontId="59" fillId="4" borderId="14" xfId="44" applyFont="1" applyBorder="1">
      <alignment horizontal="right"/>
    </xf>
    <xf numFmtId="0" fontId="57" fillId="4" borderId="11" xfId="11" applyFont="1" applyBorder="1"/>
    <xf numFmtId="0" fontId="57" fillId="4" borderId="11" xfId="11" applyFont="1" applyBorder="1" applyAlignment="1">
      <alignment horizontal="right" indent="1"/>
    </xf>
    <xf numFmtId="0" fontId="7" fillId="5" borderId="8" xfId="21" applyFont="1" applyBorder="1" applyAlignment="1"/>
    <xf numFmtId="0" fontId="40" fillId="4" borderId="11" xfId="51" applyBorder="1" applyAlignment="1"/>
    <xf numFmtId="0" fontId="51" fillId="4" borderId="0" xfId="28" applyFont="1" applyBorder="1" applyAlignment="1">
      <alignment horizontal="left" indent="1"/>
    </xf>
    <xf numFmtId="0" fontId="59" fillId="4" borderId="3" xfId="18" applyFont="1" applyBorder="1" applyAlignment="1">
      <alignment wrapText="1"/>
    </xf>
    <xf numFmtId="0" fontId="7" fillId="5" borderId="0" xfId="21" applyFont="1" applyBorder="1"/>
    <xf numFmtId="0" fontId="60" fillId="4" borderId="0" xfId="28" applyFont="1" applyBorder="1"/>
    <xf numFmtId="0" fontId="52" fillId="4" borderId="0" xfId="28" applyFont="1" applyBorder="1"/>
    <xf numFmtId="0" fontId="51" fillId="4" borderId="0" xfId="28" applyFont="1" applyBorder="1"/>
    <xf numFmtId="0" fontId="57" fillId="4" borderId="11" xfId="11" applyFont="1" applyBorder="1" applyAlignment="1"/>
    <xf numFmtId="0" fontId="52" fillId="4" borderId="0" xfId="29" applyFont="1" applyBorder="1" applyAlignment="1"/>
    <xf numFmtId="0" fontId="52" fillId="4" borderId="0" xfId="29" applyFont="1" applyBorder="1"/>
    <xf numFmtId="0" fontId="53" fillId="4" borderId="0" xfId="28" applyFont="1" applyBorder="1"/>
    <xf numFmtId="0" fontId="53" fillId="4" borderId="0" xfId="29" applyFont="1" applyBorder="1"/>
    <xf numFmtId="0" fontId="53" fillId="4" borderId="0" xfId="30" applyFont="1" applyBorder="1">
      <alignment horizontal="left"/>
    </xf>
    <xf numFmtId="0" fontId="40" fillId="4" borderId="0" xfId="11" applyFont="1" applyBorder="1" applyAlignment="1"/>
    <xf numFmtId="0" fontId="40" fillId="4" borderId="0" xfId="11" applyFont="1" applyBorder="1" applyAlignment="1">
      <alignment horizontal="right"/>
    </xf>
    <xf numFmtId="0" fontId="40" fillId="4" borderId="0" xfId="51" applyFont="1" applyBorder="1">
      <alignment horizontal="left"/>
    </xf>
    <xf numFmtId="0" fontId="36" fillId="4" borderId="0" xfId="43" applyFont="1" applyBorder="1">
      <alignment horizontal="right"/>
    </xf>
    <xf numFmtId="0" fontId="40" fillId="4" borderId="0" xfId="11" applyFont="1" applyBorder="1"/>
    <xf numFmtId="0" fontId="40" fillId="4" borderId="0" xfId="11" applyFont="1" applyBorder="1" applyAlignment="1">
      <alignment horizontal="left"/>
    </xf>
    <xf numFmtId="0" fontId="40" fillId="4" borderId="0" xfId="11" quotePrefix="1" applyFont="1" applyBorder="1" applyAlignment="1">
      <alignment horizontal="center" vertical="center" wrapText="1"/>
    </xf>
    <xf numFmtId="0" fontId="36" fillId="4" borderId="0" xfId="51" applyFont="1" applyBorder="1">
      <alignment horizontal="left"/>
    </xf>
    <xf numFmtId="0" fontId="36" fillId="4" borderId="0" xfId="30" applyFont="1" applyBorder="1" applyAlignment="1">
      <alignment horizontal="right"/>
    </xf>
    <xf numFmtId="0" fontId="5" fillId="4" borderId="0" xfId="30" applyFont="1" applyBorder="1">
      <alignment horizontal="left"/>
    </xf>
    <xf numFmtId="0" fontId="53" fillId="4" borderId="0" xfId="32" quotePrefix="1" applyFont="1" applyBorder="1">
      <alignment horizontal="center" wrapText="1"/>
    </xf>
    <xf numFmtId="0" fontId="16" fillId="4" borderId="0" xfId="51" applyFont="1" applyBorder="1">
      <alignment horizontal="left"/>
    </xf>
    <xf numFmtId="174" fontId="53" fillId="4" borderId="0" xfId="32" quotePrefix="1" applyNumberFormat="1" applyFont="1" applyBorder="1">
      <alignment horizontal="center" wrapText="1"/>
    </xf>
    <xf numFmtId="165" fontId="53" fillId="4" borderId="0" xfId="32" quotePrefix="1" applyNumberFormat="1" applyFont="1" applyBorder="1">
      <alignment horizontal="center" wrapText="1"/>
    </xf>
    <xf numFmtId="169" fontId="5" fillId="4" borderId="0" xfId="45" applyFont="1" applyBorder="1" applyAlignment="1">
      <alignment horizontal="left"/>
    </xf>
    <xf numFmtId="0" fontId="40" fillId="4" borderId="0" xfId="11" quotePrefix="1" applyFont="1" applyBorder="1" applyAlignment="1">
      <alignment horizontal="center" wrapText="1"/>
    </xf>
    <xf numFmtId="0" fontId="40" fillId="4" borderId="0" xfId="11" applyFont="1" applyBorder="1" applyAlignment="1">
      <alignment horizontal="left" indent="1"/>
    </xf>
    <xf numFmtId="0" fontId="53" fillId="4" borderId="0" xfId="31" quotePrefix="1" applyFont="1" applyBorder="1" applyAlignment="1">
      <alignment horizontal="center" wrapText="1"/>
    </xf>
    <xf numFmtId="0" fontId="53" fillId="4" borderId="0" xfId="31" quotePrefix="1" applyFont="1" applyBorder="1" applyAlignment="1">
      <alignment horizontal="center" vertical="center" wrapText="1"/>
    </xf>
    <xf numFmtId="0" fontId="53" fillId="4" borderId="0" xfId="11" applyFont="1" applyBorder="1" applyAlignment="1">
      <alignment horizontal="center" wrapText="1"/>
    </xf>
    <xf numFmtId="0" fontId="40" fillId="4" borderId="11" xfId="11" applyFont="1" applyBorder="1"/>
    <xf numFmtId="167" fontId="5" fillId="4" borderId="0" xfId="4" applyFont="1" applyBorder="1">
      <alignment horizontal="right"/>
    </xf>
    <xf numFmtId="0" fontId="46" fillId="5" borderId="5" xfId="22" applyFont="1" applyBorder="1" applyAlignment="1">
      <alignment vertical="top" wrapText="1"/>
    </xf>
    <xf numFmtId="0" fontId="0" fillId="0" borderId="0" xfId="0" applyFont="1">
      <alignment horizontal="right"/>
    </xf>
    <xf numFmtId="0" fontId="40" fillId="4" borderId="0" xfId="11" applyFont="1" applyBorder="1" applyAlignment="1">
      <alignment horizontal="centerContinuous" wrapText="1"/>
    </xf>
    <xf numFmtId="0" fontId="36" fillId="4" borderId="0" xfId="5" applyFont="1" applyBorder="1"/>
    <xf numFmtId="0" fontId="40" fillId="4" borderId="0" xfId="11" applyFont="1" applyBorder="1" applyAlignment="1">
      <alignment horizontal="center" wrapText="1"/>
    </xf>
    <xf numFmtId="0" fontId="53" fillId="4" borderId="0" xfId="32" applyFont="1" applyBorder="1">
      <alignment horizontal="center" wrapText="1"/>
    </xf>
    <xf numFmtId="0" fontId="40" fillId="4" borderId="0" xfId="30" applyFont="1" applyBorder="1">
      <alignment horizontal="left"/>
    </xf>
    <xf numFmtId="0" fontId="0" fillId="0" borderId="0" xfId="0" applyFont="1" applyAlignment="1"/>
    <xf numFmtId="0" fontId="40" fillId="4" borderId="0" xfId="51" applyFont="1" applyBorder="1" applyAlignment="1"/>
    <xf numFmtId="0" fontId="40" fillId="4" borderId="0" xfId="11" applyFont="1" applyBorder="1" applyAlignment="1">
      <alignment horizontal="left" vertical="top" indent="1"/>
    </xf>
    <xf numFmtId="177" fontId="40" fillId="4" borderId="0" xfId="11" applyNumberFormat="1" applyFont="1" applyBorder="1"/>
    <xf numFmtId="0" fontId="53" fillId="4" borderId="0" xfId="29" applyFont="1" applyBorder="1" applyAlignment="1"/>
    <xf numFmtId="0" fontId="53" fillId="4" borderId="0" xfId="30" applyFont="1" applyBorder="1" applyAlignment="1"/>
    <xf numFmtId="0" fontId="16" fillId="4" borderId="0" xfId="28" applyFont="1" applyBorder="1"/>
    <xf numFmtId="0" fontId="40" fillId="4" borderId="0" xfId="11" applyFont="1" applyBorder="1" applyAlignment="1">
      <alignment horizontal="left" vertical="center"/>
    </xf>
    <xf numFmtId="0" fontId="53" fillId="4" borderId="0" xfId="32" applyFont="1" applyBorder="1" applyAlignment="1">
      <alignment horizontal="center" wrapText="1"/>
    </xf>
    <xf numFmtId="0" fontId="11" fillId="4" borderId="0" xfId="18" applyFont="1" applyBorder="1">
      <alignment horizontal="left"/>
    </xf>
    <xf numFmtId="177" fontId="40" fillId="4" borderId="0" xfId="51" applyNumberFormat="1" applyFont="1" applyBorder="1">
      <alignment horizontal="left"/>
    </xf>
    <xf numFmtId="178" fontId="40" fillId="4" borderId="0" xfId="51" applyNumberFormat="1" applyFont="1" applyBorder="1">
      <alignment horizontal="left"/>
    </xf>
    <xf numFmtId="177" fontId="40" fillId="4" borderId="0" xfId="11" applyNumberFormat="1" applyFont="1" applyBorder="1" applyAlignment="1"/>
    <xf numFmtId="0" fontId="53" fillId="4" borderId="0" xfId="30" applyFont="1" applyBorder="1" applyAlignment="1">
      <alignment horizontal="right"/>
    </xf>
    <xf numFmtId="0" fontId="31" fillId="4" borderId="0" xfId="28" applyFont="1" applyBorder="1"/>
    <xf numFmtId="0" fontId="53" fillId="4" borderId="0" xfId="11" applyFont="1" applyBorder="1" applyAlignment="1">
      <alignment horizontal="right" vertical="center"/>
    </xf>
    <xf numFmtId="0" fontId="53" fillId="4" borderId="0" xfId="11" applyFont="1" applyBorder="1" applyAlignment="1">
      <alignment horizontal="right" vertical="center" wrapText="1" indent="1"/>
    </xf>
    <xf numFmtId="0" fontId="53" fillId="4" borderId="4" xfId="30" applyFont="1" applyBorder="1" applyAlignment="1">
      <alignment horizontal="right"/>
    </xf>
    <xf numFmtId="0" fontId="53" fillId="4" borderId="0" xfId="30" applyFont="1" applyBorder="1" applyAlignment="1">
      <alignment horizontal="left"/>
    </xf>
    <xf numFmtId="0" fontId="36" fillId="4" borderId="0" xfId="44" applyFont="1" applyBorder="1">
      <alignment horizontal="right"/>
    </xf>
    <xf numFmtId="0" fontId="40" fillId="4" borderId="0" xfId="11" applyFont="1" applyBorder="1" applyAlignment="1">
      <alignment horizontal="right" wrapText="1"/>
    </xf>
    <xf numFmtId="0" fontId="53" fillId="4" borderId="0" xfId="51" applyFont="1" applyBorder="1" applyAlignment="1"/>
    <xf numFmtId="0" fontId="40" fillId="4" borderId="0" xfId="11" applyFont="1" applyBorder="1" applyAlignment="1">
      <alignment horizontal="left" indent="2"/>
    </xf>
    <xf numFmtId="0" fontId="40" fillId="4" borderId="0" xfId="11" applyFont="1" applyBorder="1" applyAlignment="1">
      <alignment horizontal="left" indent="3"/>
    </xf>
    <xf numFmtId="0" fontId="40" fillId="4" borderId="0" xfId="51" applyFont="1" applyBorder="1" applyAlignment="1">
      <alignment horizontal="left"/>
    </xf>
    <xf numFmtId="0" fontId="40" fillId="4" borderId="0" xfId="11" applyBorder="1"/>
    <xf numFmtId="0" fontId="40" fillId="4" borderId="0" xfId="51" applyFont="1" applyBorder="1">
      <alignment horizontal="left"/>
    </xf>
    <xf numFmtId="168" fontId="10" fillId="4" borderId="0" xfId="42" applyBorder="1"/>
    <xf numFmtId="167" fontId="10" fillId="4" borderId="0" xfId="4" applyBorder="1">
      <alignment horizontal="right"/>
    </xf>
    <xf numFmtId="177" fontId="5" fillId="4" borderId="0" xfId="4" applyNumberFormat="1" applyFont="1" applyBorder="1">
      <alignment horizontal="right"/>
    </xf>
    <xf numFmtId="0" fontId="53" fillId="4" borderId="0" xfId="32" applyFont="1" applyBorder="1">
      <alignment horizontal="center" wrapText="1"/>
    </xf>
    <xf numFmtId="177" fontId="40" fillId="4" borderId="0" xfId="11" applyNumberFormat="1" applyBorder="1" applyAlignment="1"/>
    <xf numFmtId="177" fontId="40" fillId="4" borderId="0" xfId="11" applyNumberFormat="1" applyBorder="1"/>
    <xf numFmtId="177" fontId="40" fillId="4" borderId="0" xfId="11" applyNumberFormat="1" applyBorder="1" applyAlignment="1">
      <alignment horizontal="left" indent="1"/>
    </xf>
    <xf numFmtId="167" fontId="40" fillId="4" borderId="0" xfId="11" applyNumberFormat="1" applyBorder="1" applyAlignment="1"/>
    <xf numFmtId="179" fontId="5" fillId="4" borderId="1" xfId="42" applyNumberFormat="1" applyFont="1" applyBorder="1"/>
    <xf numFmtId="177" fontId="40" fillId="2" borderId="0" xfId="11" applyNumberFormat="1" applyFont="1" applyFill="1" applyBorder="1" applyAlignment="1"/>
    <xf numFmtId="177" fontId="40" fillId="4" borderId="0" xfId="11" quotePrefix="1" applyNumberFormat="1" applyFont="1" applyBorder="1"/>
    <xf numFmtId="177" fontId="40" fillId="4" borderId="0" xfId="39" applyNumberFormat="1" applyFont="1" applyBorder="1"/>
    <xf numFmtId="177" fontId="40" fillId="4" borderId="0" xfId="11" applyNumberFormat="1" applyBorder="1" applyAlignment="1">
      <alignment horizontal="centerContinuous" vertical="center" wrapText="1"/>
    </xf>
    <xf numFmtId="177" fontId="53" fillId="4" borderId="0" xfId="32" quotePrefix="1" applyNumberFormat="1" applyBorder="1">
      <alignment horizontal="center" wrapText="1"/>
    </xf>
    <xf numFmtId="177" fontId="53" fillId="4" borderId="0" xfId="32" applyNumberFormat="1" applyBorder="1">
      <alignment horizontal="center" wrapText="1"/>
    </xf>
    <xf numFmtId="177" fontId="40" fillId="4" borderId="0" xfId="11" quotePrefix="1" applyNumberFormat="1" applyBorder="1"/>
    <xf numFmtId="177" fontId="40" fillId="4" borderId="0" xfId="11" applyNumberFormat="1" applyBorder="1" applyAlignment="1">
      <alignment horizontal="center" wrapText="1"/>
    </xf>
    <xf numFmtId="167" fontId="40" fillId="4" borderId="0" xfId="11" applyNumberFormat="1" applyFont="1" applyBorder="1"/>
    <xf numFmtId="167" fontId="40" fillId="4" borderId="0" xfId="11" applyNumberFormat="1" applyFont="1" applyBorder="1" applyAlignment="1"/>
    <xf numFmtId="0" fontId="40" fillId="4" borderId="0" xfId="11" applyFont="1" applyBorder="1" applyAlignment="1">
      <alignment horizontal="left" wrapText="1"/>
    </xf>
    <xf numFmtId="0" fontId="11" fillId="4" borderId="0" xfId="18" applyFont="1" applyBorder="1" applyAlignment="1">
      <alignment horizontal="left" vertical="center" wrapText="1"/>
    </xf>
    <xf numFmtId="0" fontId="53" fillId="4" borderId="0" xfId="31" applyFont="1" applyBorder="1" applyAlignment="1">
      <alignment horizontal="center" wrapText="1"/>
    </xf>
    <xf numFmtId="0" fontId="40" fillId="4" borderId="0" xfId="11" applyFont="1" applyBorder="1" applyAlignment="1">
      <alignment horizontal="center"/>
    </xf>
    <xf numFmtId="0" fontId="53" fillId="4" borderId="0" xfId="32" applyBorder="1" applyAlignment="1">
      <alignment horizontal="center" wrapText="1"/>
    </xf>
    <xf numFmtId="0" fontId="40" fillId="4" borderId="0" xfId="11" applyBorder="1"/>
    <xf numFmtId="0" fontId="53" fillId="4" borderId="0" xfId="28" applyFont="1" applyBorder="1"/>
    <xf numFmtId="0" fontId="40" fillId="4" borderId="0" xfId="11" applyBorder="1" applyAlignment="1">
      <alignment horizontal="center"/>
    </xf>
    <xf numFmtId="0" fontId="40" fillId="4" borderId="0" xfId="11" applyBorder="1" applyAlignment="1">
      <alignment horizontal="left" vertical="center" wrapText="1"/>
    </xf>
    <xf numFmtId="0" fontId="53" fillId="4" borderId="0" xfId="31" applyBorder="1" applyAlignment="1">
      <alignment horizontal="center" wrapText="1"/>
    </xf>
    <xf numFmtId="0" fontId="40" fillId="4" borderId="0" xfId="11" applyFont="1" applyBorder="1" applyAlignment="1">
      <alignment horizontal="left"/>
    </xf>
    <xf numFmtId="0" fontId="53" fillId="4" borderId="0" xfId="32" quotePrefix="1" applyFont="1" applyBorder="1" applyAlignment="1">
      <alignment horizontal="center" wrapText="1"/>
    </xf>
    <xf numFmtId="0" fontId="53" fillId="4" borderId="0" xfId="32" applyFont="1" applyBorder="1" applyAlignment="1">
      <alignment horizontal="center" wrapText="1"/>
    </xf>
    <xf numFmtId="0" fontId="7" fillId="5" borderId="0" xfId="21" applyFont="1" applyBorder="1"/>
    <xf numFmtId="0" fontId="44" fillId="5" borderId="3" xfId="19" applyBorder="1" applyAlignment="1">
      <alignment horizontal="left" indent="1"/>
    </xf>
    <xf numFmtId="0" fontId="40" fillId="4" borderId="0" xfId="11" applyBorder="1" applyAlignment="1"/>
    <xf numFmtId="0" fontId="40" fillId="4" borderId="0" xfId="51" applyFont="1" applyBorder="1">
      <alignment horizontal="left"/>
    </xf>
    <xf numFmtId="0" fontId="53" fillId="4" borderId="0" xfId="29" applyFont="1" applyBorder="1"/>
    <xf numFmtId="0" fontId="40" fillId="4" borderId="0" xfId="11" applyFont="1" applyBorder="1" applyAlignment="1">
      <alignment wrapText="1"/>
    </xf>
    <xf numFmtId="0" fontId="53" fillId="4" borderId="0" xfId="32" applyFont="1" applyBorder="1">
      <alignment horizontal="center" wrapText="1"/>
    </xf>
    <xf numFmtId="0" fontId="40" fillId="4" borderId="0" xfId="11" applyBorder="1"/>
    <xf numFmtId="177" fontId="5" fillId="4" borderId="4" xfId="34" applyNumberFormat="1" applyFont="1" applyBorder="1" applyAlignment="1">
      <alignment horizontal="right"/>
    </xf>
    <xf numFmtId="165" fontId="40" fillId="4" borderId="1" xfId="39" applyNumberFormat="1"/>
    <xf numFmtId="0" fontId="0" fillId="0" borderId="0" xfId="0" applyNumberFormat="1" applyFill="1">
      <alignment horizontal="right"/>
    </xf>
    <xf numFmtId="0" fontId="39" fillId="0" borderId="1" xfId="9" applyBorder="1">
      <protection locked="0"/>
    </xf>
    <xf numFmtId="0" fontId="40" fillId="4" borderId="0" xfId="11" applyFont="1" applyBorder="1" applyAlignment="1">
      <alignment horizontal="left"/>
    </xf>
    <xf numFmtId="180" fontId="40" fillId="4" borderId="1" xfId="39" applyNumberFormat="1" applyBorder="1"/>
    <xf numFmtId="180" fontId="10" fillId="4" borderId="1" xfId="3" applyNumberFormat="1" applyBorder="1"/>
    <xf numFmtId="181" fontId="40" fillId="4" borderId="1" xfId="39" applyNumberFormat="1" applyBorder="1"/>
    <xf numFmtId="182" fontId="10" fillId="4" borderId="1" xfId="3" applyNumberFormat="1" applyBorder="1"/>
    <xf numFmtId="182" fontId="39" fillId="0" borderId="1" xfId="9" applyNumberFormat="1">
      <protection locked="0"/>
    </xf>
    <xf numFmtId="180" fontId="5" fillId="4" borderId="1" xfId="4" applyNumberFormat="1" applyFont="1" applyBorder="1">
      <alignment horizontal="right"/>
    </xf>
    <xf numFmtId="180" fontId="40" fillId="4" borderId="1" xfId="39" applyNumberFormat="1" applyFont="1" applyBorder="1"/>
    <xf numFmtId="183" fontId="39" fillId="0" borderId="1" xfId="9" applyNumberFormat="1" applyBorder="1">
      <protection locked="0"/>
    </xf>
    <xf numFmtId="181" fontId="39" fillId="0" borderId="1" xfId="9" applyNumberFormat="1" applyBorder="1">
      <protection locked="0"/>
    </xf>
    <xf numFmtId="180" fontId="39" fillId="0" borderId="1" xfId="9" applyNumberFormat="1" applyBorder="1">
      <protection locked="0"/>
    </xf>
    <xf numFmtId="180" fontId="40" fillId="4" borderId="15" xfId="39" applyNumberFormat="1" applyBorder="1"/>
    <xf numFmtId="180" fontId="39" fillId="0" borderId="1" xfId="9" applyNumberFormat="1">
      <protection locked="0"/>
    </xf>
    <xf numFmtId="180" fontId="5" fillId="4" borderId="4" xfId="4" applyNumberFormat="1" applyFont="1" applyBorder="1">
      <alignment horizontal="right"/>
    </xf>
    <xf numFmtId="180" fontId="40" fillId="4" borderId="4" xfId="39" applyNumberFormat="1" applyFont="1" applyBorder="1"/>
    <xf numFmtId="180" fontId="5" fillId="4" borderId="4" xfId="33" applyNumberFormat="1" applyFont="1" applyBorder="1"/>
    <xf numFmtId="180" fontId="10" fillId="4" borderId="1" xfId="4" applyNumberFormat="1" applyBorder="1">
      <alignment horizontal="right"/>
    </xf>
    <xf numFmtId="180" fontId="10" fillId="4" borderId="1" xfId="33" applyNumberFormat="1" applyBorder="1"/>
    <xf numFmtId="180" fontId="10" fillId="4" borderId="4" xfId="33" applyNumberFormat="1" applyBorder="1"/>
    <xf numFmtId="181" fontId="39" fillId="0" borderId="1" xfId="9" applyNumberFormat="1">
      <protection locked="0"/>
    </xf>
    <xf numFmtId="180" fontId="39" fillId="3" borderId="1" xfId="9" applyNumberFormat="1" applyFill="1" applyBorder="1">
      <protection locked="0"/>
    </xf>
    <xf numFmtId="180" fontId="5" fillId="4" borderId="6" xfId="4" applyNumberFormat="1" applyFont="1" applyBorder="1">
      <alignment horizontal="right"/>
    </xf>
    <xf numFmtId="183" fontId="5" fillId="4" borderId="1" xfId="42" applyNumberFormat="1" applyFont="1" applyBorder="1"/>
    <xf numFmtId="184" fontId="5" fillId="4" borderId="1" xfId="42" applyNumberFormat="1" applyFont="1" applyBorder="1"/>
    <xf numFmtId="183" fontId="39" fillId="0" borderId="1" xfId="9" applyNumberFormat="1">
      <protection locked="0"/>
    </xf>
    <xf numFmtId="180" fontId="5" fillId="4" borderId="6" xfId="46" applyNumberFormat="1" applyFont="1" applyBorder="1"/>
    <xf numFmtId="180" fontId="10" fillId="4" borderId="1" xfId="33" applyNumberFormat="1" applyBorder="1" applyAlignment="1"/>
    <xf numFmtId="180" fontId="10" fillId="4" borderId="4" xfId="33" applyNumberFormat="1" applyBorder="1" applyAlignment="1"/>
    <xf numFmtId="180" fontId="10" fillId="4" borderId="4" xfId="33" applyNumberFormat="1" applyBorder="1" applyAlignment="1">
      <alignment horizontal="right"/>
    </xf>
    <xf numFmtId="185" fontId="5" fillId="4" borderId="1" xfId="4" applyNumberFormat="1" applyFont="1" applyBorder="1">
      <alignment horizontal="right"/>
    </xf>
    <xf numFmtId="185" fontId="39" fillId="0" borderId="1" xfId="9" applyNumberFormat="1">
      <protection locked="0"/>
    </xf>
    <xf numFmtId="180" fontId="5" fillId="4" borderId="1" xfId="4" applyNumberFormat="1" applyFont="1" applyBorder="1" applyProtection="1">
      <alignment horizontal="right"/>
    </xf>
    <xf numFmtId="180" fontId="10" fillId="4" borderId="1" xfId="3" applyNumberFormat="1" applyFont="1" applyBorder="1" applyAlignment="1" applyProtection="1">
      <alignment horizontal="right"/>
    </xf>
    <xf numFmtId="180" fontId="10" fillId="4" borderId="4" xfId="4" applyNumberFormat="1" applyFont="1" applyBorder="1">
      <alignment horizontal="right"/>
    </xf>
    <xf numFmtId="180" fontId="10" fillId="4" borderId="1" xfId="4" applyNumberFormat="1" applyFont="1" applyBorder="1" applyProtection="1">
      <alignment horizontal="right"/>
    </xf>
    <xf numFmtId="180" fontId="10" fillId="4" borderId="4" xfId="34" applyNumberFormat="1" applyFont="1" applyBorder="1" applyAlignment="1">
      <alignment horizontal="right"/>
    </xf>
    <xf numFmtId="180" fontId="10" fillId="4" borderId="16" xfId="34" applyNumberFormat="1" applyFont="1" applyBorder="1" applyAlignment="1">
      <alignment horizontal="right"/>
    </xf>
    <xf numFmtId="180" fontId="10" fillId="4" borderId="1" xfId="34" applyNumberFormat="1" applyFont="1" applyBorder="1" applyAlignment="1">
      <alignment horizontal="right"/>
    </xf>
    <xf numFmtId="180" fontId="10" fillId="4" borderId="17" xfId="34" applyNumberFormat="1" applyFont="1" applyBorder="1" applyAlignment="1">
      <alignment horizontal="right"/>
    </xf>
    <xf numFmtId="180" fontId="5" fillId="4" borderId="4" xfId="34" applyNumberFormat="1" applyFont="1" applyBorder="1" applyAlignment="1">
      <alignment horizontal="right"/>
    </xf>
    <xf numFmtId="182" fontId="5" fillId="4" borderId="4" xfId="34" applyNumberFormat="1" applyFont="1" applyBorder="1" applyAlignment="1">
      <alignment horizontal="right"/>
    </xf>
    <xf numFmtId="186" fontId="39" fillId="0" borderId="1" xfId="9" applyNumberFormat="1">
      <protection locked="0"/>
    </xf>
    <xf numFmtId="186" fontId="5" fillId="4" borderId="4" xfId="34" applyNumberFormat="1" applyFont="1" applyBorder="1" applyAlignment="1">
      <alignment horizontal="right"/>
    </xf>
    <xf numFmtId="180" fontId="5" fillId="4" borderId="4" xfId="34" applyNumberFormat="1" applyFont="1" applyAlignment="1">
      <alignment horizontal="right"/>
    </xf>
    <xf numFmtId="183" fontId="10" fillId="4" borderId="1" xfId="42" applyNumberFormat="1" applyBorder="1"/>
    <xf numFmtId="183" fontId="10" fillId="4" borderId="4" xfId="33" applyNumberFormat="1" applyBorder="1"/>
    <xf numFmtId="0" fontId="53" fillId="4" borderId="0" xfId="31" applyBorder="1" applyAlignment="1">
      <alignment horizontal="center" wrapText="1"/>
    </xf>
    <xf numFmtId="0" fontId="0" fillId="0" borderId="0" xfId="0">
      <alignment horizontal="right"/>
    </xf>
    <xf numFmtId="0" fontId="0" fillId="0" borderId="0" xfId="0" applyNumberFormat="1" applyFill="1" applyAlignment="1">
      <alignment horizontal="right"/>
    </xf>
    <xf numFmtId="0" fontId="36" fillId="4" borderId="13" xfId="11" applyFont="1" applyBorder="1" applyAlignment="1"/>
    <xf numFmtId="187" fontId="10" fillId="4" borderId="4" xfId="34" applyNumberFormat="1" applyFont="1" applyBorder="1" applyAlignment="1">
      <alignment horizontal="right"/>
    </xf>
    <xf numFmtId="0" fontId="40" fillId="4" borderId="0" xfId="11" applyBorder="1" applyAlignment="1">
      <alignment horizontal="center"/>
    </xf>
    <xf numFmtId="0" fontId="40" fillId="4" borderId="0" xfId="11" applyBorder="1"/>
    <xf numFmtId="0" fontId="53" fillId="4" borderId="0" xfId="31" applyBorder="1" applyAlignment="1">
      <alignment horizontal="center" wrapText="1"/>
    </xf>
    <xf numFmtId="0" fontId="40" fillId="4" borderId="0" xfId="11" applyFont="1" applyBorder="1" applyAlignment="1">
      <alignment horizontal="left"/>
    </xf>
    <xf numFmtId="0" fontId="0" fillId="0" borderId="0" xfId="0">
      <alignment horizontal="right"/>
    </xf>
    <xf numFmtId="0" fontId="40" fillId="4" borderId="0" xfId="51" applyFont="1" applyBorder="1">
      <alignment horizontal="left"/>
    </xf>
    <xf numFmtId="0" fontId="40" fillId="4" borderId="0" xfId="11" applyFont="1" applyBorder="1" applyAlignment="1">
      <alignment wrapText="1"/>
    </xf>
    <xf numFmtId="0" fontId="53" fillId="4" borderId="0" xfId="32" applyFont="1" applyBorder="1">
      <alignment horizontal="center" wrapText="1"/>
    </xf>
    <xf numFmtId="0" fontId="40" fillId="4" borderId="0" xfId="51" applyFont="1" applyBorder="1">
      <alignment horizontal="left"/>
    </xf>
    <xf numFmtId="0" fontId="53" fillId="4" borderId="0" xfId="31" applyFont="1" applyBorder="1" applyAlignment="1">
      <alignment horizontal="center" wrapText="1"/>
    </xf>
    <xf numFmtId="0" fontId="40" fillId="4" borderId="0" xfId="11" applyBorder="1"/>
    <xf numFmtId="0" fontId="0" fillId="0" borderId="0" xfId="0">
      <alignment horizontal="right"/>
    </xf>
    <xf numFmtId="0" fontId="0" fillId="0" borderId="0" xfId="0">
      <alignment horizontal="right"/>
    </xf>
    <xf numFmtId="0" fontId="0" fillId="0" borderId="0" xfId="0" applyBorder="1" applyAlignment="1">
      <alignment horizontal="left" indent="2"/>
    </xf>
    <xf numFmtId="0" fontId="0" fillId="0" borderId="0" xfId="0" applyFont="1" applyAlignment="1">
      <alignment horizontal="left" indent="2"/>
    </xf>
    <xf numFmtId="0" fontId="0" fillId="0" borderId="0" xfId="0" applyAlignment="1">
      <alignment horizontal="left" indent="2"/>
    </xf>
    <xf numFmtId="0" fontId="0" fillId="0" borderId="0" xfId="0" quotePrefix="1" applyAlignment="1">
      <alignment horizontal="left" indent="2"/>
    </xf>
    <xf numFmtId="180" fontId="0" fillId="0" borderId="4" xfId="0" applyNumberFormat="1" applyFill="1" applyBorder="1" applyProtection="1">
      <alignment horizontal="right"/>
    </xf>
    <xf numFmtId="0" fontId="0" fillId="0" borderId="0" xfId="0">
      <alignment horizontal="right"/>
    </xf>
    <xf numFmtId="0" fontId="0" fillId="0" borderId="0" xfId="0" applyFill="1" applyAlignment="1">
      <alignment horizontal="left" indent="2"/>
    </xf>
    <xf numFmtId="0" fontId="13" fillId="0" borderId="0" xfId="0" applyFont="1" applyFill="1" applyBorder="1" applyAlignment="1" applyProtection="1">
      <alignment horizontal="left" indent="2"/>
    </xf>
    <xf numFmtId="0" fontId="0" fillId="0" borderId="0" xfId="0" applyAlignment="1">
      <alignment horizontal="left" vertical="top" indent="2"/>
    </xf>
    <xf numFmtId="0" fontId="3" fillId="0" borderId="0" xfId="0" applyFont="1" applyAlignment="1">
      <alignment horizontal="left" indent="2"/>
    </xf>
    <xf numFmtId="0" fontId="58" fillId="0" borderId="0" xfId="0" applyFont="1" applyAlignment="1">
      <alignment horizontal="left" indent="2"/>
    </xf>
    <xf numFmtId="0" fontId="5" fillId="0" borderId="0" xfId="0" applyFont="1" applyFill="1" applyAlignment="1">
      <alignment horizontal="left" indent="2"/>
    </xf>
    <xf numFmtId="0" fontId="54" fillId="3" borderId="0" xfId="35" applyFill="1" applyBorder="1" applyAlignment="1" applyProtection="1"/>
    <xf numFmtId="0" fontId="54" fillId="0" borderId="0" xfId="35" applyBorder="1" applyAlignment="1" applyProtection="1"/>
    <xf numFmtId="180" fontId="40" fillId="0" borderId="4" xfId="11" applyNumberFormat="1" applyFill="1" applyBorder="1" applyAlignment="1"/>
    <xf numFmtId="180" fontId="40" fillId="0" borderId="4" xfId="11" applyNumberFormat="1" applyFill="1" applyBorder="1" applyAlignment="1" applyProtection="1"/>
    <xf numFmtId="0" fontId="13" fillId="0" borderId="3" xfId="0" applyFont="1" applyFill="1" applyBorder="1">
      <alignment horizontal="right"/>
    </xf>
    <xf numFmtId="0" fontId="8" fillId="0" borderId="3" xfId="0" applyFont="1" applyFill="1" applyBorder="1">
      <alignment horizontal="right"/>
    </xf>
    <xf numFmtId="0" fontId="0" fillId="0" borderId="3" xfId="0" applyFill="1" applyBorder="1">
      <alignment horizontal="right"/>
    </xf>
    <xf numFmtId="0" fontId="53" fillId="4" borderId="0" xfId="31" applyBorder="1" applyAlignment="1">
      <alignment horizontal="center" wrapText="1"/>
    </xf>
    <xf numFmtId="0" fontId="40" fillId="4" borderId="0" xfId="11" applyBorder="1"/>
    <xf numFmtId="0" fontId="7" fillId="5" borderId="0" xfId="21" applyFont="1" applyBorder="1"/>
    <xf numFmtId="0" fontId="44" fillId="5" borderId="3" xfId="19" applyBorder="1" applyAlignment="1">
      <alignment horizontal="left" indent="1"/>
    </xf>
    <xf numFmtId="0" fontId="40" fillId="4" borderId="0" xfId="11" applyBorder="1" applyAlignment="1"/>
    <xf numFmtId="0" fontId="40" fillId="4" borderId="0" xfId="51" applyFont="1" applyBorder="1">
      <alignment horizontal="left"/>
    </xf>
    <xf numFmtId="0" fontId="0" fillId="0" borderId="0" xfId="0">
      <alignment horizontal="right"/>
    </xf>
    <xf numFmtId="0" fontId="53" fillId="4" borderId="0" xfId="32" applyFont="1" applyBorder="1">
      <alignment horizontal="center" wrapText="1"/>
    </xf>
    <xf numFmtId="0" fontId="57" fillId="4" borderId="5" xfId="11" applyFont="1" applyBorder="1" applyAlignment="1"/>
    <xf numFmtId="0" fontId="53" fillId="4" borderId="0" xfId="31" applyBorder="1" applyAlignment="1">
      <alignment horizontal="center" wrapText="1"/>
    </xf>
    <xf numFmtId="0" fontId="53" fillId="4" borderId="11" xfId="11" applyFont="1" applyBorder="1" applyAlignment="1">
      <alignment horizontal="center" wrapText="1"/>
    </xf>
    <xf numFmtId="0" fontId="0" fillId="0" borderId="0" xfId="0">
      <alignment horizontal="right"/>
    </xf>
    <xf numFmtId="0" fontId="27" fillId="0" borderId="0" xfId="0" applyFont="1" applyBorder="1" applyAlignment="1">
      <alignment horizontal="left" vertical="top" wrapText="1"/>
    </xf>
    <xf numFmtId="0" fontId="0" fillId="0" borderId="0" xfId="0" applyNumberFormat="1" applyFill="1" applyBorder="1" applyAlignment="1">
      <alignment horizontal="left" vertical="top"/>
    </xf>
    <xf numFmtId="0" fontId="8" fillId="3" borderId="0" xfId="0" applyFont="1" applyFill="1" applyBorder="1" applyAlignment="1">
      <alignment horizontal="left" vertical="top" wrapText="1"/>
    </xf>
    <xf numFmtId="0" fontId="8" fillId="0" borderId="0" xfId="0" applyFont="1" applyBorder="1" applyAlignment="1">
      <alignment horizontal="left" vertical="top" wrapText="1"/>
    </xf>
    <xf numFmtId="0" fontId="40" fillId="4" borderId="0" xfId="11" applyFont="1" applyBorder="1" applyAlignment="1">
      <alignment horizontal="left" wrapText="1"/>
    </xf>
    <xf numFmtId="0" fontId="40" fillId="4" borderId="0" xfId="11" applyFont="1" applyBorder="1" applyAlignment="1">
      <alignment horizontal="center"/>
    </xf>
    <xf numFmtId="0" fontId="40" fillId="4" borderId="0" xfId="11" applyBorder="1"/>
    <xf numFmtId="0" fontId="53" fillId="4" borderId="0" xfId="32" applyFont="1" applyBorder="1" applyAlignment="1">
      <alignment horizontal="center" wrapText="1"/>
    </xf>
    <xf numFmtId="0" fontId="0" fillId="0" borderId="0" xfId="0">
      <alignment horizontal="right"/>
    </xf>
    <xf numFmtId="0" fontId="0" fillId="0" borderId="0" xfId="0" applyFill="1" applyAlignment="1" applyProtection="1">
      <alignment horizontal="left" indent="2"/>
      <protection locked="0"/>
    </xf>
    <xf numFmtId="0" fontId="0" fillId="0" borderId="0" xfId="0" applyFill="1" applyProtection="1">
      <alignment horizontal="right"/>
      <protection locked="0"/>
    </xf>
    <xf numFmtId="180" fontId="39" fillId="0" borderId="1" xfId="9" applyNumberFormat="1" applyProtection="1">
      <protection locked="0"/>
    </xf>
    <xf numFmtId="0" fontId="36" fillId="4" borderId="13" xfId="44" applyBorder="1" applyProtection="1">
      <alignment horizontal="right"/>
      <protection locked="0"/>
    </xf>
    <xf numFmtId="0" fontId="40" fillId="4" borderId="0" xfId="11" applyBorder="1" applyAlignment="1" applyProtection="1">
      <alignment horizontal="left" indent="1"/>
      <protection locked="0"/>
    </xf>
    <xf numFmtId="0" fontId="40" fillId="4" borderId="0" xfId="51" applyBorder="1" applyProtection="1">
      <alignment horizontal="left"/>
      <protection locked="0"/>
    </xf>
    <xf numFmtId="0" fontId="40" fillId="4" borderId="0" xfId="11" applyBorder="1" applyAlignment="1" applyProtection="1">
      <protection locked="0"/>
    </xf>
    <xf numFmtId="0" fontId="40" fillId="4" borderId="0" xfId="11" applyBorder="1" applyProtection="1">
      <protection locked="0"/>
    </xf>
    <xf numFmtId="0" fontId="40" fillId="4" borderId="5" xfId="11" applyBorder="1" applyProtection="1">
      <protection locked="0"/>
    </xf>
    <xf numFmtId="0" fontId="0" fillId="0" borderId="0" xfId="0" applyBorder="1" applyProtection="1">
      <alignment horizontal="right"/>
      <protection locked="0"/>
    </xf>
    <xf numFmtId="0" fontId="40" fillId="4" borderId="0" xfId="11" applyBorder="1" applyAlignment="1" applyProtection="1">
      <alignment horizontal="left" indent="2"/>
      <protection locked="0"/>
    </xf>
    <xf numFmtId="0" fontId="0" fillId="0" borderId="0" xfId="0" applyProtection="1">
      <alignment horizontal="right"/>
      <protection locked="0"/>
    </xf>
    <xf numFmtId="183" fontId="10" fillId="4" borderId="1" xfId="41" applyNumberFormat="1" applyFont="1" applyFill="1" applyBorder="1" applyAlignment="1" applyProtection="1">
      <alignment horizontal="right"/>
    </xf>
    <xf numFmtId="0" fontId="53" fillId="5" borderId="18" xfId="22" applyFont="1" applyBorder="1" applyAlignment="1">
      <alignment horizontal="center" vertical="center" wrapText="1"/>
    </xf>
    <xf numFmtId="0" fontId="53" fillId="5" borderId="4" xfId="22" applyFont="1" applyBorder="1" applyAlignment="1">
      <alignment horizontal="center" vertical="center" wrapText="1"/>
    </xf>
    <xf numFmtId="0" fontId="46" fillId="5" borderId="19" xfId="22" applyBorder="1">
      <alignment vertical="top" wrapText="1"/>
    </xf>
    <xf numFmtId="0" fontId="46" fillId="5" borderId="17" xfId="22" applyBorder="1">
      <alignment vertical="top" wrapText="1"/>
    </xf>
    <xf numFmtId="180" fontId="46" fillId="5" borderId="19" xfId="22" applyNumberFormat="1" applyBorder="1">
      <alignment vertical="top" wrapText="1"/>
    </xf>
    <xf numFmtId="180" fontId="46" fillId="5" borderId="17" xfId="22" applyNumberFormat="1" applyBorder="1">
      <alignment vertical="top" wrapText="1"/>
    </xf>
    <xf numFmtId="0" fontId="46" fillId="5" borderId="16" xfId="22" applyBorder="1">
      <alignment vertical="top" wrapText="1"/>
    </xf>
    <xf numFmtId="0" fontId="36" fillId="4" borderId="13" xfId="44" applyBorder="1" applyProtection="1">
      <alignment horizontal="right"/>
    </xf>
    <xf numFmtId="0" fontId="40" fillId="4" borderId="0" xfId="11" applyBorder="1" applyProtection="1"/>
    <xf numFmtId="0" fontId="40" fillId="4" borderId="0" xfId="11" applyBorder="1" applyAlignment="1" applyProtection="1">
      <alignment horizontal="left" indent="2"/>
    </xf>
    <xf numFmtId="0" fontId="40" fillId="4" borderId="5" xfId="11" applyBorder="1" applyProtection="1"/>
    <xf numFmtId="0" fontId="0" fillId="0" borderId="0" xfId="0" applyProtection="1">
      <alignment horizontal="right"/>
    </xf>
    <xf numFmtId="0" fontId="40" fillId="4" borderId="0" xfId="11" applyFont="1" applyBorder="1" applyAlignment="1">
      <alignment horizontal="left" wrapText="1"/>
    </xf>
    <xf numFmtId="0" fontId="16" fillId="4" borderId="0" xfId="11" applyFont="1" applyBorder="1" applyAlignment="1">
      <alignment horizontal="center" wrapText="1"/>
    </xf>
    <xf numFmtId="0" fontId="53" fillId="4" borderId="0" xfId="32" applyBorder="1" applyAlignment="1">
      <alignment horizontal="center" wrapText="1"/>
    </xf>
    <xf numFmtId="0" fontId="0" fillId="0" borderId="0" xfId="0">
      <alignment horizontal="right"/>
    </xf>
    <xf numFmtId="0" fontId="0" fillId="0" borderId="0" xfId="0" applyFill="1" applyAlignment="1" applyProtection="1">
      <alignment horizontal="left" indent="2"/>
    </xf>
    <xf numFmtId="0" fontId="0" fillId="0" borderId="0" xfId="0" applyFill="1" applyProtection="1">
      <alignment horizontal="right"/>
    </xf>
    <xf numFmtId="182" fontId="5" fillId="4" borderId="1" xfId="40" applyNumberFormat="1" applyFont="1" applyBorder="1">
      <alignment horizontal="right"/>
    </xf>
    <xf numFmtId="0" fontId="40" fillId="4" borderId="0" xfId="11" applyBorder="1" applyAlignment="1"/>
    <xf numFmtId="0" fontId="39" fillId="0" borderId="1" xfId="9" applyAlignment="1">
      <alignment horizontal="center" vertical="center" wrapText="1"/>
      <protection locked="0"/>
    </xf>
    <xf numFmtId="49" fontId="34" fillId="0" borderId="0" xfId="37" applyFont="1">
      <alignment horizontal="left" indent="1"/>
    </xf>
    <xf numFmtId="0" fontId="0" fillId="0" borderId="0" xfId="0" applyBorder="1" applyAlignment="1">
      <alignment horizontal="left" vertical="top" wrapText="1"/>
    </xf>
    <xf numFmtId="0" fontId="61" fillId="0" borderId="0" xfId="26" applyFont="1" applyBorder="1" applyAlignment="1">
      <alignment vertical="top" wrapText="1"/>
    </xf>
    <xf numFmtId="0" fontId="0" fillId="0" borderId="5" xfId="0" applyFill="1" applyBorder="1">
      <alignment horizontal="right"/>
    </xf>
    <xf numFmtId="0" fontId="0" fillId="0" borderId="5" xfId="0" applyFont="1" applyFill="1" applyBorder="1">
      <alignment horizontal="right"/>
    </xf>
    <xf numFmtId="0" fontId="8" fillId="3" borderId="3" xfId="0" applyFont="1" applyFill="1" applyBorder="1">
      <alignment horizontal="right"/>
    </xf>
    <xf numFmtId="0" fontId="6" fillId="3" borderId="0" xfId="0" applyFont="1" applyFill="1" applyBorder="1" applyAlignment="1">
      <alignment horizontal="centerContinuous"/>
    </xf>
    <xf numFmtId="181" fontId="38" fillId="0" borderId="24" xfId="8" applyNumberFormat="1" applyFill="1">
      <alignment horizontal="right"/>
      <protection locked="0"/>
    </xf>
    <xf numFmtId="181" fontId="5" fillId="4" borderId="4" xfId="42" applyNumberFormat="1" applyFont="1" applyBorder="1"/>
    <xf numFmtId="0" fontId="59" fillId="4" borderId="0" xfId="18" applyFont="1" applyBorder="1" applyAlignment="1">
      <alignment wrapText="1"/>
    </xf>
    <xf numFmtId="0" fontId="8" fillId="3" borderId="0" xfId="0" applyFont="1" applyFill="1" applyBorder="1" applyAlignment="1">
      <alignment horizontal="right"/>
    </xf>
    <xf numFmtId="0" fontId="8" fillId="3" borderId="0" xfId="0" applyFont="1" applyFill="1" applyBorder="1" applyAlignment="1">
      <alignment horizontal="left"/>
    </xf>
    <xf numFmtId="0" fontId="44" fillId="5" borderId="3" xfId="19" applyFont="1" applyBorder="1" applyAlignment="1">
      <alignment horizontal="left" indent="1"/>
    </xf>
    <xf numFmtId="0" fontId="8" fillId="0" borderId="7" xfId="0" applyFont="1" applyBorder="1" applyAlignment="1">
      <alignment horizontal="left" vertical="top" wrapText="1"/>
    </xf>
    <xf numFmtId="0" fontId="9" fillId="3" borderId="8" xfId="0" applyFont="1" applyFill="1" applyBorder="1" applyAlignment="1">
      <alignment vertical="top"/>
    </xf>
    <xf numFmtId="0" fontId="9" fillId="3" borderId="9" xfId="0" applyFont="1" applyFill="1" applyBorder="1" applyAlignment="1"/>
    <xf numFmtId="0" fontId="18" fillId="3" borderId="3" xfId="0" applyFont="1" applyFill="1" applyBorder="1" applyAlignment="1"/>
    <xf numFmtId="0" fontId="47" fillId="3" borderId="0" xfId="24" applyFill="1" applyBorder="1" applyAlignment="1">
      <alignment horizontal="left" vertical="top"/>
    </xf>
    <xf numFmtId="0" fontId="13" fillId="0" borderId="5" xfId="0" applyFont="1" applyFill="1" applyBorder="1">
      <alignment horizontal="right"/>
    </xf>
    <xf numFmtId="0" fontId="62" fillId="3" borderId="0" xfId="24" applyFont="1" applyFill="1" applyBorder="1" applyAlignment="1">
      <alignment horizontal="left" vertical="top"/>
    </xf>
    <xf numFmtId="0" fontId="8" fillId="0" borderId="3" xfId="0" applyFont="1" applyBorder="1" applyAlignment="1">
      <alignment horizontal="left" vertical="top" wrapText="1"/>
    </xf>
    <xf numFmtId="0" fontId="13" fillId="3" borderId="10" xfId="0" applyFont="1" applyFill="1" applyBorder="1" applyAlignment="1"/>
    <xf numFmtId="0" fontId="13" fillId="3" borderId="11" xfId="0" applyFont="1" applyFill="1" applyBorder="1" applyAlignment="1"/>
    <xf numFmtId="0" fontId="13" fillId="3" borderId="12" xfId="0" applyFont="1" applyFill="1" applyBorder="1" applyAlignment="1"/>
    <xf numFmtId="0" fontId="39" fillId="0" borderId="1" xfId="9" applyBorder="1" applyAlignment="1">
      <alignment wrapText="1"/>
      <protection locked="0"/>
    </xf>
    <xf numFmtId="0" fontId="39" fillId="0" borderId="1" xfId="9" applyAlignment="1">
      <alignment wrapText="1"/>
      <protection locked="0"/>
    </xf>
    <xf numFmtId="180" fontId="5" fillId="4" borderId="1" xfId="4" applyNumberFormat="1" applyFont="1" applyBorder="1" applyProtection="1">
      <alignment horizontal="right"/>
      <protection locked="0"/>
    </xf>
    <xf numFmtId="185" fontId="5" fillId="4" borderId="1" xfId="4" applyNumberFormat="1" applyFont="1" applyBorder="1" applyProtection="1">
      <alignment horizontal="right"/>
      <protection locked="0"/>
    </xf>
    <xf numFmtId="180" fontId="10" fillId="4" borderId="4" xfId="33" applyNumberFormat="1" applyBorder="1" applyAlignment="1" applyProtection="1">
      <alignment horizontal="right"/>
    </xf>
    <xf numFmtId="185" fontId="39" fillId="0" borderId="1" xfId="9" applyNumberFormat="1" applyProtection="1">
      <protection locked="0"/>
    </xf>
    <xf numFmtId="169" fontId="53" fillId="4" borderId="0" xfId="31" applyNumberFormat="1" applyFont="1" applyBorder="1" applyAlignment="1">
      <alignment horizontal="center" wrapText="1"/>
    </xf>
    <xf numFmtId="180" fontId="5" fillId="4" borderId="4" xfId="33" applyNumberFormat="1" applyFont="1" applyBorder="1" applyProtection="1"/>
    <xf numFmtId="0" fontId="53" fillId="4" borderId="0" xfId="31" applyBorder="1" applyAlignment="1">
      <alignment horizontal="center" wrapText="1"/>
    </xf>
    <xf numFmtId="0" fontId="56" fillId="0" borderId="0" xfId="0" applyFont="1" applyAlignment="1">
      <alignment horizontal="left"/>
    </xf>
    <xf numFmtId="0" fontId="63" fillId="0" borderId="0" xfId="0" applyFont="1" applyAlignment="1">
      <alignment horizontal="left"/>
    </xf>
    <xf numFmtId="0" fontId="40" fillId="4" borderId="0" xfId="11" applyAlignment="1"/>
    <xf numFmtId="0" fontId="40" fillId="4" borderId="0" xfId="11" quotePrefix="1" applyAlignment="1">
      <alignment horizontal="center" wrapText="1"/>
    </xf>
    <xf numFmtId="177" fontId="40" fillId="4" borderId="1" xfId="4" applyNumberFormat="1" applyFont="1" applyBorder="1">
      <alignment horizontal="right"/>
    </xf>
    <xf numFmtId="0" fontId="63" fillId="0" borderId="0" xfId="0" applyFont="1" applyAlignment="1">
      <alignment horizontal="left" indent="2"/>
    </xf>
    <xf numFmtId="0" fontId="40" fillId="4" borderId="0" xfId="11" applyBorder="1"/>
    <xf numFmtId="0" fontId="53" fillId="4" borderId="0" xfId="31" applyBorder="1" applyAlignment="1">
      <alignment horizontal="center" wrapText="1"/>
    </xf>
    <xf numFmtId="0" fontId="44" fillId="5" borderId="3" xfId="19" applyBorder="1" applyAlignment="1">
      <alignment horizontal="left" indent="1"/>
    </xf>
    <xf numFmtId="0" fontId="40" fillId="4" borderId="0" xfId="11" applyBorder="1" applyAlignment="1"/>
    <xf numFmtId="0" fontId="40" fillId="4" borderId="0" xfId="11" applyBorder="1" applyAlignment="1">
      <alignment horizontal="center" vertical="center" wrapText="1"/>
    </xf>
    <xf numFmtId="180" fontId="40" fillId="4" borderId="4" xfId="33" applyNumberFormat="1" applyFont="1" applyBorder="1"/>
    <xf numFmtId="169" fontId="53" fillId="4" borderId="0" xfId="45" applyFont="1" applyBorder="1" applyAlignment="1">
      <alignment horizontal="center" vertical="center" wrapText="1"/>
    </xf>
    <xf numFmtId="0" fontId="40" fillId="4" borderId="0" xfId="11" applyBorder="1" applyAlignment="1">
      <alignment horizontal="left" wrapText="1"/>
    </xf>
    <xf numFmtId="0" fontId="40" fillId="4" borderId="11" xfId="11" applyBorder="1" applyAlignment="1">
      <alignment horizontal="left" indent="2"/>
    </xf>
    <xf numFmtId="181" fontId="40" fillId="0" borderId="4" xfId="39" applyNumberFormat="1" applyFill="1" applyBorder="1" applyProtection="1"/>
    <xf numFmtId="181" fontId="0" fillId="0" borderId="4" xfId="0" applyNumberFormat="1" applyFill="1" applyBorder="1" applyProtection="1">
      <alignment horizontal="right"/>
    </xf>
    <xf numFmtId="0" fontId="0" fillId="0" borderId="0" xfId="0" quotePrefix="1" applyFill="1" applyAlignment="1">
      <alignment horizontal="left" indent="2"/>
    </xf>
    <xf numFmtId="0" fontId="64" fillId="0" borderId="0" xfId="0" applyFont="1">
      <alignment horizontal="right"/>
    </xf>
    <xf numFmtId="0" fontId="64" fillId="0" borderId="0" xfId="0" applyFont="1" applyAlignment="1">
      <alignment horizontal="left" indent="2"/>
    </xf>
    <xf numFmtId="180" fontId="10" fillId="4" borderId="1" xfId="4" applyNumberFormat="1" applyBorder="1" applyProtection="1">
      <alignment horizontal="right"/>
    </xf>
    <xf numFmtId="0" fontId="16" fillId="3" borderId="3" xfId="0" applyFont="1" applyFill="1" applyBorder="1" applyAlignment="1">
      <alignment horizontal="centerContinuous"/>
    </xf>
    <xf numFmtId="0" fontId="39" fillId="0" borderId="1" xfId="9" applyAlignment="1">
      <alignment horizontal="center" wrapText="1"/>
      <protection locked="0"/>
    </xf>
    <xf numFmtId="0" fontId="0" fillId="0" borderId="0" xfId="0" applyAlignment="1">
      <alignment horizontal="left" vertical="top"/>
    </xf>
    <xf numFmtId="0" fontId="0" fillId="0" borderId="0" xfId="0" applyAlignment="1">
      <alignment horizontal="left" vertical="top" wrapText="1"/>
    </xf>
    <xf numFmtId="180" fontId="40" fillId="4" borderId="4" xfId="39" applyNumberFormat="1" applyBorder="1"/>
    <xf numFmtId="181" fontId="10" fillId="4" borderId="4" xfId="42" applyNumberFormat="1" applyBorder="1"/>
    <xf numFmtId="0" fontId="65" fillId="3" borderId="0" xfId="24" applyFont="1" applyFill="1" applyBorder="1" applyAlignment="1">
      <alignment horizontal="left" vertical="top"/>
    </xf>
    <xf numFmtId="0" fontId="5" fillId="0" borderId="0" xfId="0" applyFont="1" applyBorder="1" applyAlignment="1">
      <alignment horizontal="left" vertical="top" wrapText="1"/>
    </xf>
    <xf numFmtId="0" fontId="40" fillId="4" borderId="0" xfId="11" applyBorder="1" applyAlignment="1" applyProtection="1">
      <alignment horizontal="left"/>
      <protection locked="0"/>
    </xf>
    <xf numFmtId="0" fontId="53" fillId="4" borderId="0" xfId="31" applyBorder="1" applyProtection="1">
      <alignment horizontal="center" vertical="center" wrapText="1"/>
      <protection locked="0"/>
    </xf>
    <xf numFmtId="0" fontId="40" fillId="4" borderId="0" xfId="11" applyBorder="1" applyAlignment="1" applyProtection="1">
      <alignment vertical="top"/>
      <protection locked="0"/>
    </xf>
    <xf numFmtId="0" fontId="39" fillId="0" borderId="1" xfId="9" applyAlignment="1">
      <alignment wrapText="1"/>
      <protection locked="0"/>
    </xf>
    <xf numFmtId="0" fontId="39" fillId="0" borderId="1" xfId="9" applyBorder="1" applyAlignment="1">
      <alignment wrapText="1"/>
      <protection locked="0"/>
    </xf>
    <xf numFmtId="0" fontId="40" fillId="4" borderId="0" xfId="11" applyBorder="1"/>
    <xf numFmtId="0" fontId="7" fillId="5" borderId="0" xfId="21" applyFont="1" applyBorder="1"/>
    <xf numFmtId="0" fontId="40" fillId="4" borderId="0" xfId="11" applyBorder="1" applyAlignment="1"/>
    <xf numFmtId="180" fontId="39" fillId="8" borderId="1" xfId="9" applyNumberFormat="1" applyFill="1">
      <protection locked="0"/>
    </xf>
    <xf numFmtId="180" fontId="39" fillId="8" borderId="1" xfId="9" applyNumberFormat="1" applyFill="1" applyProtection="1">
      <protection locked="0"/>
    </xf>
    <xf numFmtId="0" fontId="39" fillId="8" borderId="1" xfId="9" applyFill="1" applyAlignment="1">
      <alignment wrapText="1"/>
      <protection locked="0"/>
    </xf>
    <xf numFmtId="14" fontId="39" fillId="8" borderId="1" xfId="9" applyNumberFormat="1" applyFill="1">
      <protection locked="0"/>
    </xf>
    <xf numFmtId="186" fontId="39" fillId="8" borderId="1" xfId="9" applyNumberFormat="1" applyFill="1">
      <protection locked="0"/>
    </xf>
    <xf numFmtId="181" fontId="39" fillId="8" borderId="1" xfId="9" applyNumberFormat="1" applyFill="1">
      <protection locked="0"/>
    </xf>
    <xf numFmtId="188" fontId="39" fillId="0" borderId="1" xfId="54" applyNumberFormat="1" applyFont="1" applyBorder="1" applyProtection="1">
      <protection locked="0"/>
    </xf>
    <xf numFmtId="0" fontId="39" fillId="8" borderId="1" xfId="9" applyFill="1" applyBorder="1">
      <protection locked="0"/>
    </xf>
    <xf numFmtId="180" fontId="39" fillId="0" borderId="1" xfId="9" applyNumberFormat="1" applyFill="1" applyAlignment="1" applyProtection="1">
      <alignment horizontal="center" wrapText="1"/>
      <protection locked="0"/>
    </xf>
    <xf numFmtId="180" fontId="40" fillId="4" borderId="0" xfId="11" applyNumberFormat="1" applyFont="1" applyBorder="1" applyAlignment="1"/>
    <xf numFmtId="0" fontId="53" fillId="9" borderId="0" xfId="30" applyFill="1" applyBorder="1">
      <alignment horizontal="left"/>
    </xf>
    <xf numFmtId="0" fontId="40" fillId="9" borderId="0" xfId="11" applyFill="1" applyBorder="1" applyAlignment="1"/>
    <xf numFmtId="0" fontId="53" fillId="9" borderId="0" xfId="31" applyFill="1" applyBorder="1">
      <alignment horizontal="center" vertical="center" wrapText="1"/>
    </xf>
    <xf numFmtId="0" fontId="53" fillId="9" borderId="0" xfId="31" applyFill="1" applyBorder="1" applyAlignment="1">
      <alignment horizontal="center" wrapText="1"/>
    </xf>
    <xf numFmtId="0" fontId="40" fillId="9" borderId="0" xfId="11" applyFill="1" applyBorder="1" applyAlignment="1">
      <alignment horizontal="left" indent="2"/>
    </xf>
    <xf numFmtId="169" fontId="16" fillId="9" borderId="0" xfId="45" applyFont="1" applyFill="1" applyBorder="1" applyAlignment="1">
      <alignment horizontal="center" wrapText="1"/>
    </xf>
    <xf numFmtId="0" fontId="40" fillId="9" borderId="0" xfId="51" applyFill="1" applyBorder="1">
      <alignment horizontal="left"/>
    </xf>
    <xf numFmtId="0" fontId="40" fillId="9" borderId="0" xfId="11" applyFill="1" applyBorder="1" applyAlignment="1">
      <alignment horizontal="center"/>
    </xf>
    <xf numFmtId="180" fontId="10" fillId="9" borderId="6" xfId="4" applyNumberFormat="1" applyFill="1" applyBorder="1">
      <alignment horizontal="right"/>
    </xf>
    <xf numFmtId="0" fontId="40" fillId="9" borderId="0" xfId="11" applyFill="1" applyBorder="1" applyAlignment="1">
      <alignment horizontal="left" indent="1"/>
    </xf>
    <xf numFmtId="0" fontId="40" fillId="9" borderId="0" xfId="11" applyFill="1" applyBorder="1"/>
    <xf numFmtId="0" fontId="40" fillId="9" borderId="0" xfId="11" applyFill="1" applyBorder="1" applyAlignment="1" applyProtection="1">
      <alignment horizontal="left" indent="1"/>
      <protection locked="0"/>
    </xf>
    <xf numFmtId="0" fontId="40" fillId="9" borderId="0" xfId="51" applyFill="1" applyBorder="1" applyProtection="1">
      <alignment horizontal="left"/>
      <protection locked="0"/>
    </xf>
    <xf numFmtId="0" fontId="40" fillId="9" borderId="0" xfId="11" applyFill="1" applyBorder="1" applyAlignment="1" applyProtection="1">
      <protection locked="0"/>
    </xf>
    <xf numFmtId="0" fontId="40" fillId="9" borderId="0" xfId="11" applyFill="1" applyBorder="1" applyProtection="1">
      <protection locked="0"/>
    </xf>
    <xf numFmtId="0" fontId="53" fillId="9" borderId="0" xfId="31" applyFill="1" applyBorder="1" applyAlignment="1" applyProtection="1">
      <alignment horizontal="center" wrapText="1"/>
      <protection locked="0"/>
    </xf>
    <xf numFmtId="0" fontId="53" fillId="9" borderId="0" xfId="30" applyFill="1" applyBorder="1" applyProtection="1">
      <alignment horizontal="left"/>
    </xf>
    <xf numFmtId="0" fontId="40" fillId="9" borderId="0" xfId="11" applyFill="1" applyBorder="1" applyAlignment="1" applyProtection="1">
      <alignment horizontal="left" indent="2"/>
    </xf>
    <xf numFmtId="0" fontId="40" fillId="9" borderId="0" xfId="11" applyFill="1" applyBorder="1" applyAlignment="1" applyProtection="1"/>
    <xf numFmtId="169" fontId="16" fillId="9" borderId="0" xfId="45" applyFont="1" applyFill="1" applyBorder="1" applyAlignment="1" applyProtection="1">
      <alignment horizontal="center" wrapText="1"/>
    </xf>
    <xf numFmtId="0" fontId="40" fillId="9" borderId="0" xfId="51" applyFill="1" applyBorder="1" applyProtection="1">
      <alignment horizontal="left"/>
    </xf>
    <xf numFmtId="0" fontId="39" fillId="8" borderId="1" xfId="9" applyFill="1" applyAlignment="1" applyProtection="1">
      <alignment wrapText="1"/>
      <protection locked="0"/>
    </xf>
    <xf numFmtId="0" fontId="40" fillId="9" borderId="0" xfId="11" applyFill="1" applyBorder="1" applyAlignment="1" applyProtection="1">
      <alignment horizontal="center"/>
    </xf>
    <xf numFmtId="180" fontId="10" fillId="9" borderId="6" xfId="4" applyNumberFormat="1" applyFill="1" applyBorder="1" applyProtection="1">
      <alignment horizontal="right"/>
    </xf>
    <xf numFmtId="0" fontId="40" fillId="9" borderId="0" xfId="11" applyFill="1" applyBorder="1" applyAlignment="1" applyProtection="1">
      <alignment horizontal="left" indent="1"/>
    </xf>
    <xf numFmtId="0" fontId="40" fillId="9" borderId="0" xfId="11" applyFill="1" applyBorder="1" applyProtection="1"/>
    <xf numFmtId="180" fontId="39" fillId="0" borderId="1" xfId="9" applyNumberFormat="1" applyFill="1" applyBorder="1">
      <protection locked="0"/>
    </xf>
    <xf numFmtId="0" fontId="39" fillId="8" borderId="1" xfId="9" applyFill="1" applyAlignment="1">
      <alignment wrapText="1"/>
      <protection locked="0"/>
    </xf>
    <xf numFmtId="189" fontId="0" fillId="0" borderId="0" xfId="0" applyNumberFormat="1" applyAlignment="1"/>
    <xf numFmtId="180" fontId="39" fillId="68" borderId="53" xfId="2369" applyNumberFormat="1" applyFill="1">
      <protection locked="0"/>
    </xf>
    <xf numFmtId="182" fontId="39" fillId="0" borderId="1" xfId="9" applyNumberFormat="1" applyBorder="1">
      <protection locked="0"/>
    </xf>
    <xf numFmtId="0" fontId="39" fillId="68" borderId="1" xfId="9" applyFill="1">
      <protection locked="0"/>
    </xf>
    <xf numFmtId="180" fontId="39" fillId="0" borderId="1" xfId="9" applyNumberFormat="1">
      <protection locked="0"/>
    </xf>
    <xf numFmtId="180" fontId="39" fillId="68" borderId="1" xfId="9" applyNumberFormat="1" applyFill="1">
      <protection locked="0"/>
    </xf>
    <xf numFmtId="180" fontId="39" fillId="0" borderId="1" xfId="9" applyNumberFormat="1" applyBorder="1">
      <protection locked="0"/>
    </xf>
    <xf numFmtId="180" fontId="39" fillId="0" borderId="1" xfId="9" applyNumberFormat="1">
      <protection locked="0"/>
    </xf>
    <xf numFmtId="180" fontId="39" fillId="8" borderId="1" xfId="9" applyNumberFormat="1" applyFill="1">
      <protection locked="0"/>
    </xf>
    <xf numFmtId="0" fontId="51" fillId="4" borderId="0" xfId="28" applyBorder="1"/>
    <xf numFmtId="0" fontId="39" fillId="8" borderId="1" xfId="9" applyFill="1" applyAlignment="1">
      <alignment wrapText="1"/>
      <protection locked="0"/>
    </xf>
    <xf numFmtId="180" fontId="40" fillId="0" borderId="0" xfId="11" applyNumberFormat="1" applyFill="1"/>
    <xf numFmtId="0" fontId="46" fillId="5" borderId="3" xfId="22" applyFont="1" applyBorder="1" applyAlignment="1">
      <alignment horizontal="left" vertical="top" wrapText="1" indent="1"/>
    </xf>
    <xf numFmtId="0" fontId="0" fillId="0" borderId="0" xfId="0" applyFont="1" applyBorder="1" applyAlignment="1">
      <alignment horizontal="left" indent="1"/>
    </xf>
    <xf numFmtId="0" fontId="37" fillId="5" borderId="1" xfId="7" applyBorder="1">
      <alignment horizontal="center"/>
    </xf>
    <xf numFmtId="165" fontId="37" fillId="5" borderId="1" xfId="16" applyBorder="1">
      <alignment horizontal="center" vertical="center"/>
    </xf>
    <xf numFmtId="0" fontId="46" fillId="5" borderId="0" xfId="22" applyFont="1" applyBorder="1" applyAlignment="1">
      <alignment horizontal="left" vertical="top" wrapText="1" indent="1"/>
    </xf>
    <xf numFmtId="0" fontId="37" fillId="5" borderId="20" xfId="7" applyBorder="1" applyAlignment="1">
      <alignment horizontal="center"/>
    </xf>
    <xf numFmtId="0" fontId="37" fillId="5" borderId="21" xfId="7" applyBorder="1" applyAlignment="1">
      <alignment horizontal="center"/>
    </xf>
    <xf numFmtId="0" fontId="37" fillId="5" borderId="22" xfId="7" applyBorder="1" applyAlignment="1">
      <alignment horizontal="center"/>
    </xf>
    <xf numFmtId="0" fontId="0" fillId="0" borderId="3" xfId="0" applyBorder="1" applyAlignment="1">
      <alignment horizontal="right" vertical="center" wrapText="1"/>
    </xf>
    <xf numFmtId="0" fontId="53" fillId="4" borderId="0" xfId="31" applyFont="1" applyBorder="1" applyAlignment="1">
      <alignment horizontal="center" wrapText="1"/>
    </xf>
    <xf numFmtId="0" fontId="40" fillId="4" borderId="0" xfId="11" applyFont="1" applyBorder="1" applyAlignment="1">
      <alignment horizontal="left" wrapText="1"/>
    </xf>
    <xf numFmtId="165" fontId="37" fillId="5" borderId="20" xfId="16" applyBorder="1" applyAlignment="1">
      <alignment horizontal="center" vertical="center"/>
    </xf>
    <xf numFmtId="165" fontId="37" fillId="5" borderId="21" xfId="16" applyBorder="1" applyAlignment="1">
      <alignment horizontal="center" vertical="center"/>
    </xf>
    <xf numFmtId="165" fontId="37" fillId="5" borderId="22" xfId="16" applyBorder="1" applyAlignment="1">
      <alignment horizontal="center" vertical="center"/>
    </xf>
    <xf numFmtId="0" fontId="53" fillId="4" borderId="0" xfId="32" quotePrefix="1" applyFont="1" applyBorder="1" applyAlignment="1">
      <alignment horizontal="center" wrapText="1"/>
    </xf>
    <xf numFmtId="0" fontId="37" fillId="5" borderId="1" xfId="7">
      <alignment horizontal="center"/>
    </xf>
    <xf numFmtId="165" fontId="37" fillId="5" borderId="1" xfId="16">
      <alignment horizontal="center" vertical="center"/>
    </xf>
    <xf numFmtId="0" fontId="39" fillId="8" borderId="1" xfId="9" applyFill="1" applyAlignment="1">
      <alignment wrapText="1"/>
      <protection locked="0"/>
    </xf>
    <xf numFmtId="0" fontId="46" fillId="5" borderId="5" xfId="22" applyFont="1" applyBorder="1" applyAlignment="1">
      <alignment horizontal="left" vertical="top" wrapText="1" indent="1"/>
    </xf>
    <xf numFmtId="0" fontId="11" fillId="4" borderId="0" xfId="18" applyFont="1" applyBorder="1" applyAlignment="1">
      <alignment horizontal="left" vertical="center" wrapText="1"/>
    </xf>
    <xf numFmtId="0" fontId="40" fillId="4" borderId="0" xfId="11" applyFont="1" applyBorder="1" applyAlignment="1">
      <alignment horizontal="center"/>
    </xf>
    <xf numFmtId="0" fontId="53" fillId="4" borderId="0" xfId="31" applyFont="1" applyBorder="1" applyAlignment="1">
      <alignment horizontal="center" vertical="center" wrapText="1"/>
    </xf>
    <xf numFmtId="0" fontId="16" fillId="4" borderId="0" xfId="11" applyFont="1" applyBorder="1" applyAlignment="1">
      <alignment horizontal="center"/>
    </xf>
    <xf numFmtId="180" fontId="39" fillId="8" borderId="20" xfId="9" applyNumberFormat="1" applyFill="1" applyBorder="1" applyAlignment="1">
      <alignment wrapText="1"/>
      <protection locked="0"/>
    </xf>
    <xf numFmtId="180" fontId="39" fillId="8" borderId="21" xfId="9" applyNumberFormat="1" applyFill="1" applyBorder="1" applyAlignment="1">
      <alignment wrapText="1"/>
      <protection locked="0"/>
    </xf>
    <xf numFmtId="180" fontId="39" fillId="8" borderId="22" xfId="9" applyNumberFormat="1" applyFill="1" applyBorder="1" applyAlignment="1">
      <alignment wrapText="1"/>
      <protection locked="0"/>
    </xf>
    <xf numFmtId="0" fontId="56" fillId="0" borderId="0" xfId="0" applyFont="1" applyAlignment="1">
      <alignment horizontal="center" wrapText="1"/>
    </xf>
    <xf numFmtId="0" fontId="53" fillId="4" borderId="0" xfId="31" applyFont="1" applyBorder="1">
      <alignment horizontal="center" vertical="center" wrapText="1"/>
    </xf>
    <xf numFmtId="0" fontId="16" fillId="4" borderId="0" xfId="11" applyFont="1" applyBorder="1" applyAlignment="1">
      <alignment horizontal="center" wrapText="1"/>
    </xf>
    <xf numFmtId="0" fontId="39" fillId="8" borderId="20" xfId="9" applyFill="1" applyBorder="1" applyAlignment="1">
      <alignment wrapText="1"/>
      <protection locked="0"/>
    </xf>
    <xf numFmtId="0" fontId="39" fillId="8" borderId="21" xfId="9" applyFill="1" applyBorder="1" applyAlignment="1">
      <alignment wrapText="1"/>
      <protection locked="0"/>
    </xf>
    <xf numFmtId="0" fontId="39" fillId="8" borderId="22" xfId="9" applyFill="1" applyBorder="1" applyAlignment="1">
      <alignment wrapText="1"/>
      <protection locked="0"/>
    </xf>
    <xf numFmtId="0" fontId="53" fillId="4" borderId="11" xfId="31" applyFont="1" applyBorder="1" applyAlignment="1">
      <alignment horizontal="center" wrapText="1"/>
    </xf>
    <xf numFmtId="0" fontId="40" fillId="4" borderId="0" xfId="51" applyBorder="1" applyAlignment="1">
      <alignment horizontal="left" wrapText="1"/>
    </xf>
    <xf numFmtId="0" fontId="46" fillId="5" borderId="3" xfId="22" applyBorder="1" applyAlignment="1">
      <alignment horizontal="left" vertical="top" wrapText="1" indent="1"/>
    </xf>
    <xf numFmtId="0" fontId="46" fillId="5" borderId="0" xfId="22" applyBorder="1" applyAlignment="1">
      <alignment horizontal="left" vertical="top" wrapText="1" indent="1"/>
    </xf>
    <xf numFmtId="0" fontId="39" fillId="0" borderId="1" xfId="9" applyBorder="1" applyAlignment="1">
      <alignment wrapText="1"/>
      <protection locked="0"/>
    </xf>
    <xf numFmtId="0" fontId="53" fillId="4" borderId="11" xfId="32" applyBorder="1">
      <alignment horizontal="center" wrapText="1"/>
    </xf>
    <xf numFmtId="0" fontId="53" fillId="4" borderId="0" xfId="32" applyBorder="1" applyAlignment="1">
      <alignment horizontal="center" wrapText="1"/>
    </xf>
    <xf numFmtId="0" fontId="40" fillId="4" borderId="0" xfId="11" applyBorder="1"/>
    <xf numFmtId="0" fontId="39" fillId="0" borderId="15" xfId="9" applyBorder="1" applyAlignment="1">
      <alignment horizontal="center" vertical="center" wrapText="1"/>
      <protection locked="0"/>
    </xf>
    <xf numFmtId="0" fontId="39" fillId="0" borderId="13" xfId="9" applyBorder="1" applyAlignment="1">
      <alignment horizontal="center" vertical="center" wrapText="1"/>
      <protection locked="0"/>
    </xf>
    <xf numFmtId="0" fontId="39" fillId="0" borderId="14" xfId="9" applyBorder="1" applyAlignment="1">
      <alignment horizontal="center" vertical="center" wrapText="1"/>
      <protection locked="0"/>
    </xf>
    <xf numFmtId="0" fontId="53" fillId="4" borderId="0" xfId="28" applyFont="1" applyBorder="1"/>
    <xf numFmtId="0" fontId="40" fillId="4" borderId="0" xfId="11" applyBorder="1" applyAlignment="1">
      <alignment horizontal="left" vertical="center" wrapText="1"/>
    </xf>
    <xf numFmtId="0" fontId="53" fillId="4" borderId="0" xfId="31" applyBorder="1" applyAlignment="1">
      <alignment horizontal="center" wrapText="1"/>
    </xf>
    <xf numFmtId="0" fontId="36" fillId="4" borderId="0" xfId="5" applyBorder="1"/>
    <xf numFmtId="49" fontId="39" fillId="8" borderId="7" xfId="9" applyNumberFormat="1" applyFill="1" applyBorder="1" applyAlignment="1">
      <alignment vertical="top" wrapText="1"/>
      <protection locked="0"/>
    </xf>
    <xf numFmtId="49" fontId="39" fillId="8" borderId="8" xfId="9" applyNumberFormat="1" applyFill="1" applyBorder="1" applyAlignment="1">
      <alignment vertical="top" wrapText="1"/>
      <protection locked="0"/>
    </xf>
    <xf numFmtId="49" fontId="39" fillId="8" borderId="9" xfId="9" applyNumberFormat="1" applyFill="1" applyBorder="1" applyAlignment="1">
      <alignment vertical="top" wrapText="1"/>
      <protection locked="0"/>
    </xf>
    <xf numFmtId="49" fontId="39" fillId="8" borderId="10" xfId="9" applyNumberFormat="1" applyFill="1" applyBorder="1" applyAlignment="1">
      <alignment vertical="top" wrapText="1"/>
      <protection locked="0"/>
    </xf>
    <xf numFmtId="49" fontId="39" fillId="8" borderId="11" xfId="9" applyNumberFormat="1" applyFill="1" applyBorder="1" applyAlignment="1">
      <alignment vertical="top" wrapText="1"/>
      <protection locked="0"/>
    </xf>
    <xf numFmtId="49" fontId="39" fillId="8" borderId="12" xfId="9" applyNumberFormat="1" applyFill="1" applyBorder="1" applyAlignment="1">
      <alignment vertical="top" wrapText="1"/>
      <protection locked="0"/>
    </xf>
    <xf numFmtId="49" fontId="39" fillId="8" borderId="7" xfId="9" applyNumberFormat="1" applyFill="1" applyBorder="1" applyAlignment="1" applyProtection="1">
      <alignment vertical="top" wrapText="1"/>
      <protection locked="0"/>
    </xf>
    <xf numFmtId="49" fontId="39" fillId="8" borderId="8" xfId="9" applyNumberFormat="1" applyFill="1" applyBorder="1" applyAlignment="1" applyProtection="1">
      <alignment vertical="top" wrapText="1"/>
      <protection locked="0"/>
    </xf>
    <xf numFmtId="49" fontId="39" fillId="8" borderId="9" xfId="9" applyNumberFormat="1" applyFill="1" applyBorder="1" applyAlignment="1" applyProtection="1">
      <alignment vertical="top" wrapText="1"/>
      <protection locked="0"/>
    </xf>
    <xf numFmtId="49" fontId="39" fillId="8" borderId="10" xfId="9" applyNumberFormat="1" applyFill="1" applyBorder="1" applyAlignment="1" applyProtection="1">
      <alignment vertical="top" wrapText="1"/>
      <protection locked="0"/>
    </xf>
    <xf numFmtId="49" fontId="39" fillId="8" borderId="11" xfId="9" applyNumberFormat="1" applyFill="1" applyBorder="1" applyAlignment="1" applyProtection="1">
      <alignment vertical="top" wrapText="1"/>
      <protection locked="0"/>
    </xf>
    <xf numFmtId="49" fontId="39" fillId="8" borderId="12" xfId="9" applyNumberFormat="1" applyFill="1" applyBorder="1" applyAlignment="1" applyProtection="1">
      <alignment vertical="top" wrapText="1"/>
      <protection locked="0"/>
    </xf>
    <xf numFmtId="6" fontId="53" fillId="4" borderId="0" xfId="11" quotePrefix="1" applyNumberFormat="1" applyFont="1" applyBorder="1" applyAlignment="1">
      <alignment horizontal="center"/>
    </xf>
    <xf numFmtId="169" fontId="53" fillId="4" borderId="0" xfId="45" applyFont="1" applyBorder="1" applyAlignment="1">
      <alignment horizontal="center" wrapText="1"/>
    </xf>
    <xf numFmtId="0" fontId="40" fillId="4" borderId="0" xfId="11" applyBorder="1" applyAlignment="1">
      <alignment horizontal="left" wrapText="1"/>
    </xf>
    <xf numFmtId="0" fontId="39" fillId="8" borderId="7" xfId="9" applyFill="1" applyBorder="1" applyAlignment="1">
      <alignment horizontal="left" vertical="top" wrapText="1"/>
      <protection locked="0"/>
    </xf>
    <xf numFmtId="0" fontId="39" fillId="8" borderId="8" xfId="9" applyFill="1" applyBorder="1" applyAlignment="1">
      <alignment horizontal="left" vertical="top" wrapText="1"/>
      <protection locked="0"/>
    </xf>
    <xf numFmtId="0" fontId="39" fillId="8" borderId="9" xfId="9" applyFill="1" applyBorder="1" applyAlignment="1">
      <alignment horizontal="left" vertical="top" wrapText="1"/>
      <protection locked="0"/>
    </xf>
    <xf numFmtId="0" fontId="39" fillId="8" borderId="10" xfId="9" applyFill="1" applyBorder="1" applyAlignment="1">
      <alignment horizontal="left" vertical="top" wrapText="1"/>
      <protection locked="0"/>
    </xf>
    <xf numFmtId="0" fontId="39" fillId="8" borderId="11" xfId="9" applyFill="1" applyBorder="1" applyAlignment="1">
      <alignment horizontal="left" vertical="top" wrapText="1"/>
      <protection locked="0"/>
    </xf>
    <xf numFmtId="0" fontId="39" fillId="8" borderId="12" xfId="9" applyFill="1" applyBorder="1" applyAlignment="1">
      <alignment horizontal="left" vertical="top" wrapText="1"/>
      <protection locked="0"/>
    </xf>
    <xf numFmtId="0" fontId="40" fillId="4" borderId="0" xfId="11" applyBorder="1" applyAlignment="1">
      <alignment horizontal="center" vertical="center" wrapText="1"/>
    </xf>
    <xf numFmtId="0" fontId="40" fillId="4" borderId="0" xfId="11" applyFont="1" applyBorder="1" applyAlignment="1">
      <alignment horizontal="left"/>
    </xf>
    <xf numFmtId="0" fontId="53" fillId="4" borderId="23" xfId="32" quotePrefix="1" applyFont="1" applyBorder="1" applyAlignment="1">
      <alignment horizontal="center" wrapText="1"/>
    </xf>
    <xf numFmtId="0" fontId="0" fillId="0" borderId="0" xfId="0" applyBorder="1" applyAlignment="1">
      <alignment horizontal="left" indent="1"/>
    </xf>
    <xf numFmtId="0" fontId="35" fillId="0" borderId="1" xfId="1" applyBorder="1">
      <alignment horizontal="center"/>
    </xf>
    <xf numFmtId="0" fontId="53" fillId="4" borderId="0" xfId="32" applyFont="1" applyBorder="1" applyAlignment="1">
      <alignment horizontal="center" wrapText="1"/>
    </xf>
    <xf numFmtId="0" fontId="36" fillId="4" borderId="0" xfId="6" applyFont="1" applyBorder="1" applyAlignment="1">
      <alignment horizontal="center" wrapText="1"/>
    </xf>
    <xf numFmtId="0" fontId="7" fillId="5" borderId="0" xfId="21" applyFont="1" applyBorder="1"/>
    <xf numFmtId="0" fontId="44" fillId="5" borderId="3" xfId="19" applyFont="1" applyBorder="1" applyAlignment="1">
      <alignment horizontal="left" indent="1"/>
    </xf>
    <xf numFmtId="0" fontId="44" fillId="5" borderId="0" xfId="19" applyFont="1" applyBorder="1" applyAlignment="1">
      <alignment horizontal="left" indent="1"/>
    </xf>
    <xf numFmtId="0" fontId="44" fillId="5" borderId="5" xfId="19" applyFont="1" applyBorder="1" applyAlignment="1">
      <alignment horizontal="left" indent="1"/>
    </xf>
    <xf numFmtId="0" fontId="53" fillId="4" borderId="0" xfId="11" applyFont="1" applyBorder="1" applyAlignment="1">
      <alignment horizontal="center" vertical="center" wrapText="1"/>
    </xf>
    <xf numFmtId="0" fontId="53" fillId="4" borderId="5" xfId="11" applyFont="1" applyBorder="1" applyAlignment="1">
      <alignment horizontal="center" vertical="center" wrapText="1"/>
    </xf>
    <xf numFmtId="0" fontId="53" fillId="4" borderId="0" xfId="11" applyFont="1" applyBorder="1" applyAlignment="1">
      <alignment horizontal="right" vertical="center" wrapText="1"/>
    </xf>
    <xf numFmtId="0" fontId="53" fillId="4" borderId="5" xfId="11" applyFont="1" applyBorder="1" applyAlignment="1">
      <alignment horizontal="right" vertical="center" wrapText="1"/>
    </xf>
    <xf numFmtId="170" fontId="42" fillId="6" borderId="25" xfId="17" applyFill="1">
      <alignment horizontal="center" vertical="center"/>
      <protection locked="0"/>
    </xf>
    <xf numFmtId="0" fontId="37" fillId="5" borderId="1" xfId="7" applyBorder="1" applyAlignment="1">
      <alignment horizontal="center"/>
    </xf>
    <xf numFmtId="165" fontId="37" fillId="5" borderId="1" xfId="16" applyBorder="1" applyAlignment="1">
      <alignment horizontal="center" vertical="center"/>
    </xf>
    <xf numFmtId="170" fontId="42" fillId="6" borderId="25" xfId="17" applyFill="1" applyBorder="1">
      <alignment horizontal="center" vertical="center"/>
      <protection locked="0"/>
    </xf>
    <xf numFmtId="0" fontId="53" fillId="4" borderId="0" xfId="11" applyFont="1" applyBorder="1" applyAlignment="1">
      <alignment horizontal="center" wrapText="1"/>
    </xf>
    <xf numFmtId="0" fontId="46" fillId="5" borderId="5" xfId="22" applyBorder="1" applyAlignment="1">
      <alignment horizontal="left" vertical="top" wrapText="1" indent="1"/>
    </xf>
    <xf numFmtId="170" fontId="42" fillId="0" borderId="25" xfId="17">
      <alignment horizontal="center" vertical="center"/>
      <protection locked="0"/>
    </xf>
    <xf numFmtId="0" fontId="37" fillId="5" borderId="20" xfId="7" applyBorder="1" applyAlignment="1">
      <alignment horizontal="center" wrapText="1"/>
    </xf>
    <xf numFmtId="0" fontId="37" fillId="5" borderId="22" xfId="7" applyBorder="1" applyAlignment="1">
      <alignment horizontal="center" wrapText="1"/>
    </xf>
    <xf numFmtId="165" fontId="37" fillId="5" borderId="20" xfId="16" applyBorder="1" applyAlignment="1">
      <alignment horizontal="center" vertical="center" wrapText="1"/>
    </xf>
    <xf numFmtId="165" fontId="37" fillId="5" borderId="22" xfId="16" applyBorder="1" applyAlignment="1">
      <alignment horizontal="center" vertical="center" wrapText="1"/>
    </xf>
    <xf numFmtId="0" fontId="36" fillId="4" borderId="0" xfId="18" applyFont="1" applyBorder="1" applyAlignment="1">
      <alignment horizontal="left" vertical="top" wrapText="1"/>
    </xf>
    <xf numFmtId="0" fontId="44" fillId="5" borderId="3" xfId="19" applyBorder="1" applyAlignment="1">
      <alignment horizontal="left" indent="1"/>
    </xf>
    <xf numFmtId="0" fontId="44" fillId="5" borderId="0" xfId="19" applyBorder="1" applyAlignment="1">
      <alignment horizontal="left" indent="1"/>
    </xf>
    <xf numFmtId="0" fontId="44" fillId="5" borderId="5" xfId="19" applyBorder="1" applyAlignment="1">
      <alignment horizontal="left" indent="1"/>
    </xf>
    <xf numFmtId="49" fontId="39" fillId="8" borderId="1" xfId="9" applyNumberFormat="1" applyFill="1" applyBorder="1">
      <protection locked="0"/>
    </xf>
    <xf numFmtId="0" fontId="53" fillId="4" borderId="0" xfId="32" applyBorder="1" applyAlignment="1">
      <alignment horizontal="center" vertical="center" wrapText="1"/>
    </xf>
    <xf numFmtId="0" fontId="53" fillId="4" borderId="11" xfId="32" applyBorder="1" applyAlignment="1">
      <alignment horizontal="center" vertical="center" wrapText="1"/>
    </xf>
    <xf numFmtId="170" fontId="42" fillId="0" borderId="25" xfId="17" applyBorder="1">
      <alignment horizontal="center" vertical="center"/>
      <protection locked="0"/>
    </xf>
    <xf numFmtId="0" fontId="40" fillId="4" borderId="0" xfId="11" applyBorder="1" applyAlignment="1"/>
  </cellXfs>
  <cellStyles count="3513">
    <cellStyle name="_x0013_" xfId="106"/>
    <cellStyle name="20% - Accent1 10" xfId="3153"/>
    <cellStyle name="20% - Accent1 2" xfId="107"/>
    <cellStyle name="20% - Accent1 2 2" xfId="108"/>
    <cellStyle name="20% - Accent1 2 2 2" xfId="109"/>
    <cellStyle name="20% - Accent1 2 2 2 2" xfId="110"/>
    <cellStyle name="20% - Accent1 2 2 3" xfId="111"/>
    <cellStyle name="20% - Accent1 2 3" xfId="112"/>
    <cellStyle name="20% - Accent1 2 4" xfId="113"/>
    <cellStyle name="20% - Accent1 2 4 2" xfId="114"/>
    <cellStyle name="20% - Accent1 2 5" xfId="115"/>
    <cellStyle name="20% - Accent1 2 6" xfId="116"/>
    <cellStyle name="20% - Accent1 2 7" xfId="117"/>
    <cellStyle name="20% - Accent1 2 8" xfId="2027"/>
    <cellStyle name="20% - Accent1 2 9" xfId="3015"/>
    <cellStyle name="20% - Accent1 3" xfId="118"/>
    <cellStyle name="20% - Accent1 3 2" xfId="119"/>
    <cellStyle name="20% - Accent1 3 2 2" xfId="120"/>
    <cellStyle name="20% - Accent1 3 3" xfId="121"/>
    <cellStyle name="20% - Accent1 3 4" xfId="122"/>
    <cellStyle name="20% - Accent1 3 4 2" xfId="123"/>
    <cellStyle name="20% - Accent1 3 4 2 2" xfId="124"/>
    <cellStyle name="20% - Accent1 3 4 3" xfId="125"/>
    <cellStyle name="20% - Accent1 4" xfId="126"/>
    <cellStyle name="20% - Accent1 4 2" xfId="127"/>
    <cellStyle name="20% - Accent1 4 2 2" xfId="128"/>
    <cellStyle name="20% - Accent1 4 3" xfId="129"/>
    <cellStyle name="20% - Accent1 4 4" xfId="130"/>
    <cellStyle name="20% - Accent1 4 4 2" xfId="131"/>
    <cellStyle name="20% - Accent1 4 4 2 2" xfId="132"/>
    <cellStyle name="20% - Accent1 4 4 3" xfId="133"/>
    <cellStyle name="20% - Accent1 5" xfId="134"/>
    <cellStyle name="20% - Accent1 5 2" xfId="135"/>
    <cellStyle name="20% - Accent1 5 2 2" xfId="136"/>
    <cellStyle name="20% - Accent1 5 2 2 2" xfId="137"/>
    <cellStyle name="20% - Accent1 5 2 3" xfId="138"/>
    <cellStyle name="20% - Accent1 5 3" xfId="139"/>
    <cellStyle name="20% - Accent1 5 3 2" xfId="140"/>
    <cellStyle name="20% - Accent1 5 4" xfId="141"/>
    <cellStyle name="20% - Accent1 6" xfId="142"/>
    <cellStyle name="20% - Accent1 6 2" xfId="143"/>
    <cellStyle name="20% - Accent1 6 2 2" xfId="144"/>
    <cellStyle name="20% - Accent1 6 2 2 2" xfId="145"/>
    <cellStyle name="20% - Accent1 6 2 3" xfId="146"/>
    <cellStyle name="20% - Accent1 6 3" xfId="147"/>
    <cellStyle name="20% - Accent1 6 3 2" xfId="148"/>
    <cellStyle name="20% - Accent1 6 4" xfId="149"/>
    <cellStyle name="20% - Accent1 7" xfId="150"/>
    <cellStyle name="20% - Accent1 7 2" xfId="151"/>
    <cellStyle name="20% - Accent1 7 2 2" xfId="152"/>
    <cellStyle name="20% - Accent1 7 2 2 2" xfId="153"/>
    <cellStyle name="20% - Accent1 7 2 3" xfId="154"/>
    <cellStyle name="20% - Accent1 7 3" xfId="155"/>
    <cellStyle name="20% - Accent1 7 3 2" xfId="156"/>
    <cellStyle name="20% - Accent1 7 4" xfId="157"/>
    <cellStyle name="20% - Accent1 8" xfId="158"/>
    <cellStyle name="20% - Accent1 8 2" xfId="159"/>
    <cellStyle name="20% - Accent1 8 2 2" xfId="160"/>
    <cellStyle name="20% - Accent1 8 2 2 2" xfId="161"/>
    <cellStyle name="20% - Accent1 8 2 3" xfId="162"/>
    <cellStyle name="20% - Accent1 8 3" xfId="163"/>
    <cellStyle name="20% - Accent1 8 3 2" xfId="164"/>
    <cellStyle name="20% - Accent1 8 4" xfId="165"/>
    <cellStyle name="20% - Accent1 9" xfId="166"/>
    <cellStyle name="20% - Accent1 9 2" xfId="167"/>
    <cellStyle name="20% - Accent1 9 2 2" xfId="168"/>
    <cellStyle name="20% - Accent1 9 3" xfId="169"/>
    <cellStyle name="20% - Accent2 10" xfId="3119"/>
    <cellStyle name="20% - Accent2 2" xfId="170"/>
    <cellStyle name="20% - Accent2 2 2" xfId="171"/>
    <cellStyle name="20% - Accent2 2 2 2" xfId="172"/>
    <cellStyle name="20% - Accent2 2 2 2 2" xfId="173"/>
    <cellStyle name="20% - Accent2 2 2 3" xfId="174"/>
    <cellStyle name="20% - Accent2 2 3" xfId="175"/>
    <cellStyle name="20% - Accent2 2 4" xfId="176"/>
    <cellStyle name="20% - Accent2 2 4 2" xfId="177"/>
    <cellStyle name="20% - Accent2 2 5" xfId="178"/>
    <cellStyle name="20% - Accent2 2 6" xfId="179"/>
    <cellStyle name="20% - Accent2 2 7" xfId="180"/>
    <cellStyle name="20% - Accent2 2 8" xfId="2049"/>
    <cellStyle name="20% - Accent2 2 9" xfId="3016"/>
    <cellStyle name="20% - Accent2 3" xfId="181"/>
    <cellStyle name="20% - Accent2 3 2" xfId="182"/>
    <cellStyle name="20% - Accent2 3 2 2" xfId="183"/>
    <cellStyle name="20% - Accent2 3 3" xfId="184"/>
    <cellStyle name="20% - Accent2 3 4" xfId="185"/>
    <cellStyle name="20% - Accent2 3 4 2" xfId="186"/>
    <cellStyle name="20% - Accent2 3 4 2 2" xfId="187"/>
    <cellStyle name="20% - Accent2 3 4 3" xfId="188"/>
    <cellStyle name="20% - Accent2 4" xfId="189"/>
    <cellStyle name="20% - Accent2 4 2" xfId="190"/>
    <cellStyle name="20% - Accent2 4 2 2" xfId="191"/>
    <cellStyle name="20% - Accent2 4 3" xfId="192"/>
    <cellStyle name="20% - Accent2 4 4" xfId="193"/>
    <cellStyle name="20% - Accent2 4 4 2" xfId="194"/>
    <cellStyle name="20% - Accent2 4 4 2 2" xfId="195"/>
    <cellStyle name="20% - Accent2 4 4 3" xfId="196"/>
    <cellStyle name="20% - Accent2 5" xfId="197"/>
    <cellStyle name="20% - Accent2 5 2" xfId="198"/>
    <cellStyle name="20% - Accent2 5 2 2" xfId="199"/>
    <cellStyle name="20% - Accent2 5 2 2 2" xfId="200"/>
    <cellStyle name="20% - Accent2 5 2 3" xfId="201"/>
    <cellStyle name="20% - Accent2 5 3" xfId="202"/>
    <cellStyle name="20% - Accent2 5 3 2" xfId="203"/>
    <cellStyle name="20% - Accent2 5 4" xfId="204"/>
    <cellStyle name="20% - Accent2 6" xfId="205"/>
    <cellStyle name="20% - Accent2 6 2" xfId="206"/>
    <cellStyle name="20% - Accent2 6 2 2" xfId="207"/>
    <cellStyle name="20% - Accent2 6 2 2 2" xfId="208"/>
    <cellStyle name="20% - Accent2 6 2 3" xfId="209"/>
    <cellStyle name="20% - Accent2 6 3" xfId="210"/>
    <cellStyle name="20% - Accent2 6 3 2" xfId="211"/>
    <cellStyle name="20% - Accent2 6 4" xfId="212"/>
    <cellStyle name="20% - Accent2 7" xfId="213"/>
    <cellStyle name="20% - Accent2 7 2" xfId="214"/>
    <cellStyle name="20% - Accent2 7 2 2" xfId="215"/>
    <cellStyle name="20% - Accent2 7 2 2 2" xfId="216"/>
    <cellStyle name="20% - Accent2 7 2 3" xfId="217"/>
    <cellStyle name="20% - Accent2 7 3" xfId="218"/>
    <cellStyle name="20% - Accent2 7 3 2" xfId="219"/>
    <cellStyle name="20% - Accent2 7 4" xfId="220"/>
    <cellStyle name="20% - Accent2 8" xfId="221"/>
    <cellStyle name="20% - Accent2 8 2" xfId="222"/>
    <cellStyle name="20% - Accent2 8 2 2" xfId="223"/>
    <cellStyle name="20% - Accent2 8 2 2 2" xfId="224"/>
    <cellStyle name="20% - Accent2 8 2 3" xfId="225"/>
    <cellStyle name="20% - Accent2 8 3" xfId="226"/>
    <cellStyle name="20% - Accent2 8 3 2" xfId="227"/>
    <cellStyle name="20% - Accent2 8 4" xfId="228"/>
    <cellStyle name="20% - Accent2 9" xfId="229"/>
    <cellStyle name="20% - Accent2 9 2" xfId="230"/>
    <cellStyle name="20% - Accent2 9 2 2" xfId="231"/>
    <cellStyle name="20% - Accent2 9 3" xfId="232"/>
    <cellStyle name="20% - Accent3 10" xfId="3128"/>
    <cellStyle name="20% - Accent3 2" xfId="233"/>
    <cellStyle name="20% - Accent3 2 2" xfId="234"/>
    <cellStyle name="20% - Accent3 2 2 2" xfId="235"/>
    <cellStyle name="20% - Accent3 2 2 2 2" xfId="236"/>
    <cellStyle name="20% - Accent3 2 2 3" xfId="237"/>
    <cellStyle name="20% - Accent3 2 3" xfId="238"/>
    <cellStyle name="20% - Accent3 2 4" xfId="239"/>
    <cellStyle name="20% - Accent3 2 4 2" xfId="240"/>
    <cellStyle name="20% - Accent3 2 5" xfId="241"/>
    <cellStyle name="20% - Accent3 2 6" xfId="242"/>
    <cellStyle name="20% - Accent3 2 7" xfId="243"/>
    <cellStyle name="20% - Accent3 2 8" xfId="2046"/>
    <cellStyle name="20% - Accent3 2 9" xfId="3017"/>
    <cellStyle name="20% - Accent3 3" xfId="244"/>
    <cellStyle name="20% - Accent3 3 2" xfId="245"/>
    <cellStyle name="20% - Accent3 3 2 2" xfId="246"/>
    <cellStyle name="20% - Accent3 3 3" xfId="247"/>
    <cellStyle name="20% - Accent3 3 4" xfId="248"/>
    <cellStyle name="20% - Accent3 3 4 2" xfId="249"/>
    <cellStyle name="20% - Accent3 3 4 2 2" xfId="250"/>
    <cellStyle name="20% - Accent3 3 4 3" xfId="251"/>
    <cellStyle name="20% - Accent3 4" xfId="252"/>
    <cellStyle name="20% - Accent3 4 2" xfId="253"/>
    <cellStyle name="20% - Accent3 4 2 2" xfId="254"/>
    <cellStyle name="20% - Accent3 4 3" xfId="255"/>
    <cellStyle name="20% - Accent3 4 4" xfId="256"/>
    <cellStyle name="20% - Accent3 4 4 2" xfId="257"/>
    <cellStyle name="20% - Accent3 4 4 2 2" xfId="258"/>
    <cellStyle name="20% - Accent3 4 4 3" xfId="259"/>
    <cellStyle name="20% - Accent3 5" xfId="260"/>
    <cellStyle name="20% - Accent3 5 2" xfId="261"/>
    <cellStyle name="20% - Accent3 5 2 2" xfId="262"/>
    <cellStyle name="20% - Accent3 5 2 2 2" xfId="263"/>
    <cellStyle name="20% - Accent3 5 2 3" xfId="264"/>
    <cellStyle name="20% - Accent3 5 3" xfId="265"/>
    <cellStyle name="20% - Accent3 5 3 2" xfId="266"/>
    <cellStyle name="20% - Accent3 5 4" xfId="267"/>
    <cellStyle name="20% - Accent3 6" xfId="268"/>
    <cellStyle name="20% - Accent3 6 2" xfId="269"/>
    <cellStyle name="20% - Accent3 6 2 2" xfId="270"/>
    <cellStyle name="20% - Accent3 6 2 2 2" xfId="271"/>
    <cellStyle name="20% - Accent3 6 2 3" xfId="272"/>
    <cellStyle name="20% - Accent3 6 3" xfId="273"/>
    <cellStyle name="20% - Accent3 6 3 2" xfId="274"/>
    <cellStyle name="20% - Accent3 6 4" xfId="275"/>
    <cellStyle name="20% - Accent3 7" xfId="276"/>
    <cellStyle name="20% - Accent3 7 2" xfId="277"/>
    <cellStyle name="20% - Accent3 7 2 2" xfId="278"/>
    <cellStyle name="20% - Accent3 7 2 2 2" xfId="279"/>
    <cellStyle name="20% - Accent3 7 2 3" xfId="280"/>
    <cellStyle name="20% - Accent3 7 3" xfId="281"/>
    <cellStyle name="20% - Accent3 7 3 2" xfId="282"/>
    <cellStyle name="20% - Accent3 7 4" xfId="283"/>
    <cellStyle name="20% - Accent3 8" xfId="284"/>
    <cellStyle name="20% - Accent3 8 2" xfId="285"/>
    <cellStyle name="20% - Accent3 8 2 2" xfId="286"/>
    <cellStyle name="20% - Accent3 8 2 2 2" xfId="287"/>
    <cellStyle name="20% - Accent3 8 2 3" xfId="288"/>
    <cellStyle name="20% - Accent3 8 3" xfId="289"/>
    <cellStyle name="20% - Accent3 8 3 2" xfId="290"/>
    <cellStyle name="20% - Accent3 8 4" xfId="291"/>
    <cellStyle name="20% - Accent3 9" xfId="292"/>
    <cellStyle name="20% - Accent3 9 2" xfId="293"/>
    <cellStyle name="20% - Accent3 9 2 2" xfId="294"/>
    <cellStyle name="20% - Accent3 9 3" xfId="295"/>
    <cellStyle name="20% - Accent4 10" xfId="3129"/>
    <cellStyle name="20% - Accent4 2" xfId="296"/>
    <cellStyle name="20% - Accent4 2 2" xfId="297"/>
    <cellStyle name="20% - Accent4 2 2 2" xfId="298"/>
    <cellStyle name="20% - Accent4 2 2 2 2" xfId="299"/>
    <cellStyle name="20% - Accent4 2 2 3" xfId="300"/>
    <cellStyle name="20% - Accent4 2 3" xfId="301"/>
    <cellStyle name="20% - Accent4 2 4" xfId="302"/>
    <cellStyle name="20% - Accent4 2 4 2" xfId="303"/>
    <cellStyle name="20% - Accent4 2 5" xfId="304"/>
    <cellStyle name="20% - Accent4 2 6" xfId="305"/>
    <cellStyle name="20% - Accent4 2 7" xfId="306"/>
    <cellStyle name="20% - Accent4 2 8" xfId="2041"/>
    <cellStyle name="20% - Accent4 2 9" xfId="3018"/>
    <cellStyle name="20% - Accent4 3" xfId="307"/>
    <cellStyle name="20% - Accent4 3 2" xfId="308"/>
    <cellStyle name="20% - Accent4 3 2 2" xfId="309"/>
    <cellStyle name="20% - Accent4 3 3" xfId="310"/>
    <cellStyle name="20% - Accent4 3 4" xfId="311"/>
    <cellStyle name="20% - Accent4 3 4 2" xfId="312"/>
    <cellStyle name="20% - Accent4 3 4 2 2" xfId="313"/>
    <cellStyle name="20% - Accent4 3 4 3" xfId="314"/>
    <cellStyle name="20% - Accent4 4" xfId="315"/>
    <cellStyle name="20% - Accent4 4 2" xfId="316"/>
    <cellStyle name="20% - Accent4 4 2 2" xfId="317"/>
    <cellStyle name="20% - Accent4 4 3" xfId="318"/>
    <cellStyle name="20% - Accent4 4 4" xfId="319"/>
    <cellStyle name="20% - Accent4 4 4 2" xfId="320"/>
    <cellStyle name="20% - Accent4 4 4 2 2" xfId="321"/>
    <cellStyle name="20% - Accent4 4 4 3" xfId="322"/>
    <cellStyle name="20% - Accent4 5" xfId="323"/>
    <cellStyle name="20% - Accent4 5 2" xfId="324"/>
    <cellStyle name="20% - Accent4 5 2 2" xfId="325"/>
    <cellStyle name="20% - Accent4 5 2 2 2" xfId="326"/>
    <cellStyle name="20% - Accent4 5 2 3" xfId="327"/>
    <cellStyle name="20% - Accent4 5 3" xfId="328"/>
    <cellStyle name="20% - Accent4 5 3 2" xfId="329"/>
    <cellStyle name="20% - Accent4 5 4" xfId="330"/>
    <cellStyle name="20% - Accent4 6" xfId="331"/>
    <cellStyle name="20% - Accent4 6 2" xfId="332"/>
    <cellStyle name="20% - Accent4 6 2 2" xfId="333"/>
    <cellStyle name="20% - Accent4 6 2 2 2" xfId="334"/>
    <cellStyle name="20% - Accent4 6 2 3" xfId="335"/>
    <cellStyle name="20% - Accent4 6 3" xfId="336"/>
    <cellStyle name="20% - Accent4 6 3 2" xfId="337"/>
    <cellStyle name="20% - Accent4 6 4" xfId="338"/>
    <cellStyle name="20% - Accent4 7" xfId="339"/>
    <cellStyle name="20% - Accent4 7 2" xfId="340"/>
    <cellStyle name="20% - Accent4 7 2 2" xfId="341"/>
    <cellStyle name="20% - Accent4 7 2 2 2" xfId="342"/>
    <cellStyle name="20% - Accent4 7 2 3" xfId="343"/>
    <cellStyle name="20% - Accent4 7 3" xfId="344"/>
    <cellStyle name="20% - Accent4 7 3 2" xfId="345"/>
    <cellStyle name="20% - Accent4 7 4" xfId="346"/>
    <cellStyle name="20% - Accent4 8" xfId="347"/>
    <cellStyle name="20% - Accent4 8 2" xfId="348"/>
    <cellStyle name="20% - Accent4 8 2 2" xfId="349"/>
    <cellStyle name="20% - Accent4 8 2 2 2" xfId="350"/>
    <cellStyle name="20% - Accent4 8 2 3" xfId="351"/>
    <cellStyle name="20% - Accent4 8 3" xfId="352"/>
    <cellStyle name="20% - Accent4 8 3 2" xfId="353"/>
    <cellStyle name="20% - Accent4 8 4" xfId="354"/>
    <cellStyle name="20% - Accent4 9" xfId="355"/>
    <cellStyle name="20% - Accent4 9 2" xfId="356"/>
    <cellStyle name="20% - Accent4 9 2 2" xfId="357"/>
    <cellStyle name="20% - Accent4 9 3" xfId="358"/>
    <cellStyle name="20% - Accent5 10" xfId="3130"/>
    <cellStyle name="20% - Accent5 2" xfId="359"/>
    <cellStyle name="20% - Accent5 2 2" xfId="360"/>
    <cellStyle name="20% - Accent5 2 2 2" xfId="361"/>
    <cellStyle name="20% - Accent5 2 2 2 2" xfId="362"/>
    <cellStyle name="20% - Accent5 2 2 3" xfId="363"/>
    <cellStyle name="20% - Accent5 2 3" xfId="364"/>
    <cellStyle name="20% - Accent5 2 4" xfId="365"/>
    <cellStyle name="20% - Accent5 2 4 2" xfId="366"/>
    <cellStyle name="20% - Accent5 2 5" xfId="367"/>
    <cellStyle name="20% - Accent5 2 6" xfId="368"/>
    <cellStyle name="20% - Accent5 2 7" xfId="3019"/>
    <cellStyle name="20% - Accent5 3" xfId="369"/>
    <cellStyle name="20% - Accent5 3 2" xfId="370"/>
    <cellStyle name="20% - Accent5 3 2 2" xfId="371"/>
    <cellStyle name="20% - Accent5 3 3" xfId="372"/>
    <cellStyle name="20% - Accent5 3 4" xfId="373"/>
    <cellStyle name="20% - Accent5 3 4 2" xfId="374"/>
    <cellStyle name="20% - Accent5 3 4 2 2" xfId="375"/>
    <cellStyle name="20% - Accent5 3 4 3" xfId="376"/>
    <cellStyle name="20% - Accent5 4" xfId="377"/>
    <cellStyle name="20% - Accent5 4 2" xfId="378"/>
    <cellStyle name="20% - Accent5 4 2 2" xfId="379"/>
    <cellStyle name="20% - Accent5 4 3" xfId="380"/>
    <cellStyle name="20% - Accent5 4 4" xfId="381"/>
    <cellStyle name="20% - Accent5 4 4 2" xfId="382"/>
    <cellStyle name="20% - Accent5 4 4 2 2" xfId="383"/>
    <cellStyle name="20% - Accent5 4 4 3" xfId="384"/>
    <cellStyle name="20% - Accent5 5" xfId="385"/>
    <cellStyle name="20% - Accent5 5 2" xfId="386"/>
    <cellStyle name="20% - Accent5 5 2 2" xfId="387"/>
    <cellStyle name="20% - Accent5 5 2 2 2" xfId="388"/>
    <cellStyle name="20% - Accent5 5 2 3" xfId="389"/>
    <cellStyle name="20% - Accent5 5 3" xfId="390"/>
    <cellStyle name="20% - Accent5 5 3 2" xfId="391"/>
    <cellStyle name="20% - Accent5 5 4" xfId="392"/>
    <cellStyle name="20% - Accent5 6" xfId="393"/>
    <cellStyle name="20% - Accent5 6 2" xfId="394"/>
    <cellStyle name="20% - Accent5 6 2 2" xfId="395"/>
    <cellStyle name="20% - Accent5 6 2 2 2" xfId="396"/>
    <cellStyle name="20% - Accent5 6 2 3" xfId="397"/>
    <cellStyle name="20% - Accent5 6 3" xfId="398"/>
    <cellStyle name="20% - Accent5 6 3 2" xfId="399"/>
    <cellStyle name="20% - Accent5 6 4" xfId="400"/>
    <cellStyle name="20% - Accent5 7" xfId="401"/>
    <cellStyle name="20% - Accent5 7 2" xfId="402"/>
    <cellStyle name="20% - Accent5 7 2 2" xfId="403"/>
    <cellStyle name="20% - Accent5 7 2 2 2" xfId="404"/>
    <cellStyle name="20% - Accent5 7 2 3" xfId="405"/>
    <cellStyle name="20% - Accent5 7 3" xfId="406"/>
    <cellStyle name="20% - Accent5 7 3 2" xfId="407"/>
    <cellStyle name="20% - Accent5 7 4" xfId="408"/>
    <cellStyle name="20% - Accent5 8" xfId="409"/>
    <cellStyle name="20% - Accent5 8 2" xfId="410"/>
    <cellStyle name="20% - Accent5 8 2 2" xfId="411"/>
    <cellStyle name="20% - Accent5 8 2 2 2" xfId="412"/>
    <cellStyle name="20% - Accent5 8 2 3" xfId="413"/>
    <cellStyle name="20% - Accent5 8 3" xfId="414"/>
    <cellStyle name="20% - Accent5 8 3 2" xfId="415"/>
    <cellStyle name="20% - Accent5 8 4" xfId="416"/>
    <cellStyle name="20% - Accent5 9" xfId="417"/>
    <cellStyle name="20% - Accent5 9 2" xfId="418"/>
    <cellStyle name="20% - Accent5 9 2 2" xfId="419"/>
    <cellStyle name="20% - Accent5 9 3" xfId="420"/>
    <cellStyle name="20% - Accent6 10" xfId="3132"/>
    <cellStyle name="20% - Accent6 2" xfId="421"/>
    <cellStyle name="20% - Accent6 2 2" xfId="422"/>
    <cellStyle name="20% - Accent6 2 2 2" xfId="423"/>
    <cellStyle name="20% - Accent6 2 2 2 2" xfId="424"/>
    <cellStyle name="20% - Accent6 2 2 3" xfId="425"/>
    <cellStyle name="20% - Accent6 2 3" xfId="426"/>
    <cellStyle name="20% - Accent6 2 4" xfId="427"/>
    <cellStyle name="20% - Accent6 2 4 2" xfId="428"/>
    <cellStyle name="20% - Accent6 2 5" xfId="429"/>
    <cellStyle name="20% - Accent6 2 6" xfId="430"/>
    <cellStyle name="20% - Accent6 2 7" xfId="431"/>
    <cellStyle name="20% - Accent6 2 8" xfId="2098"/>
    <cellStyle name="20% - Accent6 2 9" xfId="3020"/>
    <cellStyle name="20% - Accent6 3" xfId="432"/>
    <cellStyle name="20% - Accent6 3 2" xfId="433"/>
    <cellStyle name="20% - Accent6 3 2 2" xfId="434"/>
    <cellStyle name="20% - Accent6 3 3" xfId="435"/>
    <cellStyle name="20% - Accent6 3 4" xfId="436"/>
    <cellStyle name="20% - Accent6 3 4 2" xfId="437"/>
    <cellStyle name="20% - Accent6 3 4 2 2" xfId="438"/>
    <cellStyle name="20% - Accent6 3 4 3" xfId="439"/>
    <cellStyle name="20% - Accent6 4" xfId="440"/>
    <cellStyle name="20% - Accent6 4 2" xfId="441"/>
    <cellStyle name="20% - Accent6 4 2 2" xfId="442"/>
    <cellStyle name="20% - Accent6 4 3" xfId="443"/>
    <cellStyle name="20% - Accent6 4 4" xfId="444"/>
    <cellStyle name="20% - Accent6 4 4 2" xfId="445"/>
    <cellStyle name="20% - Accent6 4 4 2 2" xfId="446"/>
    <cellStyle name="20% - Accent6 4 4 3" xfId="447"/>
    <cellStyle name="20% - Accent6 5" xfId="448"/>
    <cellStyle name="20% - Accent6 5 2" xfId="449"/>
    <cellStyle name="20% - Accent6 5 2 2" xfId="450"/>
    <cellStyle name="20% - Accent6 5 2 2 2" xfId="451"/>
    <cellStyle name="20% - Accent6 5 2 3" xfId="452"/>
    <cellStyle name="20% - Accent6 5 3" xfId="453"/>
    <cellStyle name="20% - Accent6 5 3 2" xfId="454"/>
    <cellStyle name="20% - Accent6 5 4" xfId="455"/>
    <cellStyle name="20% - Accent6 6" xfId="456"/>
    <cellStyle name="20% - Accent6 6 2" xfId="457"/>
    <cellStyle name="20% - Accent6 6 2 2" xfId="458"/>
    <cellStyle name="20% - Accent6 6 2 2 2" xfId="459"/>
    <cellStyle name="20% - Accent6 6 2 3" xfId="460"/>
    <cellStyle name="20% - Accent6 6 3" xfId="461"/>
    <cellStyle name="20% - Accent6 6 3 2" xfId="462"/>
    <cellStyle name="20% - Accent6 6 4" xfId="463"/>
    <cellStyle name="20% - Accent6 7" xfId="464"/>
    <cellStyle name="20% - Accent6 7 2" xfId="465"/>
    <cellStyle name="20% - Accent6 7 2 2" xfId="466"/>
    <cellStyle name="20% - Accent6 7 2 2 2" xfId="467"/>
    <cellStyle name="20% - Accent6 7 2 3" xfId="468"/>
    <cellStyle name="20% - Accent6 7 3" xfId="469"/>
    <cellStyle name="20% - Accent6 7 3 2" xfId="470"/>
    <cellStyle name="20% - Accent6 7 4" xfId="471"/>
    <cellStyle name="20% - Accent6 8" xfId="472"/>
    <cellStyle name="20% - Accent6 8 2" xfId="473"/>
    <cellStyle name="20% - Accent6 8 2 2" xfId="474"/>
    <cellStyle name="20% - Accent6 8 2 2 2" xfId="475"/>
    <cellStyle name="20% - Accent6 8 2 3" xfId="476"/>
    <cellStyle name="20% - Accent6 8 3" xfId="477"/>
    <cellStyle name="20% - Accent6 8 3 2" xfId="478"/>
    <cellStyle name="20% - Accent6 8 4" xfId="479"/>
    <cellStyle name="20% - Accent6 9" xfId="480"/>
    <cellStyle name="20% - Accent6 9 2" xfId="481"/>
    <cellStyle name="20% - Accent6 9 2 2" xfId="482"/>
    <cellStyle name="20% - Accent6 9 3" xfId="483"/>
    <cellStyle name="40% - Accent1 10" xfId="3163"/>
    <cellStyle name="40% - Accent1 2" xfId="484"/>
    <cellStyle name="40% - Accent1 2 2" xfId="485"/>
    <cellStyle name="40% - Accent1 2 2 2" xfId="486"/>
    <cellStyle name="40% - Accent1 2 2 2 2" xfId="487"/>
    <cellStyle name="40% - Accent1 2 2 3" xfId="488"/>
    <cellStyle name="40% - Accent1 2 3" xfId="489"/>
    <cellStyle name="40% - Accent1 2 4" xfId="490"/>
    <cellStyle name="40% - Accent1 2 4 2" xfId="491"/>
    <cellStyle name="40% - Accent1 2 5" xfId="492"/>
    <cellStyle name="40% - Accent1 2 6" xfId="493"/>
    <cellStyle name="40% - Accent1 2 7" xfId="494"/>
    <cellStyle name="40% - Accent1 2 8" xfId="2097"/>
    <cellStyle name="40% - Accent1 2 9" xfId="3021"/>
    <cellStyle name="40% - Accent1 3" xfId="495"/>
    <cellStyle name="40% - Accent1 3 2" xfId="496"/>
    <cellStyle name="40% - Accent1 3 2 2" xfId="497"/>
    <cellStyle name="40% - Accent1 3 3" xfId="498"/>
    <cellStyle name="40% - Accent1 3 4" xfId="499"/>
    <cellStyle name="40% - Accent1 3 4 2" xfId="500"/>
    <cellStyle name="40% - Accent1 3 4 2 2" xfId="501"/>
    <cellStyle name="40% - Accent1 3 4 3" xfId="502"/>
    <cellStyle name="40% - Accent1 4" xfId="503"/>
    <cellStyle name="40% - Accent1 4 2" xfId="504"/>
    <cellStyle name="40% - Accent1 4 2 2" xfId="505"/>
    <cellStyle name="40% - Accent1 4 3" xfId="506"/>
    <cellStyle name="40% - Accent1 4 4" xfId="507"/>
    <cellStyle name="40% - Accent1 4 4 2" xfId="508"/>
    <cellStyle name="40% - Accent1 4 4 2 2" xfId="509"/>
    <cellStyle name="40% - Accent1 4 4 3" xfId="510"/>
    <cellStyle name="40% - Accent1 5" xfId="511"/>
    <cellStyle name="40% - Accent1 5 2" xfId="512"/>
    <cellStyle name="40% - Accent1 5 2 2" xfId="513"/>
    <cellStyle name="40% - Accent1 5 2 2 2" xfId="514"/>
    <cellStyle name="40% - Accent1 5 2 3" xfId="515"/>
    <cellStyle name="40% - Accent1 5 3" xfId="516"/>
    <cellStyle name="40% - Accent1 5 3 2" xfId="517"/>
    <cellStyle name="40% - Accent1 5 4" xfId="518"/>
    <cellStyle name="40% - Accent1 6" xfId="519"/>
    <cellStyle name="40% - Accent1 6 2" xfId="520"/>
    <cellStyle name="40% - Accent1 6 2 2" xfId="521"/>
    <cellStyle name="40% - Accent1 6 2 2 2" xfId="522"/>
    <cellStyle name="40% - Accent1 6 2 3" xfId="523"/>
    <cellStyle name="40% - Accent1 6 3" xfId="524"/>
    <cellStyle name="40% - Accent1 6 3 2" xfId="525"/>
    <cellStyle name="40% - Accent1 6 4" xfId="526"/>
    <cellStyle name="40% - Accent1 7" xfId="527"/>
    <cellStyle name="40% - Accent1 7 2" xfId="528"/>
    <cellStyle name="40% - Accent1 7 2 2" xfId="529"/>
    <cellStyle name="40% - Accent1 7 2 2 2" xfId="530"/>
    <cellStyle name="40% - Accent1 7 2 3" xfId="531"/>
    <cellStyle name="40% - Accent1 7 3" xfId="532"/>
    <cellStyle name="40% - Accent1 7 3 2" xfId="533"/>
    <cellStyle name="40% - Accent1 7 4" xfId="534"/>
    <cellStyle name="40% - Accent1 8" xfId="535"/>
    <cellStyle name="40% - Accent1 8 2" xfId="536"/>
    <cellStyle name="40% - Accent1 8 2 2" xfId="537"/>
    <cellStyle name="40% - Accent1 8 2 2 2" xfId="538"/>
    <cellStyle name="40% - Accent1 8 2 3" xfId="539"/>
    <cellStyle name="40% - Accent1 8 3" xfId="540"/>
    <cellStyle name="40% - Accent1 8 3 2" xfId="541"/>
    <cellStyle name="40% - Accent1 8 4" xfId="542"/>
    <cellStyle name="40% - Accent1 9" xfId="543"/>
    <cellStyle name="40% - Accent1 9 2" xfId="544"/>
    <cellStyle name="40% - Accent1 9 2 2" xfId="545"/>
    <cellStyle name="40% - Accent1 9 3" xfId="546"/>
    <cellStyle name="40% - Accent2 10" xfId="3152"/>
    <cellStyle name="40% - Accent2 2" xfId="547"/>
    <cellStyle name="40% - Accent2 2 2" xfId="548"/>
    <cellStyle name="40% - Accent2 2 2 2" xfId="549"/>
    <cellStyle name="40% - Accent2 2 2 2 2" xfId="550"/>
    <cellStyle name="40% - Accent2 2 2 3" xfId="551"/>
    <cellStyle name="40% - Accent2 2 3" xfId="552"/>
    <cellStyle name="40% - Accent2 2 4" xfId="553"/>
    <cellStyle name="40% - Accent2 2 4 2" xfId="554"/>
    <cellStyle name="40% - Accent2 2 5" xfId="555"/>
    <cellStyle name="40% - Accent2 2 6" xfId="556"/>
    <cellStyle name="40% - Accent2 2 7" xfId="3022"/>
    <cellStyle name="40% - Accent2 3" xfId="557"/>
    <cellStyle name="40% - Accent2 3 2" xfId="558"/>
    <cellStyle name="40% - Accent2 3 2 2" xfId="559"/>
    <cellStyle name="40% - Accent2 3 3" xfId="560"/>
    <cellStyle name="40% - Accent2 3 4" xfId="561"/>
    <cellStyle name="40% - Accent2 3 4 2" xfId="562"/>
    <cellStyle name="40% - Accent2 3 4 2 2" xfId="563"/>
    <cellStyle name="40% - Accent2 3 4 3" xfId="564"/>
    <cellStyle name="40% - Accent2 4" xfId="565"/>
    <cellStyle name="40% - Accent2 4 2" xfId="566"/>
    <cellStyle name="40% - Accent2 4 2 2" xfId="567"/>
    <cellStyle name="40% - Accent2 4 3" xfId="568"/>
    <cellStyle name="40% - Accent2 4 4" xfId="569"/>
    <cellStyle name="40% - Accent2 4 4 2" xfId="570"/>
    <cellStyle name="40% - Accent2 4 4 2 2" xfId="571"/>
    <cellStyle name="40% - Accent2 4 4 3" xfId="572"/>
    <cellStyle name="40% - Accent2 5" xfId="573"/>
    <cellStyle name="40% - Accent2 5 2" xfId="574"/>
    <cellStyle name="40% - Accent2 5 2 2" xfId="575"/>
    <cellStyle name="40% - Accent2 5 2 2 2" xfId="576"/>
    <cellStyle name="40% - Accent2 5 2 3" xfId="577"/>
    <cellStyle name="40% - Accent2 5 3" xfId="578"/>
    <cellStyle name="40% - Accent2 5 3 2" xfId="579"/>
    <cellStyle name="40% - Accent2 5 4" xfId="580"/>
    <cellStyle name="40% - Accent2 6" xfId="581"/>
    <cellStyle name="40% - Accent2 6 2" xfId="582"/>
    <cellStyle name="40% - Accent2 6 2 2" xfId="583"/>
    <cellStyle name="40% - Accent2 6 2 2 2" xfId="584"/>
    <cellStyle name="40% - Accent2 6 2 3" xfId="585"/>
    <cellStyle name="40% - Accent2 6 3" xfId="586"/>
    <cellStyle name="40% - Accent2 6 3 2" xfId="587"/>
    <cellStyle name="40% - Accent2 6 4" xfId="588"/>
    <cellStyle name="40% - Accent2 7" xfId="589"/>
    <cellStyle name="40% - Accent2 7 2" xfId="590"/>
    <cellStyle name="40% - Accent2 7 2 2" xfId="591"/>
    <cellStyle name="40% - Accent2 7 2 2 2" xfId="592"/>
    <cellStyle name="40% - Accent2 7 2 3" xfId="593"/>
    <cellStyle name="40% - Accent2 7 3" xfId="594"/>
    <cellStyle name="40% - Accent2 7 3 2" xfId="595"/>
    <cellStyle name="40% - Accent2 7 4" xfId="596"/>
    <cellStyle name="40% - Accent2 8" xfId="597"/>
    <cellStyle name="40% - Accent2 8 2" xfId="598"/>
    <cellStyle name="40% - Accent2 8 2 2" xfId="599"/>
    <cellStyle name="40% - Accent2 8 2 2 2" xfId="600"/>
    <cellStyle name="40% - Accent2 8 2 3" xfId="601"/>
    <cellStyle name="40% - Accent2 8 3" xfId="602"/>
    <cellStyle name="40% - Accent2 8 3 2" xfId="603"/>
    <cellStyle name="40% - Accent2 8 4" xfId="604"/>
    <cellStyle name="40% - Accent2 9" xfId="605"/>
    <cellStyle name="40% - Accent2 9 2" xfId="606"/>
    <cellStyle name="40% - Accent2 9 2 2" xfId="607"/>
    <cellStyle name="40% - Accent2 9 3" xfId="608"/>
    <cellStyle name="40% - Accent3 10" xfId="3151"/>
    <cellStyle name="40% - Accent3 2" xfId="609"/>
    <cellStyle name="40% - Accent3 2 2" xfId="610"/>
    <cellStyle name="40% - Accent3 2 2 2" xfId="611"/>
    <cellStyle name="40% - Accent3 2 2 2 2" xfId="612"/>
    <cellStyle name="40% - Accent3 2 2 3" xfId="613"/>
    <cellStyle name="40% - Accent3 2 3" xfId="614"/>
    <cellStyle name="40% - Accent3 2 4" xfId="615"/>
    <cellStyle name="40% - Accent3 2 4 2" xfId="616"/>
    <cellStyle name="40% - Accent3 2 5" xfId="617"/>
    <cellStyle name="40% - Accent3 2 6" xfId="618"/>
    <cellStyle name="40% - Accent3 2 7" xfId="619"/>
    <cellStyle name="40% - Accent3 2 8" xfId="2096"/>
    <cellStyle name="40% - Accent3 2 9" xfId="3023"/>
    <cellStyle name="40% - Accent3 3" xfId="620"/>
    <cellStyle name="40% - Accent3 3 2" xfId="621"/>
    <cellStyle name="40% - Accent3 3 2 2" xfId="622"/>
    <cellStyle name="40% - Accent3 3 3" xfId="623"/>
    <cellStyle name="40% - Accent3 3 4" xfId="624"/>
    <cellStyle name="40% - Accent3 3 4 2" xfId="625"/>
    <cellStyle name="40% - Accent3 3 4 2 2" xfId="626"/>
    <cellStyle name="40% - Accent3 3 4 3" xfId="627"/>
    <cellStyle name="40% - Accent3 4" xfId="628"/>
    <cellStyle name="40% - Accent3 4 2" xfId="629"/>
    <cellStyle name="40% - Accent3 4 2 2" xfId="630"/>
    <cellStyle name="40% - Accent3 4 3" xfId="631"/>
    <cellStyle name="40% - Accent3 4 4" xfId="632"/>
    <cellStyle name="40% - Accent3 4 4 2" xfId="633"/>
    <cellStyle name="40% - Accent3 4 4 2 2" xfId="634"/>
    <cellStyle name="40% - Accent3 4 4 3" xfId="635"/>
    <cellStyle name="40% - Accent3 5" xfId="636"/>
    <cellStyle name="40% - Accent3 5 2" xfId="637"/>
    <cellStyle name="40% - Accent3 5 2 2" xfId="638"/>
    <cellStyle name="40% - Accent3 5 2 2 2" xfId="639"/>
    <cellStyle name="40% - Accent3 5 2 3" xfId="640"/>
    <cellStyle name="40% - Accent3 5 3" xfId="641"/>
    <cellStyle name="40% - Accent3 5 3 2" xfId="642"/>
    <cellStyle name="40% - Accent3 5 4" xfId="643"/>
    <cellStyle name="40% - Accent3 6" xfId="644"/>
    <cellStyle name="40% - Accent3 6 2" xfId="645"/>
    <cellStyle name="40% - Accent3 6 2 2" xfId="646"/>
    <cellStyle name="40% - Accent3 6 2 2 2" xfId="647"/>
    <cellStyle name="40% - Accent3 6 2 3" xfId="648"/>
    <cellStyle name="40% - Accent3 6 3" xfId="649"/>
    <cellStyle name="40% - Accent3 6 3 2" xfId="650"/>
    <cellStyle name="40% - Accent3 6 4" xfId="651"/>
    <cellStyle name="40% - Accent3 7" xfId="652"/>
    <cellStyle name="40% - Accent3 7 2" xfId="653"/>
    <cellStyle name="40% - Accent3 7 2 2" xfId="654"/>
    <cellStyle name="40% - Accent3 7 2 2 2" xfId="655"/>
    <cellStyle name="40% - Accent3 7 2 3" xfId="656"/>
    <cellStyle name="40% - Accent3 7 3" xfId="657"/>
    <cellStyle name="40% - Accent3 7 3 2" xfId="658"/>
    <cellStyle name="40% - Accent3 7 4" xfId="659"/>
    <cellStyle name="40% - Accent3 8" xfId="660"/>
    <cellStyle name="40% - Accent3 8 2" xfId="661"/>
    <cellStyle name="40% - Accent3 8 2 2" xfId="662"/>
    <cellStyle name="40% - Accent3 8 2 2 2" xfId="663"/>
    <cellStyle name="40% - Accent3 8 2 3" xfId="664"/>
    <cellStyle name="40% - Accent3 8 3" xfId="665"/>
    <cellStyle name="40% - Accent3 8 3 2" xfId="666"/>
    <cellStyle name="40% - Accent3 8 4" xfId="667"/>
    <cellStyle name="40% - Accent3 9" xfId="668"/>
    <cellStyle name="40% - Accent3 9 2" xfId="669"/>
    <cellStyle name="40% - Accent3 9 2 2" xfId="670"/>
    <cellStyle name="40% - Accent3 9 3" xfId="671"/>
    <cellStyle name="40% - Accent4 10" xfId="3150"/>
    <cellStyle name="40% - Accent4 2" xfId="672"/>
    <cellStyle name="40% - Accent4 2 2" xfId="673"/>
    <cellStyle name="40% - Accent4 2 2 2" xfId="674"/>
    <cellStyle name="40% - Accent4 2 2 2 2" xfId="675"/>
    <cellStyle name="40% - Accent4 2 2 3" xfId="676"/>
    <cellStyle name="40% - Accent4 2 3" xfId="677"/>
    <cellStyle name="40% - Accent4 2 4" xfId="678"/>
    <cellStyle name="40% - Accent4 2 4 2" xfId="679"/>
    <cellStyle name="40% - Accent4 2 5" xfId="680"/>
    <cellStyle name="40% - Accent4 2 6" xfId="681"/>
    <cellStyle name="40% - Accent4 2 7" xfId="682"/>
    <cellStyle name="40% - Accent4 2 8" xfId="2095"/>
    <cellStyle name="40% - Accent4 2 9" xfId="3024"/>
    <cellStyle name="40% - Accent4 3" xfId="683"/>
    <cellStyle name="40% - Accent4 3 2" xfId="684"/>
    <cellStyle name="40% - Accent4 3 2 2" xfId="685"/>
    <cellStyle name="40% - Accent4 3 3" xfId="686"/>
    <cellStyle name="40% - Accent4 3 4" xfId="687"/>
    <cellStyle name="40% - Accent4 3 4 2" xfId="688"/>
    <cellStyle name="40% - Accent4 3 4 2 2" xfId="689"/>
    <cellStyle name="40% - Accent4 3 4 3" xfId="690"/>
    <cellStyle name="40% - Accent4 4" xfId="691"/>
    <cellStyle name="40% - Accent4 4 2" xfId="692"/>
    <cellStyle name="40% - Accent4 4 2 2" xfId="693"/>
    <cellStyle name="40% - Accent4 4 3" xfId="694"/>
    <cellStyle name="40% - Accent4 4 4" xfId="695"/>
    <cellStyle name="40% - Accent4 4 4 2" xfId="696"/>
    <cellStyle name="40% - Accent4 4 4 2 2" xfId="697"/>
    <cellStyle name="40% - Accent4 4 4 3" xfId="698"/>
    <cellStyle name="40% - Accent4 5" xfId="699"/>
    <cellStyle name="40% - Accent4 5 2" xfId="700"/>
    <cellStyle name="40% - Accent4 5 2 2" xfId="701"/>
    <cellStyle name="40% - Accent4 5 2 2 2" xfId="702"/>
    <cellStyle name="40% - Accent4 5 2 3" xfId="703"/>
    <cellStyle name="40% - Accent4 5 3" xfId="704"/>
    <cellStyle name="40% - Accent4 5 3 2" xfId="705"/>
    <cellStyle name="40% - Accent4 5 4" xfId="706"/>
    <cellStyle name="40% - Accent4 6" xfId="707"/>
    <cellStyle name="40% - Accent4 6 2" xfId="708"/>
    <cellStyle name="40% - Accent4 6 2 2" xfId="709"/>
    <cellStyle name="40% - Accent4 6 2 2 2" xfId="710"/>
    <cellStyle name="40% - Accent4 6 2 3" xfId="711"/>
    <cellStyle name="40% - Accent4 6 3" xfId="712"/>
    <cellStyle name="40% - Accent4 6 3 2" xfId="713"/>
    <cellStyle name="40% - Accent4 6 4" xfId="714"/>
    <cellStyle name="40% - Accent4 7" xfId="715"/>
    <cellStyle name="40% - Accent4 7 2" xfId="716"/>
    <cellStyle name="40% - Accent4 7 2 2" xfId="717"/>
    <cellStyle name="40% - Accent4 7 2 2 2" xfId="718"/>
    <cellStyle name="40% - Accent4 7 2 3" xfId="719"/>
    <cellStyle name="40% - Accent4 7 3" xfId="720"/>
    <cellStyle name="40% - Accent4 7 3 2" xfId="721"/>
    <cellStyle name="40% - Accent4 7 4" xfId="722"/>
    <cellStyle name="40% - Accent4 8" xfId="723"/>
    <cellStyle name="40% - Accent4 8 2" xfId="724"/>
    <cellStyle name="40% - Accent4 8 2 2" xfId="725"/>
    <cellStyle name="40% - Accent4 8 2 2 2" xfId="726"/>
    <cellStyle name="40% - Accent4 8 2 3" xfId="727"/>
    <cellStyle name="40% - Accent4 8 3" xfId="728"/>
    <cellStyle name="40% - Accent4 8 3 2" xfId="729"/>
    <cellStyle name="40% - Accent4 8 4" xfId="730"/>
    <cellStyle name="40% - Accent4 9" xfId="731"/>
    <cellStyle name="40% - Accent4 9 2" xfId="732"/>
    <cellStyle name="40% - Accent4 9 2 2" xfId="733"/>
    <cellStyle name="40% - Accent4 9 3" xfId="734"/>
    <cellStyle name="40% - Accent5 10" xfId="3117"/>
    <cellStyle name="40% - Accent5 2" xfId="735"/>
    <cellStyle name="40% - Accent5 2 2" xfId="736"/>
    <cellStyle name="40% - Accent5 2 2 2" xfId="737"/>
    <cellStyle name="40% - Accent5 2 2 2 2" xfId="738"/>
    <cellStyle name="40% - Accent5 2 2 3" xfId="739"/>
    <cellStyle name="40% - Accent5 2 3" xfId="740"/>
    <cellStyle name="40% - Accent5 2 4" xfId="741"/>
    <cellStyle name="40% - Accent5 2 4 2" xfId="742"/>
    <cellStyle name="40% - Accent5 2 5" xfId="743"/>
    <cellStyle name="40% - Accent5 2 6" xfId="744"/>
    <cellStyle name="40% - Accent5 2 7" xfId="745"/>
    <cellStyle name="40% - Accent5 2 8" xfId="2094"/>
    <cellStyle name="40% - Accent5 2 9" xfId="3025"/>
    <cellStyle name="40% - Accent5 3" xfId="746"/>
    <cellStyle name="40% - Accent5 3 2" xfId="747"/>
    <cellStyle name="40% - Accent5 3 2 2" xfId="748"/>
    <cellStyle name="40% - Accent5 3 3" xfId="749"/>
    <cellStyle name="40% - Accent5 3 4" xfId="750"/>
    <cellStyle name="40% - Accent5 3 4 2" xfId="751"/>
    <cellStyle name="40% - Accent5 3 4 2 2" xfId="752"/>
    <cellStyle name="40% - Accent5 3 4 3" xfId="753"/>
    <cellStyle name="40% - Accent5 4" xfId="754"/>
    <cellStyle name="40% - Accent5 4 2" xfId="755"/>
    <cellStyle name="40% - Accent5 4 2 2" xfId="756"/>
    <cellStyle name="40% - Accent5 4 3" xfId="757"/>
    <cellStyle name="40% - Accent5 4 4" xfId="758"/>
    <cellStyle name="40% - Accent5 4 4 2" xfId="759"/>
    <cellStyle name="40% - Accent5 4 4 2 2" xfId="760"/>
    <cellStyle name="40% - Accent5 4 4 3" xfId="761"/>
    <cellStyle name="40% - Accent5 5" xfId="762"/>
    <cellStyle name="40% - Accent5 5 2" xfId="763"/>
    <cellStyle name="40% - Accent5 5 2 2" xfId="764"/>
    <cellStyle name="40% - Accent5 5 2 2 2" xfId="765"/>
    <cellStyle name="40% - Accent5 5 2 3" xfId="766"/>
    <cellStyle name="40% - Accent5 5 3" xfId="767"/>
    <cellStyle name="40% - Accent5 5 3 2" xfId="768"/>
    <cellStyle name="40% - Accent5 5 4" xfId="769"/>
    <cellStyle name="40% - Accent5 6" xfId="770"/>
    <cellStyle name="40% - Accent5 6 2" xfId="771"/>
    <cellStyle name="40% - Accent5 6 2 2" xfId="772"/>
    <cellStyle name="40% - Accent5 6 2 2 2" xfId="773"/>
    <cellStyle name="40% - Accent5 6 2 3" xfId="774"/>
    <cellStyle name="40% - Accent5 6 3" xfId="775"/>
    <cellStyle name="40% - Accent5 6 3 2" xfId="776"/>
    <cellStyle name="40% - Accent5 6 4" xfId="777"/>
    <cellStyle name="40% - Accent5 7" xfId="778"/>
    <cellStyle name="40% - Accent5 7 2" xfId="779"/>
    <cellStyle name="40% - Accent5 7 2 2" xfId="780"/>
    <cellStyle name="40% - Accent5 7 2 2 2" xfId="781"/>
    <cellStyle name="40% - Accent5 7 2 3" xfId="782"/>
    <cellStyle name="40% - Accent5 7 3" xfId="783"/>
    <cellStyle name="40% - Accent5 7 3 2" xfId="784"/>
    <cellStyle name="40% - Accent5 7 4" xfId="785"/>
    <cellStyle name="40% - Accent5 8" xfId="786"/>
    <cellStyle name="40% - Accent5 8 2" xfId="787"/>
    <cellStyle name="40% - Accent5 8 2 2" xfId="788"/>
    <cellStyle name="40% - Accent5 8 2 2 2" xfId="789"/>
    <cellStyle name="40% - Accent5 8 2 3" xfId="790"/>
    <cellStyle name="40% - Accent5 8 3" xfId="791"/>
    <cellStyle name="40% - Accent5 8 3 2" xfId="792"/>
    <cellStyle name="40% - Accent5 8 4" xfId="793"/>
    <cellStyle name="40% - Accent5 9" xfId="794"/>
    <cellStyle name="40% - Accent5 9 2" xfId="795"/>
    <cellStyle name="40% - Accent5 9 2 2" xfId="796"/>
    <cellStyle name="40% - Accent5 9 3" xfId="797"/>
    <cellStyle name="40% - Accent6 10" xfId="3184"/>
    <cellStyle name="40% - Accent6 2" xfId="798"/>
    <cellStyle name="40% - Accent6 2 2" xfId="799"/>
    <cellStyle name="40% - Accent6 2 2 2" xfId="800"/>
    <cellStyle name="40% - Accent6 2 2 2 2" xfId="801"/>
    <cellStyle name="40% - Accent6 2 2 3" xfId="802"/>
    <cellStyle name="40% - Accent6 2 3" xfId="803"/>
    <cellStyle name="40% - Accent6 2 4" xfId="804"/>
    <cellStyle name="40% - Accent6 2 4 2" xfId="805"/>
    <cellStyle name="40% - Accent6 2 5" xfId="806"/>
    <cellStyle name="40% - Accent6 2 6" xfId="807"/>
    <cellStyle name="40% - Accent6 2 7" xfId="808"/>
    <cellStyle name="40% - Accent6 2 8" xfId="2093"/>
    <cellStyle name="40% - Accent6 2 9" xfId="3026"/>
    <cellStyle name="40% - Accent6 3" xfId="809"/>
    <cellStyle name="40% - Accent6 3 2" xfId="810"/>
    <cellStyle name="40% - Accent6 3 2 2" xfId="811"/>
    <cellStyle name="40% - Accent6 3 3" xfId="812"/>
    <cellStyle name="40% - Accent6 3 4" xfId="813"/>
    <cellStyle name="40% - Accent6 3 4 2" xfId="814"/>
    <cellStyle name="40% - Accent6 3 4 2 2" xfId="815"/>
    <cellStyle name="40% - Accent6 3 4 3" xfId="816"/>
    <cellStyle name="40% - Accent6 4" xfId="817"/>
    <cellStyle name="40% - Accent6 4 2" xfId="818"/>
    <cellStyle name="40% - Accent6 4 2 2" xfId="819"/>
    <cellStyle name="40% - Accent6 4 3" xfId="820"/>
    <cellStyle name="40% - Accent6 4 4" xfId="821"/>
    <cellStyle name="40% - Accent6 4 4 2" xfId="822"/>
    <cellStyle name="40% - Accent6 4 4 2 2" xfId="823"/>
    <cellStyle name="40% - Accent6 4 4 3" xfId="824"/>
    <cellStyle name="40% - Accent6 5" xfId="825"/>
    <cellStyle name="40% - Accent6 5 2" xfId="826"/>
    <cellStyle name="40% - Accent6 5 2 2" xfId="827"/>
    <cellStyle name="40% - Accent6 5 2 2 2" xfId="828"/>
    <cellStyle name="40% - Accent6 5 2 3" xfId="829"/>
    <cellStyle name="40% - Accent6 5 3" xfId="830"/>
    <cellStyle name="40% - Accent6 5 3 2" xfId="831"/>
    <cellStyle name="40% - Accent6 5 4" xfId="832"/>
    <cellStyle name="40% - Accent6 6" xfId="833"/>
    <cellStyle name="40% - Accent6 6 2" xfId="834"/>
    <cellStyle name="40% - Accent6 6 2 2" xfId="835"/>
    <cellStyle name="40% - Accent6 6 2 2 2" xfId="836"/>
    <cellStyle name="40% - Accent6 6 2 3" xfId="837"/>
    <cellStyle name="40% - Accent6 6 3" xfId="838"/>
    <cellStyle name="40% - Accent6 6 3 2" xfId="839"/>
    <cellStyle name="40% - Accent6 6 4" xfId="840"/>
    <cellStyle name="40% - Accent6 7" xfId="841"/>
    <cellStyle name="40% - Accent6 7 2" xfId="842"/>
    <cellStyle name="40% - Accent6 7 2 2" xfId="843"/>
    <cellStyle name="40% - Accent6 7 2 2 2" xfId="844"/>
    <cellStyle name="40% - Accent6 7 2 3" xfId="845"/>
    <cellStyle name="40% - Accent6 7 3" xfId="846"/>
    <cellStyle name="40% - Accent6 7 3 2" xfId="847"/>
    <cellStyle name="40% - Accent6 7 4" xfId="848"/>
    <cellStyle name="40% - Accent6 8" xfId="849"/>
    <cellStyle name="40% - Accent6 8 2" xfId="850"/>
    <cellStyle name="40% - Accent6 8 2 2" xfId="851"/>
    <cellStyle name="40% - Accent6 8 2 2 2" xfId="852"/>
    <cellStyle name="40% - Accent6 8 2 3" xfId="853"/>
    <cellStyle name="40% - Accent6 8 3" xfId="854"/>
    <cellStyle name="40% - Accent6 8 3 2" xfId="855"/>
    <cellStyle name="40% - Accent6 8 4" xfId="856"/>
    <cellStyle name="40% - Accent6 9" xfId="857"/>
    <cellStyle name="40% - Accent6 9 2" xfId="858"/>
    <cellStyle name="40% - Accent6 9 2 2" xfId="859"/>
    <cellStyle name="40% - Accent6 9 3" xfId="860"/>
    <cellStyle name="60% - Accent1 2" xfId="861"/>
    <cellStyle name="60% - Accent1 2 2" xfId="862"/>
    <cellStyle name="60% - Accent1 2 3" xfId="863"/>
    <cellStyle name="60% - Accent1 2 4" xfId="864"/>
    <cellStyle name="60% - Accent1 2 5" xfId="2092"/>
    <cellStyle name="60% - Accent1 2 6" xfId="3027"/>
    <cellStyle name="60% - Accent1 3" xfId="865"/>
    <cellStyle name="60% - Accent1 4" xfId="866"/>
    <cellStyle name="60% - Accent1 5" xfId="867"/>
    <cellStyle name="60% - Accent1 6" xfId="868"/>
    <cellStyle name="60% - Accent1 7" xfId="869"/>
    <cellStyle name="60% - Accent1 8" xfId="870"/>
    <cellStyle name="60% - Accent1 9" xfId="3118"/>
    <cellStyle name="60% - Accent2 2" xfId="871"/>
    <cellStyle name="60% - Accent2 2 2" xfId="872"/>
    <cellStyle name="60% - Accent2 2 3" xfId="873"/>
    <cellStyle name="60% - Accent2 2 4" xfId="874"/>
    <cellStyle name="60% - Accent2 2 5" xfId="2091"/>
    <cellStyle name="60% - Accent2 2 6" xfId="3028"/>
    <cellStyle name="60% - Accent2 3" xfId="875"/>
    <cellStyle name="60% - Accent2 4" xfId="876"/>
    <cellStyle name="60% - Accent2 5" xfId="877"/>
    <cellStyle name="60% - Accent2 6" xfId="878"/>
    <cellStyle name="60% - Accent2 7" xfId="879"/>
    <cellStyle name="60% - Accent2 8" xfId="880"/>
    <cellStyle name="60% - Accent2 9" xfId="3180"/>
    <cellStyle name="60% - Accent3 2" xfId="881"/>
    <cellStyle name="60% - Accent3 2 2" xfId="882"/>
    <cellStyle name="60% - Accent3 2 3" xfId="883"/>
    <cellStyle name="60% - Accent3 2 4" xfId="884"/>
    <cellStyle name="60% - Accent3 2 5" xfId="2090"/>
    <cellStyle name="60% - Accent3 2 6" xfId="3029"/>
    <cellStyle name="60% - Accent3 3" xfId="885"/>
    <cellStyle name="60% - Accent3 4" xfId="886"/>
    <cellStyle name="60% - Accent3 5" xfId="887"/>
    <cellStyle name="60% - Accent3 6" xfId="888"/>
    <cellStyle name="60% - Accent3 7" xfId="889"/>
    <cellStyle name="60% - Accent3 8" xfId="890"/>
    <cellStyle name="60% - Accent3 9" xfId="3181"/>
    <cellStyle name="60% - Accent4 2" xfId="891"/>
    <cellStyle name="60% - Accent4 2 2" xfId="892"/>
    <cellStyle name="60% - Accent4 2 3" xfId="893"/>
    <cellStyle name="60% - Accent4 2 4" xfId="894"/>
    <cellStyle name="60% - Accent4 2 5" xfId="2089"/>
    <cellStyle name="60% - Accent4 2 6" xfId="3030"/>
    <cellStyle name="60% - Accent4 3" xfId="895"/>
    <cellStyle name="60% - Accent4 4" xfId="896"/>
    <cellStyle name="60% - Accent4 5" xfId="897"/>
    <cellStyle name="60% - Accent4 6" xfId="898"/>
    <cellStyle name="60% - Accent4 7" xfId="899"/>
    <cellStyle name="60% - Accent4 8" xfId="900"/>
    <cellStyle name="60% - Accent4 9" xfId="3182"/>
    <cellStyle name="60% - Accent5 2" xfId="901"/>
    <cellStyle name="60% - Accent5 2 2" xfId="902"/>
    <cellStyle name="60% - Accent5 2 3" xfId="903"/>
    <cellStyle name="60% - Accent5 2 4" xfId="904"/>
    <cellStyle name="60% - Accent5 2 5" xfId="2088"/>
    <cellStyle name="60% - Accent5 2 6" xfId="3031"/>
    <cellStyle name="60% - Accent5 3" xfId="905"/>
    <cellStyle name="60% - Accent5 4" xfId="906"/>
    <cellStyle name="60% - Accent5 5" xfId="907"/>
    <cellStyle name="60% - Accent5 6" xfId="908"/>
    <cellStyle name="60% - Accent5 7" xfId="909"/>
    <cellStyle name="60% - Accent5 8" xfId="910"/>
    <cellStyle name="60% - Accent5 9" xfId="3131"/>
    <cellStyle name="60% - Accent6 2" xfId="911"/>
    <cellStyle name="60% - Accent6 2 2" xfId="912"/>
    <cellStyle name="60% - Accent6 2 3" xfId="913"/>
    <cellStyle name="60% - Accent6 2 4" xfId="914"/>
    <cellStyle name="60% - Accent6 2 5" xfId="2087"/>
    <cellStyle name="60% - Accent6 2 6" xfId="3032"/>
    <cellStyle name="60% - Accent6 3" xfId="915"/>
    <cellStyle name="60% - Accent6 4" xfId="916"/>
    <cellStyle name="60% - Accent6 5" xfId="917"/>
    <cellStyle name="60% - Accent6 6" xfId="918"/>
    <cellStyle name="60% - Accent6 7" xfId="919"/>
    <cellStyle name="60% - Accent6 8" xfId="920"/>
    <cellStyle name="60% - Accent6 9" xfId="3133"/>
    <cellStyle name="Accent1 2" xfId="921"/>
    <cellStyle name="Accent1 2 2" xfId="922"/>
    <cellStyle name="Accent1 2 3" xfId="923"/>
    <cellStyle name="Accent1 2 4" xfId="924"/>
    <cellStyle name="Accent1 2 5" xfId="2086"/>
    <cellStyle name="Accent1 2 6" xfId="3033"/>
    <cellStyle name="Accent1 3" xfId="925"/>
    <cellStyle name="Accent1 4" xfId="926"/>
    <cellStyle name="Accent1 5" xfId="927"/>
    <cellStyle name="Accent1 6" xfId="928"/>
    <cellStyle name="Accent1 7" xfId="929"/>
    <cellStyle name="Accent1 8" xfId="930"/>
    <cellStyle name="Accent1 9" xfId="3149"/>
    <cellStyle name="Accent2 2" xfId="931"/>
    <cellStyle name="Accent2 2 2" xfId="932"/>
    <cellStyle name="Accent2 2 3" xfId="933"/>
    <cellStyle name="Accent2 2 4" xfId="934"/>
    <cellStyle name="Accent2 2 5" xfId="2085"/>
    <cellStyle name="Accent2 2 6" xfId="3034"/>
    <cellStyle name="Accent2 3" xfId="935"/>
    <cellStyle name="Accent2 4" xfId="936"/>
    <cellStyle name="Accent2 5" xfId="937"/>
    <cellStyle name="Accent2 6" xfId="938"/>
    <cellStyle name="Accent2 7" xfId="939"/>
    <cellStyle name="Accent2 8" xfId="940"/>
    <cellStyle name="Accent2 9" xfId="3122"/>
    <cellStyle name="Accent3 2" xfId="941"/>
    <cellStyle name="Accent3 2 2" xfId="942"/>
    <cellStyle name="Accent3 2 3" xfId="943"/>
    <cellStyle name="Accent3 2 4" xfId="944"/>
    <cellStyle name="Accent3 2 5" xfId="2084"/>
    <cellStyle name="Accent3 2 6" xfId="3035"/>
    <cellStyle name="Accent3 3" xfId="945"/>
    <cellStyle name="Accent3 4" xfId="946"/>
    <cellStyle name="Accent3 5" xfId="947"/>
    <cellStyle name="Accent3 6" xfId="948"/>
    <cellStyle name="Accent3 7" xfId="949"/>
    <cellStyle name="Accent3 8" xfId="950"/>
    <cellStyle name="Accent3 9" xfId="3123"/>
    <cellStyle name="Accent4 2" xfId="951"/>
    <cellStyle name="Accent4 2 2" xfId="952"/>
    <cellStyle name="Accent4 2 3" xfId="953"/>
    <cellStyle name="Accent4 2 4" xfId="954"/>
    <cellStyle name="Accent4 2 5" xfId="2083"/>
    <cellStyle name="Accent4 2 6" xfId="3036"/>
    <cellStyle name="Accent4 3" xfId="955"/>
    <cellStyle name="Accent4 4" xfId="956"/>
    <cellStyle name="Accent4 5" xfId="957"/>
    <cellStyle name="Accent4 6" xfId="958"/>
    <cellStyle name="Accent4 7" xfId="959"/>
    <cellStyle name="Accent4 8" xfId="960"/>
    <cellStyle name="Accent4 9" xfId="3124"/>
    <cellStyle name="Accent5 2" xfId="961"/>
    <cellStyle name="Accent5 2 2" xfId="962"/>
    <cellStyle name="Accent5 2 3" xfId="963"/>
    <cellStyle name="Accent5 2 4" xfId="3037"/>
    <cellStyle name="Accent5 3" xfId="964"/>
    <cellStyle name="Accent5 4" xfId="965"/>
    <cellStyle name="Accent5 5" xfId="966"/>
    <cellStyle name="Accent5 6" xfId="967"/>
    <cellStyle name="Accent5 7" xfId="968"/>
    <cellStyle name="Accent5 8" xfId="969"/>
    <cellStyle name="Accent5 9" xfId="3183"/>
    <cellStyle name="Accent6 2" xfId="970"/>
    <cellStyle name="Accent6 2 2" xfId="971"/>
    <cellStyle name="Accent6 2 3" xfId="972"/>
    <cellStyle name="Accent6 2 4" xfId="973"/>
    <cellStyle name="Accent6 2 5" xfId="2082"/>
    <cellStyle name="Accent6 2 6" xfId="3038"/>
    <cellStyle name="Accent6 3" xfId="974"/>
    <cellStyle name="Accent6 4" xfId="975"/>
    <cellStyle name="Accent6 5" xfId="976"/>
    <cellStyle name="Accent6 6" xfId="977"/>
    <cellStyle name="Accent6 7" xfId="978"/>
    <cellStyle name="Accent6 8" xfId="979"/>
    <cellStyle name="Accent6 9" xfId="3171"/>
    <cellStyle name="Alignment - Nuku" xfId="980"/>
    <cellStyle name="AM Standard" xfId="1"/>
    <cellStyle name="AM Standard 2" xfId="2360"/>
    <cellStyle name="AM Standard 2 2" xfId="2437"/>
    <cellStyle name="AM Standard 2 2 2" xfId="2521"/>
    <cellStyle name="AM Standard 2 2 2 2" xfId="3286"/>
    <cellStyle name="AM Standard 2 2 2 3" xfId="3328"/>
    <cellStyle name="AM Standard 2 2 3" xfId="3373"/>
    <cellStyle name="AM Standard 2 3" xfId="2811"/>
    <cellStyle name="AM Standard 2 3 2" xfId="3082"/>
    <cellStyle name="AM Standard 2 3 2 2" xfId="3345"/>
    <cellStyle name="AM Standard 2 3 2 3" xfId="3490"/>
    <cellStyle name="AM Standard 2 3 3" xfId="3456"/>
    <cellStyle name="AM Standard 2 4" xfId="2816"/>
    <cellStyle name="AM Standard 2 4 2" xfId="3083"/>
    <cellStyle name="AM Standard 2 4 2 2" xfId="3346"/>
    <cellStyle name="AM Standard 2 4 2 3" xfId="3142"/>
    <cellStyle name="AM Standard 2 4 3" xfId="3461"/>
    <cellStyle name="AM Standard 2 5" xfId="2918"/>
    <cellStyle name="AM Standard 2 5 2" xfId="3084"/>
    <cellStyle name="AM Standard 2 5 2 2" xfId="3347"/>
    <cellStyle name="AM Standard 2 5 2 3" xfId="3115"/>
    <cellStyle name="AM Standard 2 5 3" xfId="3496"/>
    <cellStyle name="AM Standard 2 6" xfId="2455"/>
    <cellStyle name="AM Standard 2 6 2" xfId="3264"/>
    <cellStyle name="AM Standard 2 6 3" xfId="3298"/>
    <cellStyle name="AM Standard 2 7" xfId="2982"/>
    <cellStyle name="AM Standard 2 7 2" xfId="3334"/>
    <cellStyle name="AM Standard 2 7 3" xfId="64"/>
    <cellStyle name="AM Standard 2 8" xfId="3309"/>
    <cellStyle name="AM Standard 3" xfId="2769"/>
    <cellStyle name="AM Standard 3 2" xfId="3085"/>
    <cellStyle name="AM Standard 3 2 2" xfId="3348"/>
    <cellStyle name="AM Standard 3 2 3" xfId="3233"/>
    <cellStyle name="AM Standard 3 3" xfId="3426"/>
    <cellStyle name="andrew" xfId="3057"/>
    <cellStyle name="Bad 2" xfId="981"/>
    <cellStyle name="Bad 2 2" xfId="982"/>
    <cellStyle name="Bad 2 3" xfId="983"/>
    <cellStyle name="Bad 2 4" xfId="984"/>
    <cellStyle name="Bad 2 5" xfId="2037"/>
    <cellStyle name="Bad 2 6" xfId="3039"/>
    <cellStyle name="Bad 3" xfId="985"/>
    <cellStyle name="Bad 4" xfId="986"/>
    <cellStyle name="Bad 5" xfId="987"/>
    <cellStyle name="Bad 6" xfId="988"/>
    <cellStyle name="Bad 7" xfId="989"/>
    <cellStyle name="Bad 8" xfId="990"/>
    <cellStyle name="Bad 9" xfId="3287"/>
    <cellStyle name="Blank" xfId="991"/>
    <cellStyle name="Calculated" xfId="992"/>
    <cellStyle name="Calculated 2" xfId="2339"/>
    <cellStyle name="Calculated 2 2" xfId="2443"/>
    <cellStyle name="Calculated 2 2 2" xfId="3086"/>
    <cellStyle name="Calculated 2 2 2 2" xfId="3349"/>
    <cellStyle name="Calculated 2 2 2 3" xfId="3236"/>
    <cellStyle name="Calculated 2 2 3" xfId="3379"/>
    <cellStyle name="Calculated 2 3" xfId="2788"/>
    <cellStyle name="Calculated 2 3 2" xfId="3087"/>
    <cellStyle name="Calculated 2 3 2 2" xfId="3350"/>
    <cellStyle name="Calculated 2 3 2 3" xfId="3301"/>
    <cellStyle name="Calculated 2 3 3" xfId="3441"/>
    <cellStyle name="Calculated 2 4" xfId="2456"/>
    <cellStyle name="Calculated 2 4 2" xfId="3265"/>
    <cellStyle name="Calculated 2 4 3" xfId="3324"/>
    <cellStyle name="Calculated 2 5" xfId="3262"/>
    <cellStyle name="Calculated 3" xfId="2794"/>
    <cellStyle name="Calculated 3 2" xfId="3088"/>
    <cellStyle name="Calculated 3 2 2" xfId="3351"/>
    <cellStyle name="Calculated 3 2 3" xfId="3320"/>
    <cellStyle name="Calculated 3 3" xfId="3443"/>
    <cellStyle name="Calculation 2" xfId="993"/>
    <cellStyle name="Calculation 2 2" xfId="994"/>
    <cellStyle name="Calculation 2 2 2" xfId="2499"/>
    <cellStyle name="Calculation 2 2 2 2" xfId="3404"/>
    <cellStyle name="Calculation 2 2 3" xfId="66"/>
    <cellStyle name="Calculation 2 3" xfId="995"/>
    <cellStyle name="Calculation 2 3 2" xfId="2502"/>
    <cellStyle name="Calculation 2 3 2 2" xfId="3405"/>
    <cellStyle name="Calculation 2 3 3" xfId="3253"/>
    <cellStyle name="Calculation 2 4" xfId="996"/>
    <cellStyle name="Calculation 2 4 2" xfId="2494"/>
    <cellStyle name="Calculation 2 4 2 2" xfId="3403"/>
    <cellStyle name="Calculation 2 4 3" xfId="3256"/>
    <cellStyle name="Calculation 2 5" xfId="2081"/>
    <cellStyle name="Calculation 2 5 2" xfId="2450"/>
    <cellStyle name="Calculation 2 5 2 2" xfId="3382"/>
    <cellStyle name="Calculation 2 5 3" xfId="3202"/>
    <cellStyle name="Calculation 2 6" xfId="2491"/>
    <cellStyle name="Calculation 2 6 2" xfId="3402"/>
    <cellStyle name="Calculation 2 7" xfId="3134"/>
    <cellStyle name="Calculation 3" xfId="997"/>
    <cellStyle name="Calculation 4" xfId="998"/>
    <cellStyle name="Calculation 5" xfId="999"/>
    <cellStyle name="Calculation 6" xfId="1000"/>
    <cellStyle name="Calculation 7" xfId="1001"/>
    <cellStyle name="Calculation 8" xfId="1002"/>
    <cellStyle name="Calculation 9" xfId="3080"/>
    <cellStyle name="Check Cell 2" xfId="1003"/>
    <cellStyle name="Check Cell 2 2" xfId="1004"/>
    <cellStyle name="Check Cell 2 3" xfId="1005"/>
    <cellStyle name="Check Cell 2 4" xfId="3040"/>
    <cellStyle name="Check Cell 3" xfId="1006"/>
    <cellStyle name="Check Cell 4" xfId="1007"/>
    <cellStyle name="Check Cell 5" xfId="1008"/>
    <cellStyle name="Check Cell 6" xfId="1009"/>
    <cellStyle name="Check Cell 7" xfId="1010"/>
    <cellStyle name="Check Cell 8" xfId="1011"/>
    <cellStyle name="Check Cell 9" xfId="3176"/>
    <cellStyle name="Comma" xfId="54" builtinId="3"/>
    <cellStyle name="Comma - ntj" xfId="1012"/>
    <cellStyle name="Comma - ntj 2" xfId="1013"/>
    <cellStyle name="Comma - nuku" xfId="1014"/>
    <cellStyle name="Comma [0]" xfId="2" builtinId="6"/>
    <cellStyle name="Comma [0] - ntj" xfId="1015"/>
    <cellStyle name="Comma [0] - nuku" xfId="1016"/>
    <cellStyle name="Comma [0] 10" xfId="2187"/>
    <cellStyle name="Comma [0] 11" xfId="2334"/>
    <cellStyle name="Comma [0] 12" xfId="2390"/>
    <cellStyle name="Comma [0] 13" xfId="2345"/>
    <cellStyle name="Comma [0] 14" xfId="2337"/>
    <cellStyle name="Comma [0] 15" xfId="2361"/>
    <cellStyle name="Comma [0] 16" xfId="2377"/>
    <cellStyle name="Comma [0] 17" xfId="2348"/>
    <cellStyle name="Comma [0] 18" xfId="2378"/>
    <cellStyle name="Comma [0] 19" xfId="2408"/>
    <cellStyle name="Comma [0] 19 2" xfId="2522"/>
    <cellStyle name="Comma [0] 19 3" xfId="2932"/>
    <cellStyle name="Comma [0] 2" xfId="98"/>
    <cellStyle name="Comma [0] 2 2" xfId="1017"/>
    <cellStyle name="Comma [0] 2 2 2" xfId="1018"/>
    <cellStyle name="Comma [0] 2 2 2 2" xfId="1019"/>
    <cellStyle name="Comma [0] 2 2 3" xfId="1020"/>
    <cellStyle name="Comma [0] 2 3" xfId="1021"/>
    <cellStyle name="Comma [0] 2 3 2" xfId="1022"/>
    <cellStyle name="Comma [0] 2 3 2 2" xfId="1023"/>
    <cellStyle name="Comma [0] 2 3 3" xfId="1024"/>
    <cellStyle name="Comma [0] 2 4" xfId="1025"/>
    <cellStyle name="Comma [0] 2 4 2" xfId="1026"/>
    <cellStyle name="Comma [0] 2 4 2 2" xfId="1027"/>
    <cellStyle name="Comma [0] 2 4 3" xfId="1028"/>
    <cellStyle name="Comma [0] 2 5" xfId="1029"/>
    <cellStyle name="Comma [0] 2 5 2" xfId="1030"/>
    <cellStyle name="Comma [0] 2 5 2 2" xfId="1031"/>
    <cellStyle name="Comma [0] 2 5 3" xfId="1032"/>
    <cellStyle name="Comma [0] 2 6" xfId="2523"/>
    <cellStyle name="Comma [0] 20" xfId="2405"/>
    <cellStyle name="Comma [0] 20 2" xfId="2524"/>
    <cellStyle name="Comma [0] 20 3" xfId="2927"/>
    <cellStyle name="Comma [0] 21" xfId="2389"/>
    <cellStyle name="Comma [0] 22" xfId="2368"/>
    <cellStyle name="Comma [0] 23" xfId="2412"/>
    <cellStyle name="Comma [0] 24" xfId="2525"/>
    <cellStyle name="Comma [0] 25" xfId="2770"/>
    <cellStyle name="Comma [0] 26" xfId="2807"/>
    <cellStyle name="Comma [0] 27" xfId="2793"/>
    <cellStyle name="Comma [0] 28" xfId="2838"/>
    <cellStyle name="Comma [0] 3" xfId="1033"/>
    <cellStyle name="Comma [0] 3 2" xfId="1034"/>
    <cellStyle name="Comma [0] 3 2 2" xfId="1035"/>
    <cellStyle name="Comma [0] 3 2 2 2" xfId="1036"/>
    <cellStyle name="Comma [0] 3 2 3" xfId="1037"/>
    <cellStyle name="Comma [0] 4" xfId="1038"/>
    <cellStyle name="Comma [0] 4 2" xfId="1039"/>
    <cellStyle name="Comma [0] 4 2 2" xfId="1040"/>
    <cellStyle name="Comma [0] 4 3" xfId="1041"/>
    <cellStyle name="Comma [0] 5" xfId="1042"/>
    <cellStyle name="Comma [0] 5 2" xfId="1043"/>
    <cellStyle name="Comma [0] 5 2 2" xfId="1044"/>
    <cellStyle name="Comma [0] 5 3" xfId="1045"/>
    <cellStyle name="Comma [0] 6" xfId="1046"/>
    <cellStyle name="Comma [0] 6 2" xfId="1047"/>
    <cellStyle name="Comma [0] 7" xfId="1048"/>
    <cellStyle name="Comma [0] 7 2" xfId="1049"/>
    <cellStyle name="Comma [0] 7 2 2" xfId="1050"/>
    <cellStyle name="Comma [0] 7 3" xfId="1051"/>
    <cellStyle name="Comma [0] 8" xfId="1052"/>
    <cellStyle name="Comma [0] 8 2" xfId="1053"/>
    <cellStyle name="Comma [0] 8 2 2" xfId="1054"/>
    <cellStyle name="Comma [0] 8 3" xfId="1055"/>
    <cellStyle name="Comma [0] 9" xfId="1056"/>
    <cellStyle name="Comma [0] 9 2" xfId="1057"/>
    <cellStyle name="Comma [0] 9 2 2" xfId="1058"/>
    <cellStyle name="Comma [0] 9 3" xfId="1059"/>
    <cellStyle name="Comma [1]" xfId="1060"/>
    <cellStyle name="Comma [1] 2" xfId="1850"/>
    <cellStyle name="Comma [1] 3" xfId="1851"/>
    <cellStyle name="Comma [2]" xfId="1061"/>
    <cellStyle name="Comma [2] 2" xfId="1852"/>
    <cellStyle name="Comma [2] 3" xfId="1853"/>
    <cellStyle name="Comma [3]" xfId="1062"/>
    <cellStyle name="Comma [3] 2" xfId="2367"/>
    <cellStyle name="Comma [3] 2 2" xfId="2432"/>
    <cellStyle name="Comma [3] 2 2 2" xfId="3368"/>
    <cellStyle name="Comma [3] 2 3" xfId="2821"/>
    <cellStyle name="Comma [3] 2 3 2" xfId="3466"/>
    <cellStyle name="Comma [3] 2 4" xfId="2444"/>
    <cellStyle name="Comma [3] 2 4 2" xfId="3261"/>
    <cellStyle name="Comma [3] 2 4 3" xfId="3235"/>
    <cellStyle name="Comma [3] 2 5" xfId="3311"/>
    <cellStyle name="Comma [3] 3" xfId="2795"/>
    <cellStyle name="Comma [3] 3 2" xfId="3444"/>
    <cellStyle name="Comma [4]" xfId="1063"/>
    <cellStyle name="Comma [5]" xfId="1854"/>
    <cellStyle name="Comma [5] 2" xfId="2211"/>
    <cellStyle name="Comma [5] 2 2" xfId="2447"/>
    <cellStyle name="Comma [5] 2 2 2" xfId="3381"/>
    <cellStyle name="Comma [5] 2 3" xfId="3208"/>
    <cellStyle name="Comma [5] 3" xfId="3127"/>
    <cellStyle name="Comma 10" xfId="1064"/>
    <cellStyle name="Comma 10 2" xfId="1065"/>
    <cellStyle name="Comma 10 2 2" xfId="1066"/>
    <cellStyle name="Comma 10 2 2 2" xfId="1067"/>
    <cellStyle name="Comma 10 2 3" xfId="1068"/>
    <cellStyle name="Comma 10 3" xfId="1069"/>
    <cellStyle name="Comma 10 3 2" xfId="1070"/>
    <cellStyle name="Comma 10 4" xfId="1071"/>
    <cellStyle name="Comma 10 5" xfId="2526"/>
    <cellStyle name="Comma 100" xfId="3066"/>
    <cellStyle name="Comma 101" xfId="3069"/>
    <cellStyle name="Comma 102" xfId="3067"/>
    <cellStyle name="Comma 103" xfId="3068"/>
    <cellStyle name="Comma 104" xfId="3064"/>
    <cellStyle name="Comma 105" xfId="3162"/>
    <cellStyle name="Comma 11" xfId="1072"/>
    <cellStyle name="Comma 11 2" xfId="1073"/>
    <cellStyle name="Comma 11 2 2" xfId="1074"/>
    <cellStyle name="Comma 11 2 2 2" xfId="1075"/>
    <cellStyle name="Comma 11 2 3" xfId="1076"/>
    <cellStyle name="Comma 11 3" xfId="1077"/>
    <cellStyle name="Comma 11 3 2" xfId="1078"/>
    <cellStyle name="Comma 11 4" xfId="1079"/>
    <cellStyle name="Comma 11 5" xfId="2527"/>
    <cellStyle name="Comma 12" xfId="1080"/>
    <cellStyle name="Comma 12 2" xfId="1081"/>
    <cellStyle name="Comma 12 2 2" xfId="1082"/>
    <cellStyle name="Comma 12 3" xfId="1083"/>
    <cellStyle name="Comma 12 4" xfId="2528"/>
    <cellStyle name="Comma 127" xfId="1084"/>
    <cellStyle name="Comma 127 2" xfId="1085"/>
    <cellStyle name="Comma 13" xfId="1086"/>
    <cellStyle name="Comma 13 2" xfId="1087"/>
    <cellStyle name="Comma 13 3" xfId="2529"/>
    <cellStyle name="Comma 14" xfId="1088"/>
    <cellStyle name="Comma 14 2" xfId="1089"/>
    <cellStyle name="Comma 14 2 2" xfId="1090"/>
    <cellStyle name="Comma 14 3" xfId="1091"/>
    <cellStyle name="Comma 14 4" xfId="2530"/>
    <cellStyle name="Comma 15" xfId="1092"/>
    <cellStyle name="Comma 15 2" xfId="2531"/>
    <cellStyle name="Comma 16" xfId="1093"/>
    <cellStyle name="Comma 16 2" xfId="2532"/>
    <cellStyle name="Comma 17" xfId="1094"/>
    <cellStyle name="Comma 17 2" xfId="2533"/>
    <cellStyle name="Comma 18" xfId="1837"/>
    <cellStyle name="Comma 18 2" xfId="2063"/>
    <cellStyle name="Comma 18 2 2" xfId="2157"/>
    <cellStyle name="Comma 18 2 2 2" xfId="2307"/>
    <cellStyle name="Comma 18 2 3" xfId="2244"/>
    <cellStyle name="Comma 18 2 4" xfId="2916"/>
    <cellStyle name="Comma 18 3" xfId="2121"/>
    <cellStyle name="Comma 18 3 2" xfId="2271"/>
    <cellStyle name="Comma 18 4" xfId="2183"/>
    <cellStyle name="Comma 18 4 2" xfId="2332"/>
    <cellStyle name="Comma 18 5" xfId="2205"/>
    <cellStyle name="Comma 18 6" xfId="2967"/>
    <cellStyle name="Comma 19" xfId="1840"/>
    <cellStyle name="Comma 19 2" xfId="2066"/>
    <cellStyle name="Comma 19 2 2" xfId="2160"/>
    <cellStyle name="Comma 19 2 2 2" xfId="2310"/>
    <cellStyle name="Comma 19 2 3" xfId="2247"/>
    <cellStyle name="Comma 19 3" xfId="2124"/>
    <cellStyle name="Comma 19 3 2" xfId="2274"/>
    <cellStyle name="Comma 19 3 3" xfId="2534"/>
    <cellStyle name="Comma 19 3 4" xfId="2915"/>
    <cellStyle name="Comma 19 4" xfId="2208"/>
    <cellStyle name="Comma 2" xfId="1095"/>
    <cellStyle name="Comma 2 10" xfId="1096"/>
    <cellStyle name="Comma 2 11" xfId="1097"/>
    <cellStyle name="Comma 2 12" xfId="1098"/>
    <cellStyle name="Comma 2 12 2" xfId="2535"/>
    <cellStyle name="Comma 2 12 3" xfId="2914"/>
    <cellStyle name="Comma 2 13" xfId="2047"/>
    <cellStyle name="Comma 2 14" xfId="2796"/>
    <cellStyle name="Comma 2 14 2" xfId="3074"/>
    <cellStyle name="Comma 2 15" xfId="2460"/>
    <cellStyle name="Comma 2 16" xfId="3058"/>
    <cellStyle name="Comma 2 17" xfId="3146"/>
    <cellStyle name="Comma 2 2" xfId="1099"/>
    <cellStyle name="Comma 2 2 2" xfId="1100"/>
    <cellStyle name="Comma 2 2 2 2" xfId="1101"/>
    <cellStyle name="Comma 2 2 3" xfId="1102"/>
    <cellStyle name="Comma 2 2 3 2" xfId="1103"/>
    <cellStyle name="Comma 2 2 4" xfId="1104"/>
    <cellStyle name="Comma 2 2 4 2" xfId="1105"/>
    <cellStyle name="Comma 2 2 5" xfId="1106"/>
    <cellStyle name="Comma 2 2 5 2" xfId="1107"/>
    <cellStyle name="Comma 2 2 6" xfId="1108"/>
    <cellStyle name="Comma 2 2 7" xfId="3056"/>
    <cellStyle name="Comma 2 3" xfId="1109"/>
    <cellStyle name="Comma 2 3 2" xfId="1110"/>
    <cellStyle name="Comma 2 3 2 2" xfId="1111"/>
    <cellStyle name="Comma 2 3 3" xfId="1112"/>
    <cellStyle name="Comma 2 3 3 2" xfId="1113"/>
    <cellStyle name="Comma 2 3 4" xfId="1114"/>
    <cellStyle name="Comma 2 3 4 2" xfId="1115"/>
    <cellStyle name="Comma 2 3 5" xfId="1116"/>
    <cellStyle name="Comma 2 3 6" xfId="2536"/>
    <cellStyle name="Comma 2 4" xfId="1117"/>
    <cellStyle name="Comma 2 4 2" xfId="1118"/>
    <cellStyle name="Comma 2 4 2 2" xfId="1119"/>
    <cellStyle name="Comma 2 4 3" xfId="1120"/>
    <cellStyle name="Comma 2 4 3 2" xfId="1121"/>
    <cellStyle name="Comma 2 4 4" xfId="1122"/>
    <cellStyle name="Comma 2 4 4 2" xfId="1123"/>
    <cellStyle name="Comma 2 4 5" xfId="1124"/>
    <cellStyle name="Comma 2 4 5 2" xfId="1125"/>
    <cellStyle name="Comma 2 4 6" xfId="1126"/>
    <cellStyle name="Comma 2 4 7" xfId="3158"/>
    <cellStyle name="Comma 2 5" xfId="1127"/>
    <cellStyle name="Comma 2 5 2" xfId="1128"/>
    <cellStyle name="Comma 2 5 2 2" xfId="1129"/>
    <cellStyle name="Comma 2 5 3" xfId="1130"/>
    <cellStyle name="Comma 2 6" xfId="1131"/>
    <cellStyle name="Comma 2 6 2" xfId="1132"/>
    <cellStyle name="Comma 2 7" xfId="1133"/>
    <cellStyle name="Comma 2 7 2" xfId="1134"/>
    <cellStyle name="Comma 2 8" xfId="1135"/>
    <cellStyle name="Comma 2 8 2" xfId="1136"/>
    <cellStyle name="Comma 2 8 2 2" xfId="1137"/>
    <cellStyle name="Comma 2 8 3" xfId="1138"/>
    <cellStyle name="Comma 2 9" xfId="1139"/>
    <cellStyle name="Comma 2_Menu" xfId="1140"/>
    <cellStyle name="Comma 20" xfId="1896"/>
    <cellStyle name="Comma 20 2" xfId="2537"/>
    <cellStyle name="Comma 20 3" xfId="2934"/>
    <cellStyle name="Comma 21" xfId="1897"/>
    <cellStyle name="Comma 22" xfId="1898"/>
    <cellStyle name="Comma 23" xfId="1899"/>
    <cellStyle name="Comma 24" xfId="1900"/>
    <cellStyle name="Comma 25" xfId="1901"/>
    <cellStyle name="Comma 26" xfId="1902"/>
    <cellStyle name="Comma 27" xfId="1903"/>
    <cellStyle name="Comma 28" xfId="1904"/>
    <cellStyle name="Comma 29" xfId="1905"/>
    <cellStyle name="Comma 3" xfId="1141"/>
    <cellStyle name="Comma 3 10" xfId="1142"/>
    <cellStyle name="Comma 3 11" xfId="1143"/>
    <cellStyle name="Comma 3 11 2" xfId="2538"/>
    <cellStyle name="Comma 3 11 3" xfId="2913"/>
    <cellStyle name="Comma 3 12" xfId="2051"/>
    <cellStyle name="Comma 3 13" xfId="3145"/>
    <cellStyle name="Comma 3 2" xfId="1144"/>
    <cellStyle name="Comma 3 2 2" xfId="1145"/>
    <cellStyle name="Comma 3 2 2 2" xfId="1146"/>
    <cellStyle name="Comma 3 2 2 3" xfId="2539"/>
    <cellStyle name="Comma 3 2 3" xfId="1147"/>
    <cellStyle name="Comma 3 2 3 2" xfId="1148"/>
    <cellStyle name="Comma 3 2 3 3" xfId="2540"/>
    <cellStyle name="Comma 3 2 4" xfId="1149"/>
    <cellStyle name="Comma 3 2 5" xfId="1150"/>
    <cellStyle name="Comma 3 2 5 2" xfId="1151"/>
    <cellStyle name="Comma 3 2 6" xfId="1152"/>
    <cellStyle name="Comma 3 2 7" xfId="2541"/>
    <cellStyle name="Comma 3 3" xfId="1153"/>
    <cellStyle name="Comma 3 3 2" xfId="1154"/>
    <cellStyle name="Comma 3 3 2 2" xfId="1155"/>
    <cellStyle name="Comma 3 3 3" xfId="1156"/>
    <cellStyle name="Comma 3 3 3 2" xfId="1157"/>
    <cellStyle name="Comma 3 3 4" xfId="1158"/>
    <cellStyle name="Comma 3 3 4 2" xfId="1159"/>
    <cellStyle name="Comma 3 3 5" xfId="1160"/>
    <cellStyle name="Comma 3 3 6" xfId="2542"/>
    <cellStyle name="Comma 3 4" xfId="1161"/>
    <cellStyle name="Comma 3 4 2" xfId="1162"/>
    <cellStyle name="Comma 3 4 2 2" xfId="1163"/>
    <cellStyle name="Comma 3 4 3" xfId="1164"/>
    <cellStyle name="Comma 3 4 3 2" xfId="1165"/>
    <cellStyle name="Comma 3 4 4" xfId="1166"/>
    <cellStyle name="Comma 3 4 4 2" xfId="1167"/>
    <cellStyle name="Comma 3 4 5" xfId="1168"/>
    <cellStyle name="Comma 3 4 6" xfId="2543"/>
    <cellStyle name="Comma 3 5" xfId="1169"/>
    <cellStyle name="Comma 3 5 2" xfId="1170"/>
    <cellStyle name="Comma 3 5 2 2" xfId="1171"/>
    <cellStyle name="Comma 3 5 3" xfId="1172"/>
    <cellStyle name="Comma 3 5 4" xfId="3116"/>
    <cellStyle name="Comma 3 6" xfId="1173"/>
    <cellStyle name="Comma 3 6 2" xfId="1174"/>
    <cellStyle name="Comma 3 6 2 2" xfId="1175"/>
    <cellStyle name="Comma 3 6 3" xfId="1176"/>
    <cellStyle name="Comma 3 7" xfId="1177"/>
    <cellStyle name="Comma 3 7 2" xfId="1178"/>
    <cellStyle name="Comma 3 7 2 2" xfId="1179"/>
    <cellStyle name="Comma 3 7 3" xfId="1180"/>
    <cellStyle name="Comma 3 8" xfId="1181"/>
    <cellStyle name="Comma 3 9" xfId="1182"/>
    <cellStyle name="Comma 30" xfId="1906"/>
    <cellStyle name="Comma 31" xfId="1907"/>
    <cellStyle name="Comma 32" xfId="1908"/>
    <cellStyle name="Comma 33" xfId="1909"/>
    <cellStyle name="Comma 34" xfId="1910"/>
    <cellStyle name="Comma 35" xfId="1911"/>
    <cellStyle name="Comma 36" xfId="1912"/>
    <cellStyle name="Comma 37" xfId="1913"/>
    <cellStyle name="Comma 38" xfId="1914"/>
    <cellStyle name="Comma 39" xfId="1915"/>
    <cellStyle name="Comma 4" xfId="84"/>
    <cellStyle name="Comma 4 10" xfId="1183"/>
    <cellStyle name="Comma 4 11" xfId="1184"/>
    <cellStyle name="Comma 4 2" xfId="1185"/>
    <cellStyle name="Comma 4 2 2" xfId="1186"/>
    <cellStyle name="Comma 4 2 2 2" xfId="1187"/>
    <cellStyle name="Comma 4 2 2 2 2" xfId="1188"/>
    <cellStyle name="Comma 4 2 2 3" xfId="1189"/>
    <cellStyle name="Comma 4 2 3" xfId="1190"/>
    <cellStyle name="Comma 4 2 3 2" xfId="1191"/>
    <cellStyle name="Comma 4 2 4" xfId="1192"/>
    <cellStyle name="Comma 4 3" xfId="1193"/>
    <cellStyle name="Comma 4 3 2" xfId="1194"/>
    <cellStyle name="Comma 4 3 2 2" xfId="1195"/>
    <cellStyle name="Comma 4 3 3" xfId="1196"/>
    <cellStyle name="Comma 4 3 3 2" xfId="1197"/>
    <cellStyle name="Comma 4 3 4" xfId="1198"/>
    <cellStyle name="Comma 4 4" xfId="1199"/>
    <cellStyle name="Comma 4 4 2" xfId="1200"/>
    <cellStyle name="Comma 4 5" xfId="1201"/>
    <cellStyle name="Comma 4 5 2" xfId="1202"/>
    <cellStyle name="Comma 4 6" xfId="1203"/>
    <cellStyle name="Comma 4 6 2" xfId="1204"/>
    <cellStyle name="Comma 4 7" xfId="1205"/>
    <cellStyle name="Comma 4 7 2" xfId="1206"/>
    <cellStyle name="Comma 4 8" xfId="1207"/>
    <cellStyle name="Comma 4 8 2" xfId="1208"/>
    <cellStyle name="Comma 4 9" xfId="1209"/>
    <cellStyle name="Comma 4 9 2" xfId="1210"/>
    <cellStyle name="Comma 40" xfId="1916"/>
    <cellStyle name="Comma 41" xfId="1917"/>
    <cellStyle name="Comma 42" xfId="1918"/>
    <cellStyle name="Comma 43" xfId="1919"/>
    <cellStyle name="Comma 44" xfId="1920"/>
    <cellStyle name="Comma 45" xfId="1921"/>
    <cellStyle name="Comma 46" xfId="1922"/>
    <cellStyle name="Comma 47" xfId="1923"/>
    <cellStyle name="Comma 48" xfId="1924"/>
    <cellStyle name="Comma 48 2" xfId="3111"/>
    <cellStyle name="Comma 49" xfId="1925"/>
    <cellStyle name="Comma 49 2" xfId="3135"/>
    <cellStyle name="Comma 5" xfId="1211"/>
    <cellStyle name="Comma 5 2" xfId="1212"/>
    <cellStyle name="Comma 5 2 2" xfId="1213"/>
    <cellStyle name="Comma 5 2 2 2" xfId="1214"/>
    <cellStyle name="Comma 5 2 3" xfId="1215"/>
    <cellStyle name="Comma 5 2 3 2" xfId="1216"/>
    <cellStyle name="Comma 5 2 4" xfId="1217"/>
    <cellStyle name="Comma 5 3" xfId="1218"/>
    <cellStyle name="Comma 5 3 2" xfId="1219"/>
    <cellStyle name="Comma 5 3 2 2" xfId="1220"/>
    <cellStyle name="Comma 5 3 3" xfId="1221"/>
    <cellStyle name="Comma 5 4" xfId="1222"/>
    <cellStyle name="Comma 5 4 2" xfId="1223"/>
    <cellStyle name="Comma 5 4 2 2" xfId="1224"/>
    <cellStyle name="Comma 5 4 3" xfId="1225"/>
    <cellStyle name="Comma 5 5" xfId="1226"/>
    <cellStyle name="Comma 5 5 2" xfId="1227"/>
    <cellStyle name="Comma 5 6" xfId="1228"/>
    <cellStyle name="Comma 5 7" xfId="2544"/>
    <cellStyle name="Comma 50" xfId="1926"/>
    <cellStyle name="Comma 50 2" xfId="3104"/>
    <cellStyle name="Comma 51" xfId="1927"/>
    <cellStyle name="Comma 52" xfId="1928"/>
    <cellStyle name="Comma 53" xfId="1929"/>
    <cellStyle name="Comma 53 2" xfId="2545"/>
    <cellStyle name="Comma 53 3" xfId="2917"/>
    <cellStyle name="Comma 54" xfId="1930"/>
    <cellStyle name="Comma 54 2" xfId="2546"/>
    <cellStyle name="Comma 54 3" xfId="2920"/>
    <cellStyle name="Comma 54 4" xfId="3121"/>
    <cellStyle name="Comma 55" xfId="2018"/>
    <cellStyle name="Comma 55 2" xfId="2101"/>
    <cellStyle name="Comma 55 2 2" xfId="2165"/>
    <cellStyle name="Comma 55 2 2 2" xfId="2315"/>
    <cellStyle name="Comma 55 2 3" xfId="2252"/>
    <cellStyle name="Comma 55 3" xfId="2129"/>
    <cellStyle name="Comma 55 3 2" xfId="2279"/>
    <cellStyle name="Comma 55 4" xfId="2216"/>
    <cellStyle name="Comma 55 5" xfId="2869"/>
    <cellStyle name="Comma 55 6" xfId="3186"/>
    <cellStyle name="Comma 56" xfId="2020"/>
    <cellStyle name="Comma 56 2" xfId="2103"/>
    <cellStyle name="Comma 56 2 2" xfId="2167"/>
    <cellStyle name="Comma 56 2 2 2" xfId="2317"/>
    <cellStyle name="Comma 56 2 3" xfId="2254"/>
    <cellStyle name="Comma 56 3" xfId="2131"/>
    <cellStyle name="Comma 56 3 2" xfId="2281"/>
    <cellStyle name="Comma 56 4" xfId="2218"/>
    <cellStyle name="Comma 56 5" xfId="2868"/>
    <cellStyle name="Comma 56 6" xfId="3187"/>
    <cellStyle name="Comma 57" xfId="2050"/>
    <cellStyle name="Comma 57 2" xfId="2148"/>
    <cellStyle name="Comma 57 2 2" xfId="2298"/>
    <cellStyle name="Comma 57 3" xfId="2235"/>
    <cellStyle name="Comma 57 4" xfId="2866"/>
    <cellStyle name="Comma 57 5" xfId="3188"/>
    <cellStyle name="Comma 58" xfId="2044"/>
    <cellStyle name="Comma 58 2" xfId="2146"/>
    <cellStyle name="Comma 58 2 2" xfId="2296"/>
    <cellStyle name="Comma 58 3" xfId="2233"/>
    <cellStyle name="Comma 58 4" xfId="2864"/>
    <cellStyle name="Comma 58 5" xfId="3257"/>
    <cellStyle name="Comma 59" xfId="2023"/>
    <cellStyle name="Comma 59 2" xfId="2134"/>
    <cellStyle name="Comma 59 2 2" xfId="2284"/>
    <cellStyle name="Comma 59 3" xfId="2221"/>
    <cellStyle name="Comma 59 4" xfId="2865"/>
    <cellStyle name="Comma 59 5" xfId="3214"/>
    <cellStyle name="Comma 6" xfId="1229"/>
    <cellStyle name="Comma 6 2" xfId="1230"/>
    <cellStyle name="Comma 6 2 2" xfId="1231"/>
    <cellStyle name="Comma 6 2 2 2" xfId="1232"/>
    <cellStyle name="Comma 6 2 3" xfId="1233"/>
    <cellStyle name="Comma 6 2 3 2" xfId="1234"/>
    <cellStyle name="Comma 6 2 4" xfId="1235"/>
    <cellStyle name="Comma 6 3" xfId="1236"/>
    <cellStyle name="Comma 6 3 2" xfId="1237"/>
    <cellStyle name="Comma 6 3 2 2" xfId="1238"/>
    <cellStyle name="Comma 6 3 3" xfId="1239"/>
    <cellStyle name="Comma 6 4" xfId="1240"/>
    <cellStyle name="Comma 6 4 2" xfId="1241"/>
    <cellStyle name="Comma 6 4 2 2" xfId="1242"/>
    <cellStyle name="Comma 6 4 3" xfId="1243"/>
    <cellStyle name="Comma 6 5" xfId="1244"/>
    <cellStyle name="Comma 6 5 2" xfId="1245"/>
    <cellStyle name="Comma 6 6" xfId="1246"/>
    <cellStyle name="Comma 6 7" xfId="2547"/>
    <cellStyle name="Comma 60" xfId="2032"/>
    <cellStyle name="Comma 60 2" xfId="2140"/>
    <cellStyle name="Comma 60 2 2" xfId="2290"/>
    <cellStyle name="Comma 60 3" xfId="2227"/>
    <cellStyle name="Comma 60 4" xfId="2862"/>
    <cellStyle name="Comma 60 5" xfId="3126"/>
    <cellStyle name="Comma 61" xfId="2035"/>
    <cellStyle name="Comma 61 2" xfId="2141"/>
    <cellStyle name="Comma 61 2 2" xfId="2291"/>
    <cellStyle name="Comma 61 3" xfId="2228"/>
    <cellStyle name="Comma 61 4" xfId="3154"/>
    <cellStyle name="Comma 62" xfId="2178"/>
    <cellStyle name="Comma 62 2" xfId="2328"/>
    <cellStyle name="Comma 62 3" xfId="2548"/>
    <cellStyle name="Comma 62 4" xfId="3161"/>
    <cellStyle name="Comma 63" xfId="2192"/>
    <cellStyle name="Comma 63 2" xfId="2549"/>
    <cellStyle name="Comma 63 3" xfId="2847"/>
    <cellStyle name="Comma 63 4" xfId="3120"/>
    <cellStyle name="Comma 64" xfId="2336"/>
    <cellStyle name="Comma 64 2" xfId="2550"/>
    <cellStyle name="Comma 64 3" xfId="2846"/>
    <cellStyle name="Comma 65" xfId="2386"/>
    <cellStyle name="Comma 65 2" xfId="2551"/>
    <cellStyle name="Comma 65 3" xfId="2975"/>
    <cellStyle name="Comma 66" xfId="2394"/>
    <cellStyle name="Comma 67" xfId="2392"/>
    <cellStyle name="Comma 68" xfId="2366"/>
    <cellStyle name="Comma 69" xfId="2385"/>
    <cellStyle name="Comma 7" xfId="1247"/>
    <cellStyle name="Comma 7 2" xfId="1248"/>
    <cellStyle name="Comma 7 2 2" xfId="1249"/>
    <cellStyle name="Comma 7 2 2 2" xfId="1250"/>
    <cellStyle name="Comma 7 2 3" xfId="1251"/>
    <cellStyle name="Comma 7 2 3 2" xfId="1252"/>
    <cellStyle name="Comma 7 2 4" xfId="1253"/>
    <cellStyle name="Comma 7 3" xfId="1254"/>
    <cellStyle name="Comma 7 3 2" xfId="1255"/>
    <cellStyle name="Comma 7 3 2 2" xfId="1256"/>
    <cellStyle name="Comma 7 3 3" xfId="1257"/>
    <cellStyle name="Comma 7 4" xfId="1258"/>
    <cellStyle name="Comma 7 4 2" xfId="1259"/>
    <cellStyle name="Comma 7 5" xfId="1260"/>
    <cellStyle name="Comma 7 5 2" xfId="1261"/>
    <cellStyle name="Comma 7 6" xfId="1262"/>
    <cellStyle name="Comma 7 7" xfId="2552"/>
    <cellStyle name="Comma 7 8" xfId="3059"/>
    <cellStyle name="Comma 70" xfId="2395"/>
    <cellStyle name="Comma 71" xfId="2396"/>
    <cellStyle name="Comma 72" xfId="2357"/>
    <cellStyle name="Comma 73" xfId="2370"/>
    <cellStyle name="Comma 74" xfId="2351"/>
    <cellStyle name="Comma 75" xfId="2343"/>
    <cellStyle name="Comma 76" xfId="2185"/>
    <cellStyle name="Comma 76 2" xfId="3013"/>
    <cellStyle name="Comma 77" xfId="2413"/>
    <cellStyle name="Comma 78" xfId="2553"/>
    <cellStyle name="Comma 78 2" xfId="3075"/>
    <cellStyle name="Comma 79" xfId="2782"/>
    <cellStyle name="Comma 8" xfId="1263"/>
    <cellStyle name="Comma 8 2" xfId="1264"/>
    <cellStyle name="Comma 8 2 2" xfId="1265"/>
    <cellStyle name="Comma 8 2 2 2" xfId="1266"/>
    <cellStyle name="Comma 8 2 2 2 2" xfId="1267"/>
    <cellStyle name="Comma 8 2 2 3" xfId="1268"/>
    <cellStyle name="Comma 8 2 3" xfId="1269"/>
    <cellStyle name="Comma 8 2 3 2" xfId="1270"/>
    <cellStyle name="Comma 8 2 4" xfId="1271"/>
    <cellStyle name="Comma 8 3" xfId="1272"/>
    <cellStyle name="Comma 8 3 2" xfId="1273"/>
    <cellStyle name="Comma 8 4" xfId="1274"/>
    <cellStyle name="Comma 8 5" xfId="2554"/>
    <cellStyle name="Comma 80" xfId="2804"/>
    <cellStyle name="Comma 81" xfId="2792"/>
    <cellStyle name="Comma 82" xfId="2843"/>
    <cellStyle name="Comma 83" xfId="2517"/>
    <cellStyle name="Comma 83 2" xfId="3103"/>
    <cellStyle name="Comma 84" xfId="2453"/>
    <cellStyle name="Comma 85" xfId="2482"/>
    <cellStyle name="Comma 86" xfId="2475"/>
    <cellStyle name="Comma 87" xfId="3047"/>
    <cellStyle name="Comma 88" xfId="3048"/>
    <cellStyle name="Comma 89" xfId="3049"/>
    <cellStyle name="Comma 9" xfId="1275"/>
    <cellStyle name="Comma 9 2" xfId="1276"/>
    <cellStyle name="Comma 9 2 2" xfId="1277"/>
    <cellStyle name="Comma 9 3" xfId="1278"/>
    <cellStyle name="Comma 9 3 2" xfId="1279"/>
    <cellStyle name="Comma 9 3 2 2" xfId="1280"/>
    <cellStyle name="Comma 9 3 3" xfId="1281"/>
    <cellStyle name="Comma 9 4" xfId="1282"/>
    <cellStyle name="Comma 9 4 2" xfId="1283"/>
    <cellStyle name="Comma 9 5" xfId="1284"/>
    <cellStyle name="Comma 9 6" xfId="2555"/>
    <cellStyle name="Comma 9 7" xfId="3060"/>
    <cellStyle name="Comma 90" xfId="3050"/>
    <cellStyle name="Comma 91" xfId="3051"/>
    <cellStyle name="Comma 92" xfId="3052"/>
    <cellStyle name="Comma 93" xfId="3053"/>
    <cellStyle name="Comma 94" xfId="3054"/>
    <cellStyle name="Comma 95" xfId="3072"/>
    <cellStyle name="Comma 96" xfId="3065"/>
    <cellStyle name="Comma 97" xfId="3070"/>
    <cellStyle name="Comma 98" xfId="3063"/>
    <cellStyle name="Comma 99" xfId="3071"/>
    <cellStyle name="Comma(0)" xfId="3"/>
    <cellStyle name="Comma(0) 2" xfId="70"/>
    <cellStyle name="Comma(0) 3" xfId="60"/>
    <cellStyle name="Comma(2)" xfId="4"/>
    <cellStyle name="Comma(2) 2" xfId="72"/>
    <cellStyle name="Comma(2) 3" xfId="71"/>
    <cellStyle name="Comma(2) 4" xfId="61"/>
    <cellStyle name="Comment" xfId="5"/>
    <cellStyle name="Comment Box" xfId="1285"/>
    <cellStyle name="Comment Box 2" xfId="1286"/>
    <cellStyle name="Comment Box 3" xfId="1287"/>
    <cellStyle name="Comment Box 4" xfId="2556"/>
    <cellStyle name="Commentary" xfId="1855"/>
    <cellStyle name="Commentary 2" xfId="2557"/>
    <cellStyle name="Commentary 2 2" xfId="3189"/>
    <cellStyle name="Commentary 3" xfId="2912"/>
    <cellStyle name="CommentWrap" xfId="6"/>
    <cellStyle name="Company Heading" xfId="1856"/>
    <cellStyle name="Company Heading 2" xfId="2558"/>
    <cellStyle name="Company Heading 2 2" xfId="3190"/>
    <cellStyle name="Company Heading 3" xfId="2911"/>
    <cellStyle name="Company Name" xfId="7"/>
    <cellStyle name="Company Name 2" xfId="2362"/>
    <cellStyle name="Company Name 2 2" xfId="2436"/>
    <cellStyle name="Company Name 2 2 2" xfId="3372"/>
    <cellStyle name="Company Name 2 3" xfId="2817"/>
    <cellStyle name="Company Name 2 3 2" xfId="3462"/>
    <cellStyle name="Company Name 2 4" xfId="2483"/>
    <cellStyle name="Company Name 2 4 2" xfId="3266"/>
    <cellStyle name="Company Name 2 4 3" xfId="3206"/>
    <cellStyle name="Company Name 2 5" xfId="3327"/>
    <cellStyle name="Company Name 3" xfId="2771"/>
    <cellStyle name="Company Name 3 2" xfId="3427"/>
    <cellStyle name="Currency 10" xfId="1849"/>
    <cellStyle name="Currency 10 2" xfId="2069"/>
    <cellStyle name="Currency 10 2 2" xfId="2162"/>
    <cellStyle name="Currency 10 2 2 2" xfId="2312"/>
    <cellStyle name="Currency 10 2 3" xfId="2249"/>
    <cellStyle name="Currency 10 3" xfId="2126"/>
    <cellStyle name="Currency 10 3 2" xfId="2276"/>
    <cellStyle name="Currency 10 4" xfId="2210"/>
    <cellStyle name="Currency 11" xfId="2022"/>
    <cellStyle name="Currency 11 2" xfId="2105"/>
    <cellStyle name="Currency 11 2 2" xfId="2169"/>
    <cellStyle name="Currency 11 2 2 2" xfId="2319"/>
    <cellStyle name="Currency 11 2 3" xfId="2256"/>
    <cellStyle name="Currency 11 3" xfId="2133"/>
    <cellStyle name="Currency 11 3 2" xfId="2283"/>
    <cellStyle name="Currency 11 4" xfId="2220"/>
    <cellStyle name="Currency 12" xfId="2172"/>
    <cellStyle name="Currency 12 2" xfId="2322"/>
    <cellStyle name="Currency 12 3" xfId="2559"/>
    <cellStyle name="Currency 12 4" xfId="2844"/>
    <cellStyle name="Currency 13" xfId="2174"/>
    <cellStyle name="Currency 13 2" xfId="2324"/>
    <cellStyle name="Currency 14" xfId="2176"/>
    <cellStyle name="Currency 14 2" xfId="2326"/>
    <cellStyle name="Currency 15" xfId="2179"/>
    <cellStyle name="Currency 15 2" xfId="2329"/>
    <cellStyle name="Currency 16" xfId="2191"/>
    <cellStyle name="Currency 17" xfId="2414"/>
    <cellStyle name="Currency 18" xfId="2839"/>
    <cellStyle name="Currency 18 2" xfId="3079"/>
    <cellStyle name="Currency 19" xfId="2768"/>
    <cellStyle name="Currency 2" xfId="1288"/>
    <cellStyle name="Currency 2 2" xfId="1289"/>
    <cellStyle name="Currency 2 2 2" xfId="1290"/>
    <cellStyle name="Currency 2 3" xfId="1291"/>
    <cellStyle name="Currency 2 3 2" xfId="1292"/>
    <cellStyle name="Currency 2 4" xfId="1293"/>
    <cellStyle name="Currency 2 4 2" xfId="1294"/>
    <cellStyle name="Currency 2 5" xfId="1295"/>
    <cellStyle name="Currency 2 6" xfId="2043"/>
    <cellStyle name="Currency 2 6 2" xfId="2560"/>
    <cellStyle name="Currency 2 6 3" xfId="2909"/>
    <cellStyle name="Currency 2 7" xfId="2415"/>
    <cellStyle name="Currency 2 8" xfId="2964"/>
    <cellStyle name="Currency 2 8 2" xfId="3077"/>
    <cellStyle name="Currency 2 9" xfId="2461"/>
    <cellStyle name="Currency 20" xfId="3014"/>
    <cellStyle name="Currency 21" xfId="3055"/>
    <cellStyle name="Currency 3" xfId="1296"/>
    <cellStyle name="Currency 3 2" xfId="1297"/>
    <cellStyle name="Currency 3 2 2" xfId="1298"/>
    <cellStyle name="Currency 3 2 3" xfId="3109"/>
    <cellStyle name="Currency 3 3" xfId="2045"/>
    <cellStyle name="Currency 3 4" xfId="3108"/>
    <cellStyle name="Currency 4" xfId="1299"/>
    <cellStyle name="Currency 4 2" xfId="1300"/>
    <cellStyle name="Currency 4 2 2" xfId="1301"/>
    <cellStyle name="Currency 4 3" xfId="1302"/>
    <cellStyle name="Currency 4 4" xfId="3156"/>
    <cellStyle name="Currency 5" xfId="102"/>
    <cellStyle name="Currency 6" xfId="1832"/>
    <cellStyle name="Currency 6 2" xfId="2058"/>
    <cellStyle name="Currency 6 2 2" xfId="2154"/>
    <cellStyle name="Currency 6 2 2 2" xfId="2304"/>
    <cellStyle name="Currency 6 2 3" xfId="2241"/>
    <cellStyle name="Currency 6 3" xfId="2118"/>
    <cellStyle name="Currency 6 3 2" xfId="2268"/>
    <cellStyle name="Currency 6 4" xfId="2202"/>
    <cellStyle name="Currency 7" xfId="1834"/>
    <cellStyle name="Currency 7 2" xfId="2060"/>
    <cellStyle name="Currency 7 3" xfId="2910"/>
    <cellStyle name="Currency 8" xfId="1836"/>
    <cellStyle name="Currency 8 2" xfId="2062"/>
    <cellStyle name="Currency 8 2 2" xfId="2156"/>
    <cellStyle name="Currency 8 2 2 2" xfId="2306"/>
    <cellStyle name="Currency 8 2 3" xfId="2243"/>
    <cellStyle name="Currency 8 3" xfId="2120"/>
    <cellStyle name="Currency 8 3 2" xfId="2270"/>
    <cellStyle name="Currency 8 4" xfId="2204"/>
    <cellStyle name="Currency 9" xfId="1839"/>
    <cellStyle name="Currency 9 2" xfId="2065"/>
    <cellStyle name="Currency 9 2 2" xfId="2159"/>
    <cellStyle name="Currency 9 2 2 2" xfId="2309"/>
    <cellStyle name="Currency 9 2 3" xfId="2246"/>
    <cellStyle name="Currency 9 3" xfId="2123"/>
    <cellStyle name="Currency 9 3 2" xfId="2273"/>
    <cellStyle name="Currency 9 4" xfId="2207"/>
    <cellStyle name="Data Entry Centred" xfId="1857"/>
    <cellStyle name="Data Entry Date" xfId="1858"/>
    <cellStyle name="Data Entry Date 2" xfId="2561"/>
    <cellStyle name="Data Entry Date 2 2" xfId="3143"/>
    <cellStyle name="Data Entry Date 3" xfId="2908"/>
    <cellStyle name="Data Entry Heavy Box" xfId="8"/>
    <cellStyle name="Data Entry Heavy Box 2" xfId="2562"/>
    <cellStyle name="Data Entry RtJust" xfId="1859"/>
    <cellStyle name="Data Entry RtJust 2" xfId="2563"/>
    <cellStyle name="Data Entry RtJust 2 2" xfId="3136"/>
    <cellStyle name="Data Entry RtJust 3" xfId="2907"/>
    <cellStyle name="Data Input" xfId="9"/>
    <cellStyle name="Data Input 2" xfId="1303"/>
    <cellStyle name="Data Input 2 2" xfId="1860"/>
    <cellStyle name="Data Input 2 2 2" xfId="2564"/>
    <cellStyle name="Data Input 2 2 3" xfId="2966"/>
    <cellStyle name="Data Input 2 3" xfId="2973"/>
    <cellStyle name="Data Input 2 3 2" xfId="3510"/>
    <cellStyle name="Data Input 2 4" xfId="2977"/>
    <cellStyle name="Data Input 2 4 2" xfId="3329"/>
    <cellStyle name="Data Input 2 4 3" xfId="3237"/>
    <cellStyle name="Data Input 3" xfId="99"/>
    <cellStyle name="Data Input 3 2" xfId="2565"/>
    <cellStyle name="Data Input 4" xfId="1304"/>
    <cellStyle name="Data Input 4 2" xfId="2369"/>
    <cellStyle name="Data Input 4 2 2" xfId="2431"/>
    <cellStyle name="Data Input 4 2 2 2" xfId="3367"/>
    <cellStyle name="Data Input 4 2 3" xfId="2822"/>
    <cellStyle name="Data Input 4 2 3 2" xfId="3467"/>
    <cellStyle name="Data Input 4 2 4" xfId="2488"/>
    <cellStyle name="Data Input 4 2 4 2" xfId="3270"/>
    <cellStyle name="Data Input 4 2 4 3" xfId="3342"/>
    <cellStyle name="Data Input 4 2 5" xfId="3219"/>
    <cellStyle name="Data Input 4 3" xfId="2566"/>
    <cellStyle name="Data Input 4 3 2" xfId="3089"/>
    <cellStyle name="Data Input 4 3 2 2" xfId="3511"/>
    <cellStyle name="Data Input 4 4" xfId="2797"/>
    <cellStyle name="Data Input 4 4 2" xfId="3445"/>
    <cellStyle name="Data Input 4 5" xfId="2972"/>
    <cellStyle name="Data Input 5" xfId="2363"/>
    <cellStyle name="Data Input 5 2" xfId="2435"/>
    <cellStyle name="Data Input 5 2 2" xfId="2567"/>
    <cellStyle name="Data Input 5 2 2 2" xfId="3292"/>
    <cellStyle name="Data Input 5 2 2 3" xfId="3416"/>
    <cellStyle name="Data Input 5 2 3" xfId="3371"/>
    <cellStyle name="Data Input 5 3" xfId="2812"/>
    <cellStyle name="Data Input 5 3 2" xfId="3457"/>
    <cellStyle name="Data Input 5 4" xfId="2818"/>
    <cellStyle name="Data Input 5 4 2" xfId="3463"/>
    <cellStyle name="Data Input 5 5" xfId="2493"/>
    <cellStyle name="Data Input 5 5 2" xfId="3273"/>
    <cellStyle name="Data Input 5 5 3" xfId="3413"/>
    <cellStyle name="Data Input 5 6" xfId="3229"/>
    <cellStyle name="Data Input 6" xfId="2568"/>
    <cellStyle name="Data Input 6 2" xfId="2945"/>
    <cellStyle name="Data Input 6 2 2" xfId="3505"/>
    <cellStyle name="Data Input 7" xfId="2569"/>
    <cellStyle name="Data Input 7 2" xfId="2931"/>
    <cellStyle name="Data Input 7 2 2" xfId="3501"/>
    <cellStyle name="Data Input 8" xfId="2772"/>
    <cellStyle name="Data Input 8 2" xfId="3428"/>
    <cellStyle name="Data Input Centre" xfId="10"/>
    <cellStyle name="Data Input Centre 2" xfId="2352"/>
    <cellStyle name="Data Input Centre 2 2" xfId="2441"/>
    <cellStyle name="Data Input Centre 2 2 2" xfId="2570"/>
    <cellStyle name="Data Input Centre 2 2 2 2" xfId="3293"/>
    <cellStyle name="Data Input Centre 2 2 2 3" xfId="3417"/>
    <cellStyle name="Data Input Centre 2 2 3" xfId="3377"/>
    <cellStyle name="Data Input Centre 2 3" xfId="2810"/>
    <cellStyle name="Data Input Centre 2 3 2" xfId="3455"/>
    <cellStyle name="Data Input Centre 2 4" xfId="2786"/>
    <cellStyle name="Data Input Centre 2 4 2" xfId="3439"/>
    <cellStyle name="Data Input Centre 2 5" xfId="2933"/>
    <cellStyle name="Data Input Centre 2 5 2" xfId="3502"/>
    <cellStyle name="Data Input Centre 2 6" xfId="2498"/>
    <cellStyle name="Data Input Centre 2 6 2" xfId="3277"/>
    <cellStyle name="Data Input Centre 2 6 3" xfId="3250"/>
    <cellStyle name="Data Input Centre 2 7" xfId="2979"/>
    <cellStyle name="Data Input Centre 2 7 2" xfId="3331"/>
    <cellStyle name="Data Input Centre 2 7 3" xfId="3234"/>
    <cellStyle name="Data Input Centre 2 8" xfId="3213"/>
    <cellStyle name="Data Input Centre 3" xfId="2773"/>
    <cellStyle name="Data Input Centre 3 2" xfId="3429"/>
    <cellStyle name="Data Rows" xfId="11"/>
    <cellStyle name="Data Rows 2" xfId="1305"/>
    <cellStyle name="Data Rows 2 2" xfId="2571"/>
    <cellStyle name="Data Rows 3" xfId="1306"/>
    <cellStyle name="Data Rows 3 2" xfId="2572"/>
    <cellStyle name="Data Rows 4" xfId="12"/>
    <cellStyle name="Data Rows 5" xfId="13"/>
    <cellStyle name="Data Rows 5 2" xfId="2573"/>
    <cellStyle name="Data Rows 5 3" xfId="2574"/>
    <cellStyle name="Data Rows 5 4" xfId="2575"/>
    <cellStyle name="Data Rows 5 4 2" xfId="2576"/>
    <cellStyle name="Data Rows 6" xfId="1843"/>
    <cellStyle name="Date" xfId="14"/>
    <cellStyle name="Date (short entry)" xfId="1861"/>
    <cellStyle name="Date (short entry) 2" xfId="2383"/>
    <cellStyle name="Date (short entry) 2 2" xfId="2424"/>
    <cellStyle name="Date (short entry) 2 2 2" xfId="3361"/>
    <cellStyle name="Date (short entry) 2 3" xfId="2830"/>
    <cellStyle name="Date (short entry) 2 3 2" xfId="3474"/>
    <cellStyle name="Date (short entry) 2 4" xfId="2497"/>
    <cellStyle name="Date (short entry) 2 4 2" xfId="3276"/>
    <cellStyle name="Date (short entry) 2 4 3" xfId="3499"/>
    <cellStyle name="Date (short entry) 2 5" xfId="3157"/>
    <cellStyle name="Date (short entry) 2 6" xfId="3258"/>
    <cellStyle name="Date (short entry) 3" xfId="2577"/>
    <cellStyle name="Date (short entry) 3 2" xfId="3090"/>
    <cellStyle name="Date (short entry) 3 2 2" xfId="3512"/>
    <cellStyle name="Date (short entry) 4" xfId="2808"/>
    <cellStyle name="Date (short entry) 4 2" xfId="3453"/>
    <cellStyle name="Date (short entry) 5" xfId="2906"/>
    <cellStyle name="Date (short entry) 5 2" xfId="3495"/>
    <cellStyle name="Date (short entry) 6" xfId="2983"/>
    <cellStyle name="Date (short entry) 6 2" xfId="3335"/>
    <cellStyle name="Date (short entry) 6 3" xfId="3204"/>
    <cellStyle name="Date (short)" xfId="15"/>
    <cellStyle name="Date (short) 2" xfId="1307"/>
    <cellStyle name="Date (short) 2 2" xfId="2578"/>
    <cellStyle name="Date (short) 3" xfId="1862"/>
    <cellStyle name="Date 10" xfId="1931"/>
    <cellStyle name="Date 11" xfId="1932"/>
    <cellStyle name="Date 12" xfId="1933"/>
    <cellStyle name="Date 13" xfId="1934"/>
    <cellStyle name="Date 14" xfId="1935"/>
    <cellStyle name="Date 15" xfId="1936"/>
    <cellStyle name="Date 16" xfId="1937"/>
    <cellStyle name="Date 17" xfId="1938"/>
    <cellStyle name="Date 18" xfId="1939"/>
    <cellStyle name="Date 19" xfId="1940"/>
    <cellStyle name="Date 2" xfId="1308"/>
    <cellStyle name="Date 2 2" xfId="1941"/>
    <cellStyle name="Date 2 3" xfId="2579"/>
    <cellStyle name="Date 20" xfId="1942"/>
    <cellStyle name="Date 21" xfId="1943"/>
    <cellStyle name="Date 22" xfId="1944"/>
    <cellStyle name="Date 23" xfId="1945"/>
    <cellStyle name="Date 24" xfId="1946"/>
    <cellStyle name="Date 25" xfId="1947"/>
    <cellStyle name="Date 26" xfId="1948"/>
    <cellStyle name="Date 27" xfId="1949"/>
    <cellStyle name="Date 28" xfId="1950"/>
    <cellStyle name="Date 29" xfId="1951"/>
    <cellStyle name="Date 3" xfId="1309"/>
    <cellStyle name="Date 3 2" xfId="2580"/>
    <cellStyle name="Date 30" xfId="1952"/>
    <cellStyle name="Date 31" xfId="1953"/>
    <cellStyle name="Date 32" xfId="1954"/>
    <cellStyle name="Date 33" xfId="1955"/>
    <cellStyle name="Date 34" xfId="1956"/>
    <cellStyle name="Date 35" xfId="1957"/>
    <cellStyle name="Date 36" xfId="1958"/>
    <cellStyle name="Date 37" xfId="1959"/>
    <cellStyle name="Date 38" xfId="1960"/>
    <cellStyle name="Date 39" xfId="1961"/>
    <cellStyle name="Date 4" xfId="1962"/>
    <cellStyle name="Date 40" xfId="1963"/>
    <cellStyle name="Date 41" xfId="1964"/>
    <cellStyle name="Date 42" xfId="1965"/>
    <cellStyle name="Date 43" xfId="1966"/>
    <cellStyle name="Date 44" xfId="1967"/>
    <cellStyle name="Date 45" xfId="1968"/>
    <cellStyle name="Date 46" xfId="1969"/>
    <cellStyle name="Date 47" xfId="1970"/>
    <cellStyle name="Date 48" xfId="2080"/>
    <cellStyle name="Date 49" xfId="2034"/>
    <cellStyle name="Date 5" xfId="1971"/>
    <cellStyle name="Date 50" xfId="2036"/>
    <cellStyle name="Date 51" xfId="2033"/>
    <cellStyle name="Date 52" xfId="2181"/>
    <cellStyle name="Date 53" xfId="2416"/>
    <cellStyle name="Date 54" xfId="2840"/>
    <cellStyle name="Date 55" xfId="3185"/>
    <cellStyle name="Date 6" xfId="1972"/>
    <cellStyle name="Date 7" xfId="1973"/>
    <cellStyle name="Date 8" xfId="1974"/>
    <cellStyle name="Date 9" xfId="1975"/>
    <cellStyle name="Date and Time" xfId="1310"/>
    <cellStyle name="Date and Time 2" xfId="1311"/>
    <cellStyle name="Date and Time 3" xfId="1312"/>
    <cellStyle name="Date Heading" xfId="1863"/>
    <cellStyle name="Date Heading 2" xfId="2581"/>
    <cellStyle name="Date Heading 2 2" xfId="3159"/>
    <cellStyle name="Date Heading 3" xfId="2905"/>
    <cellStyle name="Disclosure Date" xfId="16"/>
    <cellStyle name="Disclosure Date 2" xfId="2379"/>
    <cellStyle name="Disclosure Date 2 2" xfId="2486"/>
    <cellStyle name="Disclosure Date 2 2 2" xfId="3401"/>
    <cellStyle name="Disclosure Date 2 3" xfId="2827"/>
    <cellStyle name="Disclosure Date 2 3 2" xfId="3472"/>
    <cellStyle name="Disclosure Date 2 4" xfId="2449"/>
    <cellStyle name="Disclosure Date 2 4 2" xfId="3263"/>
    <cellStyle name="Disclosure Date 2 4 3" xfId="3232"/>
    <cellStyle name="Disclosure Date 2 5" xfId="3313"/>
    <cellStyle name="Disclosure Date 3" xfId="2774"/>
    <cellStyle name="Disclosure Date 3 2" xfId="3430"/>
    <cellStyle name="Entry 1A" xfId="92"/>
    <cellStyle name="Entry 1A 2" xfId="1313"/>
    <cellStyle name="Entry 1A 2 2" xfId="1314"/>
    <cellStyle name="Entry 1A 2 3" xfId="2382"/>
    <cellStyle name="Entry 1A 2 3 2" xfId="2425"/>
    <cellStyle name="Entry 1A 2 3 2 2" xfId="2582"/>
    <cellStyle name="Entry 1A 2 3 2 2 2" xfId="3294"/>
    <cellStyle name="Entry 1A 2 3 2 2 3" xfId="3418"/>
    <cellStyle name="Entry 1A 2 3 2 3" xfId="3362"/>
    <cellStyle name="Entry 1A 2 3 3" xfId="2813"/>
    <cellStyle name="Entry 1A 2 3 3 2" xfId="3458"/>
    <cellStyle name="Entry 1A 2 3 4" xfId="2829"/>
    <cellStyle name="Entry 1A 2 3 4 2" xfId="3473"/>
    <cellStyle name="Entry 1A 2 3 5" xfId="2904"/>
    <cellStyle name="Entry 1A 2 3 6" xfId="2484"/>
    <cellStyle name="Entry 1A 2 3 6 2" xfId="3267"/>
    <cellStyle name="Entry 1A 2 3 6 3" xfId="3211"/>
    <cellStyle name="Entry 1A 2 3 7" xfId="3249"/>
    <cellStyle name="Entry 1A 2 4" xfId="2798"/>
    <cellStyle name="Entry 1A 2 4 2" xfId="3446"/>
    <cellStyle name="Entry 1A 3" xfId="1315"/>
    <cellStyle name="Entry 1A 3 2" xfId="2583"/>
    <cellStyle name="Entry 1A 4" xfId="1316"/>
    <cellStyle name="Entry 1B" xfId="17"/>
    <cellStyle name="Entry 1B 2" xfId="1317"/>
    <cellStyle name="Entry 1B 2 2" xfId="1318"/>
    <cellStyle name="Entry 1B 2 3" xfId="2407"/>
    <cellStyle name="Entry 1B 2 3 2" xfId="2512"/>
    <cellStyle name="Entry 1B 2 3 2 2" xfId="2584"/>
    <cellStyle name="Entry 1B 2 3 2 2 2" xfId="3295"/>
    <cellStyle name="Entry 1B 2 3 2 2 3" xfId="3315"/>
    <cellStyle name="Entry 1B 2 3 2 3" xfId="3411"/>
    <cellStyle name="Entry 1B 2 3 3" xfId="2815"/>
    <cellStyle name="Entry 1B 2 3 3 2" xfId="3460"/>
    <cellStyle name="Entry 1B 2 3 4" xfId="2837"/>
    <cellStyle name="Entry 1B 2 3 4 2" xfId="3480"/>
    <cellStyle name="Entry 1B 2 3 5" xfId="2903"/>
    <cellStyle name="Entry 1B 2 3 6" xfId="2485"/>
    <cellStyle name="Entry 1B 2 3 6 2" xfId="3268"/>
    <cellStyle name="Entry 1B 2 3 6 3" xfId="3412"/>
    <cellStyle name="Entry 1B 2 3 7" xfId="3316"/>
    <cellStyle name="Entry 1B 2 4" xfId="2799"/>
    <cellStyle name="Entry 1B 2 4 2" xfId="3447"/>
    <cellStyle name="Entry 1B 3" xfId="1319"/>
    <cellStyle name="Entry 1B 4" xfId="2585"/>
    <cellStyle name="Entry 1B 5" xfId="2586"/>
    <cellStyle name="Entry 1B 6" xfId="2587"/>
    <cellStyle name="Entry 1B 6 2" xfId="2588"/>
    <cellStyle name="Euro" xfId="3061"/>
    <cellStyle name="Explanatory Text 10" xfId="1320"/>
    <cellStyle name="Explanatory Text 11" xfId="3179"/>
    <cellStyle name="Explanatory Text 2" xfId="1321"/>
    <cellStyle name="Explanatory Text 2 2" xfId="1322"/>
    <cellStyle name="Explanatory Text 2 3" xfId="1323"/>
    <cellStyle name="Explanatory Text 2 4" xfId="1324"/>
    <cellStyle name="Explanatory Text 2 5" xfId="1325"/>
    <cellStyle name="Explanatory text 2 5 10" xfId="3005"/>
    <cellStyle name="Explanatory Text 2 5 2" xfId="2589"/>
    <cellStyle name="Explanatory text 2 5 3" xfId="2902"/>
    <cellStyle name="Explanatory text 2 5 4" xfId="2984"/>
    <cellStyle name="Explanatory text 2 5 5" xfId="3009"/>
    <cellStyle name="Explanatory text 2 5 6" xfId="2998"/>
    <cellStyle name="Explanatory text 2 5 7" xfId="3007"/>
    <cellStyle name="Explanatory text 2 5 8" xfId="3004"/>
    <cellStyle name="Explanatory text 2 5 9" xfId="3011"/>
    <cellStyle name="Explanatory text 2 6" xfId="2590"/>
    <cellStyle name="Explanatory text 2 7" xfId="2591"/>
    <cellStyle name="Explanatory Text 2 8" xfId="3041"/>
    <cellStyle name="Explanatory text 2 9" xfId="3160"/>
    <cellStyle name="Explanatory text 3" xfId="1326"/>
    <cellStyle name="Explanatory text 3 2" xfId="2592"/>
    <cellStyle name="Explanatory text 4" xfId="1327"/>
    <cellStyle name="Explanatory text 4 2" xfId="2593"/>
    <cellStyle name="Explanatory text 5" xfId="1328"/>
    <cellStyle name="Explanatory text 6" xfId="1329"/>
    <cellStyle name="Explanatory text 7" xfId="1330"/>
    <cellStyle name="Explanatory text 8" xfId="94"/>
    <cellStyle name="Explanatory Text 9" xfId="1331"/>
    <cellStyle name="explanatory text rtjust" xfId="1864"/>
    <cellStyle name="explanatory text rtjust 2" xfId="2594"/>
    <cellStyle name="explanatory text rtjust 2 2" xfId="3164"/>
    <cellStyle name="explanatory text rtjust 3" xfId="2901"/>
    <cellStyle name="Fixed" xfId="1976"/>
    <cellStyle name="Fixed 2" xfId="1977"/>
    <cellStyle name="Fixed 2 2" xfId="1978"/>
    <cellStyle name="Followed Hyperlink 2" xfId="1332"/>
    <cellStyle name="Footnote" xfId="18"/>
    <cellStyle name="Good 2" xfId="1333"/>
    <cellStyle name="Good 2 2" xfId="1334"/>
    <cellStyle name="Good 2 3" xfId="1335"/>
    <cellStyle name="Good 2 4" xfId="1336"/>
    <cellStyle name="Good 2 5" xfId="2079"/>
    <cellStyle name="Good 2 6" xfId="3042"/>
    <cellStyle name="Good 3" xfId="1337"/>
    <cellStyle name="Good 4" xfId="1338"/>
    <cellStyle name="Good 5" xfId="1339"/>
    <cellStyle name="Good 6" xfId="1340"/>
    <cellStyle name="Good 7" xfId="1341"/>
    <cellStyle name="Good 8" xfId="1342"/>
    <cellStyle name="Good 9" xfId="3172"/>
    <cellStyle name="Header 1" xfId="19"/>
    <cellStyle name="Header 1 2" xfId="2388"/>
    <cellStyle name="Header 1 2 2" xfId="2423"/>
    <cellStyle name="Header 1 2 3" xfId="2831"/>
    <cellStyle name="Header 1 3" xfId="2188"/>
    <cellStyle name="Header 1 3 2" xfId="2448"/>
    <cellStyle name="Header 1 3 3" xfId="2791"/>
    <cellStyle name="Header Company" xfId="20"/>
    <cellStyle name="Header Rows" xfId="21"/>
    <cellStyle name="Header Rows 2" xfId="74"/>
    <cellStyle name="Header Rows 3" xfId="73"/>
    <cellStyle name="Header Rows 4" xfId="65"/>
    <cellStyle name="Header Text" xfId="22"/>
    <cellStyle name="Header Version" xfId="23"/>
    <cellStyle name="Heading 1" xfId="56" builtinId="16" customBuiltin="1"/>
    <cellStyle name="Heading 1 2" xfId="24"/>
    <cellStyle name="Heading 1 2 2" xfId="1343"/>
    <cellStyle name="Heading 1 2 2 2" xfId="3191"/>
    <cellStyle name="Heading 1 2 3" xfId="1344"/>
    <cellStyle name="Heading 1 2 4" xfId="1345"/>
    <cellStyle name="Heading 1 2 5" xfId="1346"/>
    <cellStyle name="Heading 1 2 5 2" xfId="2595"/>
    <cellStyle name="Heading 1 2 5 3" xfId="2955"/>
    <cellStyle name="Heading 1 2 6" xfId="2078"/>
    <cellStyle name="Heading 1 2 6 2" xfId="2596"/>
    <cellStyle name="Heading 1 2 6 3" xfId="2942"/>
    <cellStyle name="Heading 1 2 7" xfId="2597"/>
    <cellStyle name="Heading 1 2 7 2" xfId="2598"/>
    <cellStyle name="Heading 1 2 8" xfId="2599"/>
    <cellStyle name="Heading 1 3" xfId="25"/>
    <cellStyle name="Heading 1 3 2" xfId="2600"/>
    <cellStyle name="Heading 1 3 2 2" xfId="2601"/>
    <cellStyle name="Heading 1 3 3" xfId="2602"/>
    <cellStyle name="Heading 1 3 4" xfId="2603"/>
    <cellStyle name="Heading 1 3 4 2" xfId="2604"/>
    <cellStyle name="Heading 1 4" xfId="1347"/>
    <cellStyle name="Heading 1 4 2" xfId="2605"/>
    <cellStyle name="Heading 1 5" xfId="1348"/>
    <cellStyle name="Heading 1 6" xfId="1349"/>
    <cellStyle name="Heading 1 7" xfId="1350"/>
    <cellStyle name="Heading 1 8" xfId="90"/>
    <cellStyle name="Heading 1-noindex" xfId="26"/>
    <cellStyle name="Heading 1-noindex 2" xfId="1351"/>
    <cellStyle name="Heading 1-noindex 2 2" xfId="2606"/>
    <cellStyle name="Heading 1-noindex 2 3" xfId="3223"/>
    <cellStyle name="Heading 1-noindex 3" xfId="1352"/>
    <cellStyle name="Heading 1-noindex 3 2" xfId="2607"/>
    <cellStyle name="Heading 1-noindex 4" xfId="95"/>
    <cellStyle name="Heading 1-noindex 5" xfId="1845"/>
    <cellStyle name="Heading 1-noindex 5 2" xfId="2608"/>
    <cellStyle name="Heading 1-noindex 5 3" xfId="2954"/>
    <cellStyle name="Heading 1-noindex 6" xfId="2609"/>
    <cellStyle name="Heading 1-noindex 7" xfId="2610"/>
    <cellStyle name="Heading 1-noindex 7 2" xfId="2611"/>
    <cellStyle name="Heading 2" xfId="57" builtinId="17" customBuiltin="1"/>
    <cellStyle name="Heading 2 2" xfId="1353"/>
    <cellStyle name="Heading 2 2 2" xfId="1354"/>
    <cellStyle name="Heading 2 2 3" xfId="1355"/>
    <cellStyle name="Heading 2 2 4" xfId="1356"/>
    <cellStyle name="Heading 2 2 4 2" xfId="2612"/>
    <cellStyle name="Heading 2 2 4 3" xfId="2900"/>
    <cellStyle name="Heading 2 2 5" xfId="2077"/>
    <cellStyle name="Heading 2 3" xfId="1357"/>
    <cellStyle name="Heading 2 3 2" xfId="2613"/>
    <cellStyle name="Heading 3" xfId="58" builtinId="18" customBuiltin="1"/>
    <cellStyle name="Heading 3 2" xfId="1358"/>
    <cellStyle name="Heading 3 2 2" xfId="1359"/>
    <cellStyle name="Heading 3 2 2 2" xfId="3165"/>
    <cellStyle name="Heading 3 2 3" xfId="1360"/>
    <cellStyle name="Heading 3 2 4" xfId="1361"/>
    <cellStyle name="Heading 3 2 4 2" xfId="2614"/>
    <cellStyle name="Heading 3 2 4 3" xfId="2899"/>
    <cellStyle name="Heading 3 2 5" xfId="2076"/>
    <cellStyle name="Heading 3 2 6" xfId="3224"/>
    <cellStyle name="Heading 3 3" xfId="1362"/>
    <cellStyle name="Heading 3 3 2" xfId="2615"/>
    <cellStyle name="Heading 3 4" xfId="1363"/>
    <cellStyle name="Heading 3 4 2" xfId="2616"/>
    <cellStyle name="Heading 3 Centre" xfId="1865"/>
    <cellStyle name="Heading 3 Centre 2" xfId="27"/>
    <cellStyle name="Heading 3 Centre 3" xfId="1866"/>
    <cellStyle name="Heading 3 Centre 3 2" xfId="2617"/>
    <cellStyle name="Heading 3 Centre 3 2 2" xfId="3166"/>
    <cellStyle name="Heading 3 Centre 3 3" xfId="2898"/>
    <cellStyle name="Heading 4" xfId="59" builtinId="19" customBuiltin="1"/>
    <cellStyle name="Heading 4 2" xfId="1364"/>
    <cellStyle name="Heading 4 2 2" xfId="1365"/>
    <cellStyle name="Heading 4 2 2 2" xfId="3168"/>
    <cellStyle name="Heading 4 2 3" xfId="1366"/>
    <cellStyle name="Heading 4 2 4" xfId="1367"/>
    <cellStyle name="Heading 4 2 5" xfId="1368"/>
    <cellStyle name="Heading 4 2 5 2" xfId="2618"/>
    <cellStyle name="Heading 4 2 5 3" xfId="2897"/>
    <cellStyle name="Heading 4 2 6" xfId="2075"/>
    <cellStyle name="Heading 4 2 7" xfId="3167"/>
    <cellStyle name="Heading 4 3" xfId="1369"/>
    <cellStyle name="Heading 4 3 2" xfId="2619"/>
    <cellStyle name="Heading 4 4" xfId="1867"/>
    <cellStyle name="Heading1" xfId="28"/>
    <cellStyle name="Heading1 2" xfId="1979"/>
    <cellStyle name="Heading1 2 2" xfId="1980"/>
    <cellStyle name="Heading1 3" xfId="1981"/>
    <cellStyle name="Heading1 4" xfId="2417"/>
    <cellStyle name="Heading2" xfId="29"/>
    <cellStyle name="Heading2 2" xfId="1982"/>
    <cellStyle name="Heading2 2 2" xfId="1983"/>
    <cellStyle name="Heading2 3" xfId="1984"/>
    <cellStyle name="Heading2 4" xfId="2418"/>
    <cellStyle name="Heading3" xfId="30"/>
    <cellStyle name="Heading3Wraped" xfId="31"/>
    <cellStyle name="Heading3WrapLow" xfId="32"/>
    <cellStyle name="Heavy Box" xfId="33"/>
    <cellStyle name="Heavy Box 2" xfId="34"/>
    <cellStyle name="Heavy Box 2 2" xfId="1868"/>
    <cellStyle name="Heavy Box 2 2 2" xfId="2620"/>
    <cellStyle name="Heavy Box 2 2 2 2" xfId="3216"/>
    <cellStyle name="Heavy Box 2 2 3" xfId="2953"/>
    <cellStyle name="Heavy Box 2 3" xfId="1869"/>
    <cellStyle name="Heavy Box 2 3 2" xfId="2621"/>
    <cellStyle name="Heavy Box 2 3 3" xfId="2939"/>
    <cellStyle name="Heavy Box 2 4" xfId="2622"/>
    <cellStyle name="Heavy Box 2 4 2" xfId="2623"/>
    <cellStyle name="Heavy Box 3" xfId="1370"/>
    <cellStyle name="Heavy Box 3 2" xfId="2624"/>
    <cellStyle name="Heavy Box 4" xfId="96"/>
    <cellStyle name="Heavy Box 4 2" xfId="2625"/>
    <cellStyle name="Heavy Box 5" xfId="1846"/>
    <cellStyle name="Heavy Box 5 2" xfId="2626"/>
    <cellStyle name="Heavy Box 6" xfId="1870"/>
    <cellStyle name="Heavy Box 6 2" xfId="2627"/>
    <cellStyle name="Heavy Box 6 2 2" xfId="3259"/>
    <cellStyle name="Heavy Box 6 3" xfId="2896"/>
    <cellStyle name="Hyperlink" xfId="35" builtinId="8" customBuiltin="1"/>
    <cellStyle name="Hyperlink 10" xfId="2628"/>
    <cellStyle name="Hyperlink 11" xfId="2629"/>
    <cellStyle name="Hyperlink 12" xfId="2991"/>
    <cellStyle name="Hyperlink 13" xfId="3010"/>
    <cellStyle name="Hyperlink 2" xfId="79"/>
    <cellStyle name="Hyperlink 2 2" xfId="1371"/>
    <cellStyle name="Hyperlink 2 3" xfId="1372"/>
    <cellStyle name="Hyperlink 2 4" xfId="2630"/>
    <cellStyle name="Hyperlink 2 5" xfId="2631"/>
    <cellStyle name="Hyperlink 3" xfId="1373"/>
    <cellStyle name="Hyperlink 3 2" xfId="1374"/>
    <cellStyle name="Hyperlink 3 3" xfId="3137"/>
    <cellStyle name="Hyperlink 4" xfId="1375"/>
    <cellStyle name="Hyperlink 5" xfId="1376"/>
    <cellStyle name="Hyperlink 6" xfId="1377"/>
    <cellStyle name="Hyperlink 7" xfId="1378"/>
    <cellStyle name="Hyperlink 7 2" xfId="2632"/>
    <cellStyle name="Hyperlink 7 3" xfId="2957"/>
    <cellStyle name="Hyperlink 8" xfId="1379"/>
    <cellStyle name="Hyperlink 8 2" xfId="2633"/>
    <cellStyle name="Hyperlink 8 3" xfId="2952"/>
    <cellStyle name="Hyperlink 9" xfId="2015"/>
    <cellStyle name="Hyperlink 9 2" xfId="2634"/>
    <cellStyle name="Hyperlink 9 3" xfId="2946"/>
    <cellStyle name="Input 2" xfId="1380"/>
    <cellStyle name="Input 2 2" xfId="1381"/>
    <cellStyle name="Input 2 2 2" xfId="2478"/>
    <cellStyle name="Input 2 2 2 2" xfId="3399"/>
    <cellStyle name="Input 2 2 3" xfId="3197"/>
    <cellStyle name="Input 2 3" xfId="1382"/>
    <cellStyle name="Input 2 3 2" xfId="2477"/>
    <cellStyle name="Input 2 3 2 2" xfId="3398"/>
    <cellStyle name="Input 2 3 3" xfId="3198"/>
    <cellStyle name="Input 2 4" xfId="1383"/>
    <cellStyle name="Input 2 4 2" xfId="2476"/>
    <cellStyle name="Input 2 4 2 2" xfId="3397"/>
    <cellStyle name="Input 2 4 3" xfId="3199"/>
    <cellStyle name="Input 2 5" xfId="2074"/>
    <cellStyle name="Input 2 5 2" xfId="2451"/>
    <cellStyle name="Input 2 5 2 2" xfId="3383"/>
    <cellStyle name="Input 2 5 3" xfId="3201"/>
    <cellStyle name="Input 2 6" xfId="2479"/>
    <cellStyle name="Input 2 6 2" xfId="3400"/>
    <cellStyle name="Input 2 7" xfId="3192"/>
    <cellStyle name="Input 3" xfId="1384"/>
    <cellStyle name="Input 4" xfId="1385"/>
    <cellStyle name="Input 5" xfId="1386"/>
    <cellStyle name="Input 6" xfId="1387"/>
    <cellStyle name="Input 7" xfId="1388"/>
    <cellStyle name="Input 8" xfId="1389"/>
    <cellStyle name="Input 9" xfId="3173"/>
    <cellStyle name="Italic Wrap" xfId="1871"/>
    <cellStyle name="Italic Wrap 2" xfId="2635"/>
    <cellStyle name="Italic Wrap 2 2" xfId="3193"/>
    <cellStyle name="Italic Wrap 3" xfId="2895"/>
    <cellStyle name="Label 1" xfId="91"/>
    <cellStyle name="Label 1 2" xfId="1390"/>
    <cellStyle name="Label 1 2 2" xfId="2636"/>
    <cellStyle name="Label 1 2 3" xfId="3194"/>
    <cellStyle name="Label 1 3" xfId="1391"/>
    <cellStyle name="Label 1 3 2" xfId="2637"/>
    <cellStyle name="Label 1 4" xfId="2638"/>
    <cellStyle name="Label 2a" xfId="36"/>
    <cellStyle name="Label 2a 2" xfId="1392"/>
    <cellStyle name="Label 2a 2 2" xfId="2639"/>
    <cellStyle name="Label 2a 3" xfId="93"/>
    <cellStyle name="Label 2a 4" xfId="1844"/>
    <cellStyle name="Label 2a 5" xfId="2640"/>
    <cellStyle name="Label 2a centre" xfId="1393"/>
    <cellStyle name="Label 2a centre 2" xfId="1394"/>
    <cellStyle name="Label 2a centre 3" xfId="2641"/>
    <cellStyle name="Label 2a merge" xfId="1395"/>
    <cellStyle name="Label 2a merge 2" xfId="1396"/>
    <cellStyle name="Label 2a merge 3" xfId="2642"/>
    <cellStyle name="Label 2b" xfId="37"/>
    <cellStyle name="Label 2b 2" xfId="2643"/>
    <cellStyle name="Label 2b 2 2" xfId="2644"/>
    <cellStyle name="Label 2b 3" xfId="2645"/>
    <cellStyle name="Label 2b 4" xfId="2646"/>
    <cellStyle name="Label 2b 4 2" xfId="2647"/>
    <cellStyle name="Label 2b merged" xfId="1397"/>
    <cellStyle name="Label 2b merged 2" xfId="2648"/>
    <cellStyle name="Label2a Merge Centred" xfId="38"/>
    <cellStyle name="Label2a Merge Centred 2" xfId="2649"/>
    <cellStyle name="Label2a Underline" xfId="1872"/>
    <cellStyle name="Label2a Underline 2" xfId="2650"/>
    <cellStyle name="Label2a Underline 2 2" xfId="3138"/>
    <cellStyle name="Label2a Underline 3" xfId="2894"/>
    <cellStyle name="Link" xfId="39"/>
    <cellStyle name="Link 2" xfId="1398"/>
    <cellStyle name="Link 2 2" xfId="2651"/>
    <cellStyle name="Link 2 2 2" xfId="2893"/>
    <cellStyle name="Link 2 2 2 2" xfId="3091"/>
    <cellStyle name="Link 2 2 2 2 2" xfId="3352"/>
    <cellStyle name="Link 2 2 2 2 3" xfId="3203"/>
    <cellStyle name="Link 2 2 2 3" xfId="3494"/>
    <cellStyle name="Link 3" xfId="1399"/>
    <cellStyle name="Link 3 2" xfId="2398"/>
    <cellStyle name="Link 3 2 2" xfId="2508"/>
    <cellStyle name="Link 3 2 2 2" xfId="2652"/>
    <cellStyle name="Link 3 2 2 2 2" xfId="3296"/>
    <cellStyle name="Link 3 2 2 2 3" xfId="3105"/>
    <cellStyle name="Link 3 2 2 3" xfId="3407"/>
    <cellStyle name="Link 3 2 3" xfId="2814"/>
    <cellStyle name="Link 3 2 3 2" xfId="3092"/>
    <cellStyle name="Link 3 2 3 2 2" xfId="3353"/>
    <cellStyle name="Link 3 2 3 2 3" xfId="3302"/>
    <cellStyle name="Link 3 2 3 3" xfId="3459"/>
    <cellStyle name="Link 3 2 4" xfId="2833"/>
    <cellStyle name="Link 3 2 4 2" xfId="3093"/>
    <cellStyle name="Link 3 2 4 2 2" xfId="3354"/>
    <cellStyle name="Link 3 2 4 2 3" xfId="3319"/>
    <cellStyle name="Link 3 2 4 3" xfId="3476"/>
    <cellStyle name="Link 3 2 5" xfId="2892"/>
    <cellStyle name="Link 3 2 6" xfId="2422"/>
    <cellStyle name="Link 3 2 6 2" xfId="3255"/>
    <cellStyle name="Link 3 2 6 3" xfId="3305"/>
    <cellStyle name="Link 3 2 7" xfId="3245"/>
    <cellStyle name="Link 3 3" xfId="2653"/>
    <cellStyle name="Link 3 3 2" xfId="3297"/>
    <cellStyle name="Link 3 3 3" xfId="3215"/>
    <cellStyle name="Link 3 4" xfId="2800"/>
    <cellStyle name="Link 3 4 2" xfId="3094"/>
    <cellStyle name="Link 3 4 2 2" xfId="3355"/>
    <cellStyle name="Link 3 4 2 3" xfId="3247"/>
    <cellStyle name="Link 3 4 3" xfId="3448"/>
    <cellStyle name="Link 3 5" xfId="2969"/>
    <cellStyle name="Link 4" xfId="1873"/>
    <cellStyle name="Link 4 2" xfId="2654"/>
    <cellStyle name="Link 4 3" xfId="2930"/>
    <cellStyle name="Link 4 3 2" xfId="3095"/>
    <cellStyle name="Link 4 3 2 2" xfId="3356"/>
    <cellStyle name="Link 4 3 2 3" xfId="3340"/>
    <cellStyle name="Link 4 3 3" xfId="3500"/>
    <cellStyle name="Link 4 4" xfId="2980"/>
    <cellStyle name="Link 4 4 2" xfId="3332"/>
    <cellStyle name="Link 4 4 3" xfId="3210"/>
    <cellStyle name="Link 5" xfId="1874"/>
    <cellStyle name="Link 6" xfId="2364"/>
    <cellStyle name="Link 6 2" xfId="2434"/>
    <cellStyle name="Link 6 2 2" xfId="3096"/>
    <cellStyle name="Link 6 2 2 2" xfId="3357"/>
    <cellStyle name="Link 6 2 2 3" xfId="3341"/>
    <cellStyle name="Link 6 2 3" xfId="3370"/>
    <cellStyle name="Link 6 3" xfId="2819"/>
    <cellStyle name="Link 6 3 2" xfId="3097"/>
    <cellStyle name="Link 6 3 2 2" xfId="3358"/>
    <cellStyle name="Link 6 3 2 3" xfId="3112"/>
    <cellStyle name="Link 6 3 3" xfId="3464"/>
    <cellStyle name="Link 6 4" xfId="2421"/>
    <cellStyle name="Link 6 4 2" xfId="3254"/>
    <cellStyle name="Link 6 4 3" xfId="3498"/>
    <cellStyle name="Link 6 5" xfId="3310"/>
    <cellStyle name="Link 7" xfId="2775"/>
    <cellStyle name="Link 7 2" xfId="3098"/>
    <cellStyle name="Link 7 2 2" xfId="3359"/>
    <cellStyle name="Link 7 2 3" xfId="3141"/>
    <cellStyle name="Link 7 3" xfId="3431"/>
    <cellStyle name="Linked Cell 2" xfId="1400"/>
    <cellStyle name="Linked Cell 2 2" xfId="1401"/>
    <cellStyle name="Linked Cell 2 3" xfId="1402"/>
    <cellStyle name="Linked Cell 2 4" xfId="1403"/>
    <cellStyle name="Linked Cell 2 5" xfId="2073"/>
    <cellStyle name="Linked Cell 2 6" xfId="3043"/>
    <cellStyle name="Linked Cell 3" xfId="1404"/>
    <cellStyle name="Linked Cell 4" xfId="1405"/>
    <cellStyle name="Linked Cell 5" xfId="1406"/>
    <cellStyle name="Linked Cell 6" xfId="1407"/>
    <cellStyle name="Linked Cell 7" xfId="1408"/>
    <cellStyle name="Linked Cell 8" xfId="1409"/>
    <cellStyle name="Linked Cell 9" xfId="3175"/>
    <cellStyle name="Major Heading" xfId="1875"/>
    <cellStyle name="mmm" xfId="2655"/>
    <cellStyle name="Neutral 2" xfId="1410"/>
    <cellStyle name="Neutral 2 2" xfId="1411"/>
    <cellStyle name="Neutral 2 3" xfId="1412"/>
    <cellStyle name="Neutral 2 4" xfId="1413"/>
    <cellStyle name="Neutral 2 5" xfId="2029"/>
    <cellStyle name="Neutral 2 6" xfId="3044"/>
    <cellStyle name="Neutral 3" xfId="1414"/>
    <cellStyle name="Neutral 4" xfId="1415"/>
    <cellStyle name="Neutral 5" xfId="1416"/>
    <cellStyle name="Neutral 6" xfId="1417"/>
    <cellStyle name="Neutral 7" xfId="1418"/>
    <cellStyle name="Neutral 8" xfId="1419"/>
    <cellStyle name="Neutral 9" xfId="3360"/>
    <cellStyle name="Normal" xfId="0" builtinId="0" customBuiltin="1"/>
    <cellStyle name="Normal 10" xfId="81"/>
    <cellStyle name="Normal 10 2" xfId="1420"/>
    <cellStyle name="Normal 10 2 2" xfId="1421"/>
    <cellStyle name="Normal 10 3" xfId="1422"/>
    <cellStyle name="Normal 10 4" xfId="1423"/>
    <cellStyle name="Normal 10 4 2" xfId="2656"/>
    <cellStyle name="Normal 10 4 3" xfId="2891"/>
    <cellStyle name="Normal 101" xfId="1424"/>
    <cellStyle name="Normal 11" xfId="1425"/>
    <cellStyle name="Normal 11 2" xfId="1426"/>
    <cellStyle name="Normal 11 3" xfId="1427"/>
    <cellStyle name="Normal 12" xfId="1428"/>
    <cellStyle name="Normal 12 2" xfId="1429"/>
    <cellStyle name="Normal 12 3" xfId="1430"/>
    <cellStyle name="Normal 12 4" xfId="2657"/>
    <cellStyle name="Normal 13" xfId="1431"/>
    <cellStyle name="Normal 13 2" xfId="1432"/>
    <cellStyle name="Normal 13 2 2" xfId="3289"/>
    <cellStyle name="Normal 13 3" xfId="2520"/>
    <cellStyle name="Normal 14" xfId="1433"/>
    <cellStyle name="Normal 14 2" xfId="3139"/>
    <cellStyle name="Normal 14 3" xfId="3144"/>
    <cellStyle name="Normal 15" xfId="1434"/>
    <cellStyle name="Normal 15 2" xfId="1435"/>
    <cellStyle name="Normal 15 2 2" xfId="1436"/>
    <cellStyle name="Normal 15 2 3" xfId="3225"/>
    <cellStyle name="Normal 15 3" xfId="1437"/>
    <cellStyle name="Normal 15 4" xfId="3325"/>
    <cellStyle name="Normal 16" xfId="1438"/>
    <cellStyle name="Normal 16 2" xfId="1439"/>
    <cellStyle name="Normal 16 2 2" xfId="1440"/>
    <cellStyle name="Normal 16 3" xfId="1441"/>
    <cellStyle name="Normal 16 4" xfId="3290"/>
    <cellStyle name="Normal 17" xfId="1442"/>
    <cellStyle name="Normal 18" xfId="1443"/>
    <cellStyle name="Normal 18 2" xfId="1444"/>
    <cellStyle name="Normal 18 2 2" xfId="1445"/>
    <cellStyle name="Normal 18 3" xfId="1446"/>
    <cellStyle name="Normal 19" xfId="1447"/>
    <cellStyle name="Normal 19 2" xfId="1448"/>
    <cellStyle name="Normal 19 2 2" xfId="1449"/>
    <cellStyle name="Normal 19 3" xfId="1450"/>
    <cellStyle name="Normal 2" xfId="80"/>
    <cellStyle name="Normal 2 10" xfId="1451"/>
    <cellStyle name="Normal 2 11" xfId="1452"/>
    <cellStyle name="Normal 2 11 2" xfId="1453"/>
    <cellStyle name="Normal 2 11 2 2" xfId="1454"/>
    <cellStyle name="Normal 2 11 3" xfId="1455"/>
    <cellStyle name="Normal 2 12" xfId="1456"/>
    <cellStyle name="Normal 2 13" xfId="1457"/>
    <cellStyle name="Normal 2 13 2" xfId="1458"/>
    <cellStyle name="Normal 2 14" xfId="1459"/>
    <cellStyle name="Normal 2 15" xfId="1460"/>
    <cellStyle name="Normal 2 16" xfId="1461"/>
    <cellStyle name="Normal 2 16 2" xfId="2658"/>
    <cellStyle name="Normal 2 16 3" xfId="2970"/>
    <cellStyle name="Normal 2 17" xfId="2026"/>
    <cellStyle name="Normal 2 17 2" xfId="2136"/>
    <cellStyle name="Normal 2 17 2 2" xfId="2286"/>
    <cellStyle name="Normal 2 17 3" xfId="2223"/>
    <cellStyle name="Normal 2 17 4" xfId="2936"/>
    <cellStyle name="Normal 2 18" xfId="2108"/>
    <cellStyle name="Normal 2 18 2" xfId="2258"/>
    <cellStyle name="Normal 2 18 3" xfId="2659"/>
    <cellStyle name="Normal 2 18 4" xfId="2925"/>
    <cellStyle name="Normal 2 19" xfId="2189"/>
    <cellStyle name="Normal 2 19 2" xfId="2660"/>
    <cellStyle name="Normal 2 19 3" xfId="2890"/>
    <cellStyle name="Normal 2 2" xfId="1462"/>
    <cellStyle name="Normal 2 2 10" xfId="2962"/>
    <cellStyle name="Normal 2 2 11" xfId="2965"/>
    <cellStyle name="Normal 2 2 2" xfId="1463"/>
    <cellStyle name="Normal 2 2 3" xfId="1464"/>
    <cellStyle name="Normal 2 2 4" xfId="1465"/>
    <cellStyle name="Normal 2 2 5" xfId="1466"/>
    <cellStyle name="Normal 2 2 6" xfId="1467"/>
    <cellStyle name="Normal 2 2 6 2" xfId="1468"/>
    <cellStyle name="Normal 2 2 6 2 2" xfId="1469"/>
    <cellStyle name="Normal 2 2 6 3" xfId="1470"/>
    <cellStyle name="Normal 2 2 7" xfId="1471"/>
    <cellStyle name="Normal 2 2 7 2" xfId="1472"/>
    <cellStyle name="Normal 2 2 7 2 2" xfId="1473"/>
    <cellStyle name="Normal 2 2 7 3" xfId="1474"/>
    <cellStyle name="Normal 2 2 8" xfId="1475"/>
    <cellStyle name="Normal 2 2 9" xfId="2056"/>
    <cellStyle name="Normal 2 2_EDB010" xfId="1476"/>
    <cellStyle name="Normal 2 20" xfId="2419"/>
    <cellStyle name="Normal 2 20 2" xfId="2661"/>
    <cellStyle name="Normal 2 20 3" xfId="2867"/>
    <cellStyle name="Normal 2 21" xfId="2662"/>
    <cellStyle name="Normal 2 21 2" xfId="3073"/>
    <cellStyle name="Normal 2 22" xfId="2663"/>
    <cellStyle name="Normal 2 23" xfId="2664"/>
    <cellStyle name="Normal 2 24" xfId="2665"/>
    <cellStyle name="Normal 2 25" xfId="2666"/>
    <cellStyle name="Normal 2 26" xfId="2667"/>
    <cellStyle name="Normal 2 27" xfId="2459"/>
    <cellStyle name="Normal 2 27 2" xfId="2994"/>
    <cellStyle name="Normal 2 3" xfId="1477"/>
    <cellStyle name="Normal 2 3 2" xfId="1478"/>
    <cellStyle name="Normal 2 3 3" xfId="1479"/>
    <cellStyle name="Normal 2 3 3 2" xfId="1480"/>
    <cellStyle name="Normal 2 3 3 2 2" xfId="1481"/>
    <cellStyle name="Normal 2 3 3 3" xfId="1482"/>
    <cellStyle name="Normal 2 3 4" xfId="1483"/>
    <cellStyle name="Normal 2 3 4 2" xfId="1484"/>
    <cellStyle name="Normal 2 3 4 2 2" xfId="1485"/>
    <cellStyle name="Normal 2 3 4 3" xfId="1486"/>
    <cellStyle name="Normal 2 3 5" xfId="2668"/>
    <cellStyle name="Normal 2 4" xfId="1487"/>
    <cellStyle name="Normal 2 4 2" xfId="1488"/>
    <cellStyle name="Normal 2 4 3" xfId="1489"/>
    <cellStyle name="Normal 2 4 4" xfId="3140"/>
    <cellStyle name="Normal 2 5" xfId="1490"/>
    <cellStyle name="Normal 2 5 2" xfId="1491"/>
    <cellStyle name="Normal 2 5 3" xfId="3196"/>
    <cellStyle name="Normal 2 6" xfId="1492"/>
    <cellStyle name="Normal 2 6 2" xfId="1493"/>
    <cellStyle name="Normal 2 7" xfId="1494"/>
    <cellStyle name="Normal 2 8" xfId="1495"/>
    <cellStyle name="Normal 2 9" xfId="1496"/>
    <cellStyle name="Normal 2_Menu" xfId="1497"/>
    <cellStyle name="Normal 20" xfId="1498"/>
    <cellStyle name="Normal 21" xfId="1499"/>
    <cellStyle name="Normal 22" xfId="101"/>
    <cellStyle name="Normal 22 2" xfId="2669"/>
    <cellStyle name="Normal 22 2 2" xfId="103"/>
    <cellStyle name="Normal 23" xfId="1833"/>
    <cellStyle name="Normal 23 2" xfId="2059"/>
    <cellStyle name="Normal 24" xfId="1835"/>
    <cellStyle name="Normal 24 2" xfId="2061"/>
    <cellStyle name="Normal 24 2 2" xfId="2155"/>
    <cellStyle name="Normal 24 2 2 2" xfId="2305"/>
    <cellStyle name="Normal 24 2 3" xfId="2242"/>
    <cellStyle name="Normal 24 3" xfId="2119"/>
    <cellStyle name="Normal 24 3 2" xfId="2269"/>
    <cellStyle name="Normal 24 4" xfId="2182"/>
    <cellStyle name="Normal 24 4 2" xfId="2331"/>
    <cellStyle name="Normal 24 5" xfId="2203"/>
    <cellStyle name="Normal 24 6" xfId="2956"/>
    <cellStyle name="Normal 25" xfId="1838"/>
    <cellStyle name="Normal 25 2" xfId="2064"/>
    <cellStyle name="Normal 25 2 2" xfId="2158"/>
    <cellStyle name="Normal 25 2 2 2" xfId="2308"/>
    <cellStyle name="Normal 25 2 3" xfId="2245"/>
    <cellStyle name="Normal 25 3" xfId="2107"/>
    <cellStyle name="Normal 25 3 2" xfId="2170"/>
    <cellStyle name="Normal 25 3 2 2" xfId="2320"/>
    <cellStyle name="Normal 25 3 3" xfId="2257"/>
    <cellStyle name="Normal 25 4" xfId="2122"/>
    <cellStyle name="Normal 25 4 2" xfId="2272"/>
    <cellStyle name="Normal 25 5" xfId="2206"/>
    <cellStyle name="Normal 25 6" xfId="2950"/>
    <cellStyle name="Normal 26" xfId="1841"/>
    <cellStyle name="Normal 26 2" xfId="2067"/>
    <cellStyle name="Normal 26 3" xfId="2949"/>
    <cellStyle name="Normal 27" xfId="1848"/>
    <cellStyle name="Normal 27 2" xfId="2068"/>
    <cellStyle name="Normal 27 2 2" xfId="2161"/>
    <cellStyle name="Normal 27 2 2 2" xfId="2311"/>
    <cellStyle name="Normal 27 2 3" xfId="2248"/>
    <cellStyle name="Normal 27 3" xfId="2125"/>
    <cellStyle name="Normal 27 3 2" xfId="2275"/>
    <cellStyle name="Normal 27 4" xfId="2209"/>
    <cellStyle name="Normal 28" xfId="1894"/>
    <cellStyle name="Normal 28 2" xfId="2670"/>
    <cellStyle name="Normal 28 3" xfId="2671"/>
    <cellStyle name="Normal 29" xfId="2014"/>
    <cellStyle name="Normal 29 2" xfId="2672"/>
    <cellStyle name="Normal 29 3" xfId="2673"/>
    <cellStyle name="Normal 3" xfId="1500"/>
    <cellStyle name="Normal 3 10" xfId="1501"/>
    <cellStyle name="Normal 3 10 2" xfId="2674"/>
    <cellStyle name="Normal 3 10 3" xfId="2924"/>
    <cellStyle name="Normal 3 11" xfId="2038"/>
    <cellStyle name="Normal 3 11 2" xfId="2142"/>
    <cellStyle name="Normal 3 11 2 2" xfId="2292"/>
    <cellStyle name="Normal 3 11 3" xfId="2229"/>
    <cellStyle name="Normal 3 11 4" xfId="2889"/>
    <cellStyle name="Normal 3 12" xfId="2110"/>
    <cellStyle name="Normal 3 12 2" xfId="2260"/>
    <cellStyle name="Normal 3 13" xfId="2194"/>
    <cellStyle name="Normal 3 14" xfId="2675"/>
    <cellStyle name="Normal 3 15" xfId="3221"/>
    <cellStyle name="Normal 3 2" xfId="1502"/>
    <cellStyle name="Normal 3 2 2" xfId="1503"/>
    <cellStyle name="Normal 3 2 2 2" xfId="1504"/>
    <cellStyle name="Normal 3 2 3" xfId="87"/>
    <cellStyle name="Normal 3 2 3 2" xfId="1505"/>
    <cellStyle name="Normal 3 2 3 2 2" xfId="1506"/>
    <cellStyle name="Normal 3 2 3 3" xfId="1507"/>
    <cellStyle name="Normal 3 2 4" xfId="1508"/>
    <cellStyle name="Normal 3 3" xfId="1509"/>
    <cellStyle name="Normal 3 3 2" xfId="1510"/>
    <cellStyle name="Normal 3 3 3" xfId="1511"/>
    <cellStyle name="Normal 3 3 3 2" xfId="1512"/>
    <cellStyle name="Normal 3 3 3 2 2" xfId="1513"/>
    <cellStyle name="Normal 3 3 3 3" xfId="1514"/>
    <cellStyle name="Normal 3 3 4" xfId="1515"/>
    <cellStyle name="Normal 3 4" xfId="1516"/>
    <cellStyle name="Normal 3 4 2" xfId="1517"/>
    <cellStyle name="Normal 3 4 3" xfId="2676"/>
    <cellStyle name="Normal 3 5" xfId="1518"/>
    <cellStyle name="Normal 3 6" xfId="1519"/>
    <cellStyle name="Normal 3 6 2" xfId="1520"/>
    <cellStyle name="Normal 3 6 2 2" xfId="1521"/>
    <cellStyle name="Normal 3 6 3" xfId="1522"/>
    <cellStyle name="Normal 3 7" xfId="1523"/>
    <cellStyle name="Normal 3 7 2" xfId="1524"/>
    <cellStyle name="Normal 3 8" xfId="1525"/>
    <cellStyle name="Normal 3 9" xfId="1526"/>
    <cellStyle name="Normal 3_DPP Template 2012" xfId="2677"/>
    <cellStyle name="Normal 30" xfId="2016"/>
    <cellStyle name="Normal 30 2" xfId="2099"/>
    <cellStyle name="Normal 30 2 2" xfId="2163"/>
    <cellStyle name="Normal 30 2 2 2" xfId="2313"/>
    <cellStyle name="Normal 30 2 3" xfId="2250"/>
    <cellStyle name="Normal 30 3" xfId="2127"/>
    <cellStyle name="Normal 30 3 2" xfId="2277"/>
    <cellStyle name="Normal 30 4" xfId="2214"/>
    <cellStyle name="Normal 30 5" xfId="2948"/>
    <cellStyle name="Normal 31" xfId="2019"/>
    <cellStyle name="Normal 31 2" xfId="2102"/>
    <cellStyle name="Normal 31 2 2" xfId="2166"/>
    <cellStyle name="Normal 31 2 2 2" xfId="2316"/>
    <cellStyle name="Normal 31 2 3" xfId="2253"/>
    <cellStyle name="Normal 31 3" xfId="2130"/>
    <cellStyle name="Normal 31 3 2" xfId="2280"/>
    <cellStyle name="Normal 31 4" xfId="2217"/>
    <cellStyle name="Normal 31 5" xfId="2947"/>
    <cellStyle name="Normal 32" xfId="2171"/>
    <cellStyle name="Normal 32 2" xfId="2321"/>
    <cellStyle name="Normal 32 3" xfId="2678"/>
    <cellStyle name="Normal 32 4" xfId="2938"/>
    <cellStyle name="Normal 33" xfId="2173"/>
    <cellStyle name="Normal 33 2" xfId="2323"/>
    <cellStyle name="Normal 33 3" xfId="2679"/>
    <cellStyle name="Normal 33 4" xfId="2940"/>
    <cellStyle name="Normal 34" xfId="2175"/>
    <cellStyle name="Normal 34 2" xfId="2325"/>
    <cellStyle name="Normal 34 3" xfId="2680"/>
    <cellStyle name="Normal 34 4" xfId="2941"/>
    <cellStyle name="Normal 35" xfId="2177"/>
    <cellStyle name="Normal 35 2" xfId="2327"/>
    <cellStyle name="Normal 35 3" xfId="2681"/>
    <cellStyle name="Normal 35 4" xfId="2937"/>
    <cellStyle name="Normal 36" xfId="2186"/>
    <cellStyle name="Normal 36 2" xfId="2682"/>
    <cellStyle name="Normal 36 3" xfId="2926"/>
    <cellStyle name="Normal 37" xfId="2333"/>
    <cellStyle name="Normal 37 2" xfId="2683"/>
    <cellStyle name="Normal 37 3" xfId="2921"/>
    <cellStyle name="Normal 38" xfId="2391"/>
    <cellStyle name="Normal 38 2" xfId="2684"/>
    <cellStyle name="Normal 38 3" xfId="2858"/>
    <cellStyle name="Normal 39" xfId="2344"/>
    <cellStyle name="Normal 39 2" xfId="2685"/>
    <cellStyle name="Normal 39 3" xfId="2857"/>
    <cellStyle name="Normal 4" xfId="1527"/>
    <cellStyle name="Normal 4 10" xfId="2039"/>
    <cellStyle name="Normal 4 10 2" xfId="2143"/>
    <cellStyle name="Normal 4 10 2 2" xfId="2293"/>
    <cellStyle name="Normal 4 10 3" xfId="2230"/>
    <cellStyle name="Normal 4 10 4" xfId="2888"/>
    <cellStyle name="Normal 4 11" xfId="2111"/>
    <cellStyle name="Normal 4 11 2" xfId="2261"/>
    <cellStyle name="Normal 4 12" xfId="2195"/>
    <cellStyle name="Normal 4 13" xfId="2686"/>
    <cellStyle name="Normal 4 14" xfId="3081"/>
    <cellStyle name="Normal 4 15" xfId="3062"/>
    <cellStyle name="Normal 4 16" xfId="3169"/>
    <cellStyle name="Normal 4 2" xfId="1528"/>
    <cellStyle name="Normal 4 2 2" xfId="1529"/>
    <cellStyle name="Normal 4 2 3" xfId="1530"/>
    <cellStyle name="Normal 4 2 4" xfId="1531"/>
    <cellStyle name="Normal 4 2 4 2" xfId="1532"/>
    <cellStyle name="Normal 4 2 4 2 2" xfId="1533"/>
    <cellStyle name="Normal 4 2 4 3" xfId="1534"/>
    <cellStyle name="Normal 4 2 5" xfId="1535"/>
    <cellStyle name="Normal 4 2 5 2" xfId="1536"/>
    <cellStyle name="Normal 4 2 6" xfId="1537"/>
    <cellStyle name="Normal 4 2 7" xfId="1538"/>
    <cellStyle name="Normal 4 2 7 2" xfId="2687"/>
    <cellStyle name="Normal 4 2 7 3" xfId="2887"/>
    <cellStyle name="Normal 4 3" xfId="1539"/>
    <cellStyle name="Normal 4 3 2" xfId="1540"/>
    <cellStyle name="Normal 4 3 3" xfId="1541"/>
    <cellStyle name="Normal 4 3 3 2" xfId="1542"/>
    <cellStyle name="Normal 4 3 4" xfId="1543"/>
    <cellStyle name="Normal 4 3 5" xfId="1544"/>
    <cellStyle name="Normal 4 3 5 2" xfId="2688"/>
    <cellStyle name="Normal 4 3 5 3" xfId="2886"/>
    <cellStyle name="Normal 4 4" xfId="1545"/>
    <cellStyle name="Normal 4 4 2" xfId="1546"/>
    <cellStyle name="Normal 4 4 2 2" xfId="1547"/>
    <cellStyle name="Normal 4 4 3" xfId="1548"/>
    <cellStyle name="Normal 4 5" xfId="1549"/>
    <cellStyle name="Normal 4 5 2" xfId="1550"/>
    <cellStyle name="Normal 4 5 2 2" xfId="1551"/>
    <cellStyle name="Normal 4 5 3" xfId="1552"/>
    <cellStyle name="Normal 4 6" xfId="1553"/>
    <cellStyle name="Normal 4 6 2" xfId="1554"/>
    <cellStyle name="Normal 4 7" xfId="1555"/>
    <cellStyle name="Normal 4 8" xfId="1556"/>
    <cellStyle name="Normal 4 9" xfId="1557"/>
    <cellStyle name="Normal 4 9 2" xfId="2689"/>
    <cellStyle name="Normal 4 9 3" xfId="2923"/>
    <cellStyle name="Normal 40" xfId="2403"/>
    <cellStyle name="Normal 40 2" xfId="2690"/>
    <cellStyle name="Normal 40 3" xfId="2856"/>
    <cellStyle name="Normal 41" xfId="2359"/>
    <cellStyle name="Normal 41 2" xfId="2691"/>
    <cellStyle name="Normal 41 3" xfId="2855"/>
    <cellStyle name="Normal 42" xfId="2372"/>
    <cellStyle name="Normal 42 2" xfId="2106"/>
    <cellStyle name="Normal 42 3" xfId="2692"/>
    <cellStyle name="Normal 43" xfId="2338"/>
    <cellStyle name="Normal 43 2" xfId="2693"/>
    <cellStyle name="Normal 43 3" xfId="2854"/>
    <cellStyle name="Normal 44" xfId="2350"/>
    <cellStyle name="Normal 44 2" xfId="2694"/>
    <cellStyle name="Normal 44 3" xfId="2853"/>
    <cellStyle name="Normal 45" xfId="2371"/>
    <cellStyle name="Normal 45 2" xfId="2695"/>
    <cellStyle name="Normal 45 3" xfId="2852"/>
    <cellStyle name="Normal 46" xfId="2406"/>
    <cellStyle name="Normal 46 2" xfId="2696"/>
    <cellStyle name="Normal 46 3" xfId="2849"/>
    <cellStyle name="Normal 47" xfId="2349"/>
    <cellStyle name="Normal 47 2" xfId="2697"/>
    <cellStyle name="Normal 47 3" xfId="2698"/>
    <cellStyle name="Normal 47 4" xfId="2699"/>
    <cellStyle name="Normal 48" xfId="2401"/>
    <cellStyle name="Normal 48 2" xfId="2700"/>
    <cellStyle name="Normal 48 3" xfId="2848"/>
    <cellStyle name="Normal 49" xfId="2184"/>
    <cellStyle name="Normal 49 2" xfId="2701"/>
    <cellStyle name="Normal 49 3" xfId="2702"/>
    <cellStyle name="Normal 5" xfId="1558"/>
    <cellStyle name="Normal 5 10" xfId="2040"/>
    <cellStyle name="Normal 5 10 2" xfId="2144"/>
    <cellStyle name="Normal 5 10 2 2" xfId="2294"/>
    <cellStyle name="Normal 5 10 3" xfId="2231"/>
    <cellStyle name="Normal 5 11" xfId="2112"/>
    <cellStyle name="Normal 5 11 2" xfId="2262"/>
    <cellStyle name="Normal 5 12" xfId="2196"/>
    <cellStyle name="Normal 5 13" xfId="2703"/>
    <cellStyle name="Normal 5 2" xfId="1559"/>
    <cellStyle name="Normal 5 2 2" xfId="1560"/>
    <cellStyle name="Normal 5 2 2 2" xfId="1561"/>
    <cellStyle name="Normal 5 2 2 2 2" xfId="1562"/>
    <cellStyle name="Normal 5 2 2 3" xfId="1563"/>
    <cellStyle name="Normal 5 2 3" xfId="1564"/>
    <cellStyle name="Normal 5 2 4" xfId="3106"/>
    <cellStyle name="Normal 5 3" xfId="1565"/>
    <cellStyle name="Normal 5 3 2" xfId="1566"/>
    <cellStyle name="Normal 5 3 2 2" xfId="1567"/>
    <cellStyle name="Normal 5 3 3" xfId="1568"/>
    <cellStyle name="Normal 5 3 4" xfId="1569"/>
    <cellStyle name="Normal 5 4" xfId="1570"/>
    <cellStyle name="Normal 5 5" xfId="1571"/>
    <cellStyle name="Normal 5 5 2" xfId="1572"/>
    <cellStyle name="Normal 5 5 2 2" xfId="1573"/>
    <cellStyle name="Normal 5 5 3" xfId="1574"/>
    <cellStyle name="Normal 5 6" xfId="1575"/>
    <cellStyle name="Normal 5 6 2" xfId="1576"/>
    <cellStyle name="Normal 5 7" xfId="1577"/>
    <cellStyle name="Normal 5 8" xfId="1578"/>
    <cellStyle name="Normal 5 9" xfId="1579"/>
    <cellStyle name="Normal 5 9 2" xfId="2704"/>
    <cellStyle name="Normal 5 9 3" xfId="2922"/>
    <cellStyle name="Normal 50" xfId="2409"/>
    <cellStyle name="Normal 51" xfId="2410"/>
    <cellStyle name="Normal 52" xfId="2411"/>
    <cellStyle name="Normal 52 2" xfId="2705"/>
    <cellStyle name="Normal 52 3" xfId="2845"/>
    <cellStyle name="Normal 53" xfId="2518"/>
    <cellStyle name="Normal 53 2" xfId="2974"/>
    <cellStyle name="Normal 53 3" xfId="3078"/>
    <cellStyle name="Normal 54" xfId="2519"/>
    <cellStyle name="Normal 55" xfId="2841"/>
    <cellStyle name="Normal 56" xfId="2976"/>
    <cellStyle name="Normal 57" xfId="2457"/>
    <cellStyle name="Normal 57 2" xfId="3099"/>
    <cellStyle name="Normal 58" xfId="2516"/>
    <cellStyle name="Normal 58 2" xfId="3100"/>
    <cellStyle name="Normal 59" xfId="2466"/>
    <cellStyle name="Normal 59 2" xfId="3101"/>
    <cellStyle name="Normal 6" xfId="1580"/>
    <cellStyle name="Normal 6 2" xfId="1581"/>
    <cellStyle name="Normal 6 2 2" xfId="1582"/>
    <cellStyle name="Normal 6 2 3" xfId="1583"/>
    <cellStyle name="Normal 6 2 4" xfId="1584"/>
    <cellStyle name="Normal 6 3" xfId="1585"/>
    <cellStyle name="Normal 6 3 2" xfId="1586"/>
    <cellStyle name="Normal 6 3 2 2" xfId="1587"/>
    <cellStyle name="Normal 6 3 3" xfId="1588"/>
    <cellStyle name="Normal 6 3 4" xfId="1589"/>
    <cellStyle name="Normal 6 4" xfId="1590"/>
    <cellStyle name="Normal 6 4 2" xfId="1591"/>
    <cellStyle name="Normal 6 4 2 2" xfId="1592"/>
    <cellStyle name="Normal 6 4 3" xfId="1593"/>
    <cellStyle name="Normal 6 5" xfId="1594"/>
    <cellStyle name="Normal 60" xfId="2481"/>
    <cellStyle name="Normal 60 2" xfId="3102"/>
    <cellStyle name="Normal 61" xfId="2990"/>
    <cellStyle name="Normal 62" xfId="2993"/>
    <cellStyle name="Normal 63" xfId="2992"/>
    <cellStyle name="Normal 64" xfId="3003"/>
    <cellStyle name="Normal 65" xfId="2999"/>
    <cellStyle name="Normal 66" xfId="3001"/>
    <cellStyle name="Normal 67" xfId="3006"/>
    <cellStyle name="Normal 68" xfId="3231"/>
    <cellStyle name="Normal 7" xfId="83"/>
    <cellStyle name="Normal 7 10" xfId="88"/>
    <cellStyle name="Normal 7 11" xfId="105"/>
    <cellStyle name="Normal 7 11 2" xfId="2706"/>
    <cellStyle name="Normal 7 11 3" xfId="2885"/>
    <cellStyle name="Normal 7 12" xfId="1595"/>
    <cellStyle name="Normal 7 13" xfId="1596"/>
    <cellStyle name="Normal 7 2" xfId="1597"/>
    <cellStyle name="Normal 7 2 2" xfId="1598"/>
    <cellStyle name="Normal 7 2 3" xfId="1599"/>
    <cellStyle name="Normal 7 2 3 2" xfId="1600"/>
    <cellStyle name="Normal 7 2 4" xfId="1601"/>
    <cellStyle name="Normal 7 2 5" xfId="1602"/>
    <cellStyle name="Normal 7 3" xfId="1603"/>
    <cellStyle name="Normal 7 3 2" xfId="1604"/>
    <cellStyle name="Normal 7 3 3" xfId="1605"/>
    <cellStyle name="Normal 7 4" xfId="1606"/>
    <cellStyle name="Normal 7 4 2" xfId="1607"/>
    <cellStyle name="Normal 7 4 3" xfId="1608"/>
    <cellStyle name="Normal 7 5" xfId="1609"/>
    <cellStyle name="Normal 7 6" xfId="86"/>
    <cellStyle name="Normal 7 6 2" xfId="2707"/>
    <cellStyle name="Normal 7 7" xfId="1610"/>
    <cellStyle name="Normal 7 8" xfId="1611"/>
    <cellStyle name="Normal 7 9" xfId="1612"/>
    <cellStyle name="Normal 8" xfId="1613"/>
    <cellStyle name="Normal 8 2" xfId="1614"/>
    <cellStyle name="Normal 8 2 2" xfId="1615"/>
    <cellStyle name="Normal 8 2 3" xfId="1616"/>
    <cellStyle name="Normal 8 2 3 2" xfId="1617"/>
    <cellStyle name="Normal 8 2 4" xfId="1618"/>
    <cellStyle name="Normal 8 3" xfId="1619"/>
    <cellStyle name="Normal 8 4" xfId="1620"/>
    <cellStyle name="Normal 9" xfId="89"/>
    <cellStyle name="Normal 9 10" xfId="2193"/>
    <cellStyle name="Normal 9 2" xfId="1621"/>
    <cellStyle name="Normal 9 2 2" xfId="1622"/>
    <cellStyle name="Normal 9 3" xfId="1623"/>
    <cellStyle name="Normal 9 3 2" xfId="1624"/>
    <cellStyle name="Normal 9 3 2 2" xfId="2052"/>
    <cellStyle name="Normal 9 3 2 2 2" xfId="2149"/>
    <cellStyle name="Normal 9 3 2 2 2 2" xfId="2299"/>
    <cellStyle name="Normal 9 3 2 2 3" xfId="2236"/>
    <cellStyle name="Normal 9 3 2 3" xfId="2113"/>
    <cellStyle name="Normal 9 3 2 3 2" xfId="2263"/>
    <cellStyle name="Normal 9 3 2 4" xfId="2197"/>
    <cellStyle name="Normal 9 4" xfId="1625"/>
    <cellStyle name="Normal 9 4 2" xfId="1626"/>
    <cellStyle name="Normal 9 4 3" xfId="2884"/>
    <cellStyle name="Normal 9 5" xfId="1627"/>
    <cellStyle name="Normal 9 5 2" xfId="1628"/>
    <cellStyle name="Normal 9 5 2 2" xfId="2054"/>
    <cellStyle name="Normal 9 5 2 2 2" xfId="2151"/>
    <cellStyle name="Normal 9 5 2 2 2 2" xfId="2301"/>
    <cellStyle name="Normal 9 5 2 2 3" xfId="2238"/>
    <cellStyle name="Normal 9 5 2 3" xfId="2115"/>
    <cellStyle name="Normal 9 5 2 3 2" xfId="2265"/>
    <cellStyle name="Normal 9 5 2 4" xfId="2199"/>
    <cellStyle name="Normal 9 5 3" xfId="2053"/>
    <cellStyle name="Normal 9 5 3 2" xfId="2150"/>
    <cellStyle name="Normal 9 5 3 2 2" xfId="2300"/>
    <cellStyle name="Normal 9 5 3 3" xfId="2237"/>
    <cellStyle name="Normal 9 5 4" xfId="2114"/>
    <cellStyle name="Normal 9 5 4 2" xfId="2264"/>
    <cellStyle name="Normal 9 5 5" xfId="2198"/>
    <cellStyle name="Normal 9 6" xfId="1629"/>
    <cellStyle name="Normal 9 6 2" xfId="2055"/>
    <cellStyle name="Normal 9 6 2 2" xfId="2152"/>
    <cellStyle name="Normal 9 6 2 2 2" xfId="2302"/>
    <cellStyle name="Normal 9 6 2 3" xfId="2239"/>
    <cellStyle name="Normal 9 6 3" xfId="2116"/>
    <cellStyle name="Normal 9 6 3 2" xfId="2266"/>
    <cellStyle name="Normal 9 6 4" xfId="2200"/>
    <cellStyle name="Normal 9 7" xfId="1831"/>
    <cellStyle name="Normal 9 7 2" xfId="2057"/>
    <cellStyle name="Normal 9 7 2 2" xfId="2153"/>
    <cellStyle name="Normal 9 7 2 2 2" xfId="2303"/>
    <cellStyle name="Normal 9 7 2 3" xfId="2240"/>
    <cellStyle name="Normal 9 7 3" xfId="2117"/>
    <cellStyle name="Normal 9 7 3 2" xfId="2267"/>
    <cellStyle name="Normal 9 7 4" xfId="2201"/>
    <cellStyle name="Normal 9 8" xfId="2028"/>
    <cellStyle name="Normal 9 8 2" xfId="2137"/>
    <cellStyle name="Normal 9 8 2 2" xfId="2287"/>
    <cellStyle name="Normal 9 8 3" xfId="2224"/>
    <cellStyle name="Normal 9 9" xfId="2109"/>
    <cellStyle name="Normal 9 9 2" xfId="2259"/>
    <cellStyle name="Note 10" xfId="3178"/>
    <cellStyle name="Note 2" xfId="1630"/>
    <cellStyle name="Note 2 2" xfId="1631"/>
    <cellStyle name="Note 2 2 2" xfId="2473"/>
    <cellStyle name="Note 2 2 2 2" xfId="3395"/>
    <cellStyle name="Note 2 2 3" xfId="2959"/>
    <cellStyle name="Note 2 2 3 2" xfId="3507"/>
    <cellStyle name="Note 2 2 4" xfId="3242"/>
    <cellStyle name="Note 2 3" xfId="1632"/>
    <cellStyle name="Note 2 3 2" xfId="2472"/>
    <cellStyle name="Note 2 3 2 2" xfId="3394"/>
    <cellStyle name="Note 2 3 3" xfId="2851"/>
    <cellStyle name="Note 2 3 3 2" xfId="3482"/>
    <cellStyle name="Note 2 3 4" xfId="3238"/>
    <cellStyle name="Note 2 4" xfId="2474"/>
    <cellStyle name="Note 2 4 2" xfId="3396"/>
    <cellStyle name="Note 2 5" xfId="2961"/>
    <cellStyle name="Note 2 5 2" xfId="3508"/>
    <cellStyle name="Note 2 6" xfId="3243"/>
    <cellStyle name="Note 3" xfId="1633"/>
    <cellStyle name="Note 4" xfId="1634"/>
    <cellStyle name="Note 5" xfId="1635"/>
    <cellStyle name="Note 6" xfId="1636"/>
    <cellStyle name="Note 7" xfId="1637"/>
    <cellStyle name="Note 8" xfId="1638"/>
    <cellStyle name="Note 9" xfId="2708"/>
    <cellStyle name="Note 9 2" xfId="2958"/>
    <cellStyle name="Note 9 2 2" xfId="3506"/>
    <cellStyle name="Note 9 3" xfId="3419"/>
    <cellStyle name="Output 2" xfId="1639"/>
    <cellStyle name="Output 2 2" xfId="1640"/>
    <cellStyle name="Output 2 2 2" xfId="2470"/>
    <cellStyle name="Output 2 2 2 2" xfId="3392"/>
    <cellStyle name="Output 2 2 3" xfId="3299"/>
    <cellStyle name="Output 2 3" xfId="1641"/>
    <cellStyle name="Output 2 3 2" xfId="2469"/>
    <cellStyle name="Output 2 3 2 2" xfId="3391"/>
    <cellStyle name="Output 2 3 3" xfId="3227"/>
    <cellStyle name="Output 2 4" xfId="1642"/>
    <cellStyle name="Output 2 4 2" xfId="2468"/>
    <cellStyle name="Output 2 4 2 2" xfId="3390"/>
    <cellStyle name="Output 2 4 3" xfId="3300"/>
    <cellStyle name="Output 2 5" xfId="2072"/>
    <cellStyle name="Output 2 5 2" xfId="2452"/>
    <cellStyle name="Output 2 5 2 2" xfId="3384"/>
    <cellStyle name="Output 2 5 3" xfId="3307"/>
    <cellStyle name="Output 2 6" xfId="2471"/>
    <cellStyle name="Output 2 6 2" xfId="3393"/>
    <cellStyle name="Output 2 7" xfId="3239"/>
    <cellStyle name="Output 3" xfId="1643"/>
    <cellStyle name="Output 4" xfId="1644"/>
    <cellStyle name="Output 5" xfId="1645"/>
    <cellStyle name="Output 6" xfId="1646"/>
    <cellStyle name="Output 7" xfId="1647"/>
    <cellStyle name="Output 8" xfId="1648"/>
    <cellStyle name="Output 9" xfId="3174"/>
    <cellStyle name="Page Number" xfId="104"/>
    <cellStyle name="Page Number 2" xfId="1649"/>
    <cellStyle name="Page Number 2 2" xfId="1650"/>
    <cellStyle name="Page Number 3" xfId="1651"/>
    <cellStyle name="Page Number 4" xfId="100"/>
    <cellStyle name="Page Number 5" xfId="2709"/>
    <cellStyle name="Percent [0]" xfId="40"/>
    <cellStyle name="Percent [0] 2" xfId="1876"/>
    <cellStyle name="Percent [0] 2 2" xfId="2373"/>
    <cellStyle name="Percent [0] 2 2 2" xfId="2430"/>
    <cellStyle name="Percent [0] 2 2 2 2" xfId="3366"/>
    <cellStyle name="Percent [0] 2 2 3" xfId="2823"/>
    <cellStyle name="Percent [0] 2 2 3 2" xfId="3468"/>
    <cellStyle name="Percent [0] 2 2 4" xfId="2929"/>
    <cellStyle name="Percent [0] 2 2 5" xfId="2492"/>
    <cellStyle name="Percent [0] 2 2 5 2" xfId="3272"/>
    <cellStyle name="Percent [0] 2 2 5 3" xfId="3343"/>
    <cellStyle name="Percent [0] 2 2 6" xfId="3312"/>
    <cellStyle name="Percent [0] 3" xfId="1877"/>
    <cellStyle name="Percent [0] 3 2" xfId="2710"/>
    <cellStyle name="Percent [0] 3 3" xfId="2944"/>
    <cellStyle name="Percent [0] 4" xfId="1878"/>
    <cellStyle name="Percent [0] 4 2" xfId="2711"/>
    <cellStyle name="Percent [0] 4 2 2" xfId="2968"/>
    <cellStyle name="Percent [0] 4 2 2 2" xfId="3509"/>
    <cellStyle name="Percent [0] 4 2 3" xfId="2981"/>
    <cellStyle name="Percent [0] 4 2 3 2" xfId="3333"/>
    <cellStyle name="Percent [0] 4 2 3 3" xfId="3485"/>
    <cellStyle name="Percent [0] 4 2 4" xfId="3420"/>
    <cellStyle name="Percent [0] 5" xfId="2365"/>
    <cellStyle name="Percent [0] 5 2" xfId="2433"/>
    <cellStyle name="Percent [0] 5 2 2" xfId="3369"/>
    <cellStyle name="Percent [0] 5 3" xfId="2820"/>
    <cellStyle name="Percent [0] 5 3 2" xfId="3465"/>
    <cellStyle name="Percent [0] 5 4" xfId="2490"/>
    <cellStyle name="Percent [0] 5 4 2" xfId="3271"/>
    <cellStyle name="Percent [0] 5 4 3" xfId="3504"/>
    <cellStyle name="Percent [0] 5 5" xfId="3326"/>
    <cellStyle name="Percent [1]" xfId="1652"/>
    <cellStyle name="Percent [1] 2" xfId="1653"/>
    <cellStyle name="Percent [1] 2 2" xfId="2712"/>
    <cellStyle name="Percent [1] 2 2 2" xfId="2882"/>
    <cellStyle name="Percent [1] 2 2 2 2" xfId="3492"/>
    <cellStyle name="Percent [1] 2 2 3" xfId="2985"/>
    <cellStyle name="Percent [1] 2 2 3 2" xfId="3336"/>
    <cellStyle name="Percent [1] 2 2 3 3" xfId="3344"/>
    <cellStyle name="Percent [1] 2 2 4" xfId="3421"/>
    <cellStyle name="Percent [1] 3" xfId="1654"/>
    <cellStyle name="Percent [1] 3 2" xfId="2713"/>
    <cellStyle name="Percent [1] 4" xfId="1879"/>
    <cellStyle name="Percent [1] 4 2" xfId="2212"/>
    <cellStyle name="Percent [1] 4 2 2" xfId="2446"/>
    <cellStyle name="Percent [1] 4 2 2 2" xfId="3380"/>
    <cellStyle name="Percent [1] 4 2 3" xfId="2790"/>
    <cellStyle name="Percent [1] 4 2 3 2" xfId="3442"/>
    <cellStyle name="Percent [1] 4 2 4" xfId="2928"/>
    <cellStyle name="Percent [1] 4 2 5" xfId="3209"/>
    <cellStyle name="Percent [1] 4 3" xfId="2714"/>
    <cellStyle name="Percent [1] 4 3 2" xfId="2881"/>
    <cellStyle name="Percent [1] 4 3 2 2" xfId="3491"/>
    <cellStyle name="Percent [1] 4 3 3" xfId="3422"/>
    <cellStyle name="Percent [1] 4 4" xfId="2935"/>
    <cellStyle name="Percent [1] 4 4 2" xfId="3503"/>
    <cellStyle name="Percent [1] 4 5" xfId="2978"/>
    <cellStyle name="Percent [1] 4 5 2" xfId="3330"/>
    <cellStyle name="Percent [1] 4 5 3" xfId="3205"/>
    <cellStyle name="Percent [1] 4 6" xfId="3322"/>
    <cellStyle name="Percent [2]" xfId="41"/>
    <cellStyle name="Percent 10" xfId="1655"/>
    <cellStyle name="Percent 10 2" xfId="1656"/>
    <cellStyle name="Percent 10 2 2" xfId="1657"/>
    <cellStyle name="Percent 10 3" xfId="1658"/>
    <cellStyle name="Percent 10 4" xfId="2715"/>
    <cellStyle name="Percent 11" xfId="1659"/>
    <cellStyle name="Percent 11 2" xfId="1660"/>
    <cellStyle name="Percent 11 2 2" xfId="1661"/>
    <cellStyle name="Percent 11 3" xfId="1662"/>
    <cellStyle name="Percent 11 4" xfId="2716"/>
    <cellStyle name="Percent 12" xfId="1663"/>
    <cellStyle name="Percent 12 2" xfId="1664"/>
    <cellStyle name="Percent 12 2 2" xfId="1665"/>
    <cellStyle name="Percent 12 3" xfId="1666"/>
    <cellStyle name="Percent 12 4" xfId="2717"/>
    <cellStyle name="Percent 13" xfId="1667"/>
    <cellStyle name="Percent 13 2" xfId="1668"/>
    <cellStyle name="Percent 13 2 2" xfId="1669"/>
    <cellStyle name="Percent 13 3" xfId="1670"/>
    <cellStyle name="Percent 13 4" xfId="2718"/>
    <cellStyle name="Percent 14" xfId="1671"/>
    <cellStyle name="Percent 14 2" xfId="2719"/>
    <cellStyle name="Percent 15" xfId="1672"/>
    <cellStyle name="Percent 15 2" xfId="1673"/>
    <cellStyle name="Percent 15 2 2" xfId="1674"/>
    <cellStyle name="Percent 15 3" xfId="1675"/>
    <cellStyle name="Percent 15 4" xfId="2720"/>
    <cellStyle name="Percent 16" xfId="1676"/>
    <cellStyle name="Percent 16 2" xfId="1677"/>
    <cellStyle name="Percent 16 2 2" xfId="1678"/>
    <cellStyle name="Percent 16 3" xfId="1679"/>
    <cellStyle name="Percent 16 4" xfId="2721"/>
    <cellStyle name="Percent 17" xfId="1680"/>
    <cellStyle name="Percent 17 2" xfId="1681"/>
    <cellStyle name="Percent 17 2 2" xfId="1682"/>
    <cellStyle name="Percent 17 3" xfId="1683"/>
    <cellStyle name="Percent 17 4" xfId="2722"/>
    <cellStyle name="Percent 18" xfId="1684"/>
    <cellStyle name="Percent 18 2" xfId="1685"/>
    <cellStyle name="Percent 18 2 2" xfId="1686"/>
    <cellStyle name="Percent 18 3" xfId="1687"/>
    <cellStyle name="Percent 18 4" xfId="2723"/>
    <cellStyle name="Percent 19" xfId="1688"/>
    <cellStyle name="Percent 19 2" xfId="1689"/>
    <cellStyle name="Percent 19 2 2" xfId="1690"/>
    <cellStyle name="Percent 19 3" xfId="1691"/>
    <cellStyle name="Percent 19 4" xfId="2724"/>
    <cellStyle name="Percent 2" xfId="1692"/>
    <cellStyle name="Percent 2 2" xfId="1693"/>
    <cellStyle name="Percent 2 2 2" xfId="1694"/>
    <cellStyle name="Percent 2 2 3" xfId="1695"/>
    <cellStyle name="Percent 2 2 4" xfId="1696"/>
    <cellStyle name="Percent 2 2 4 2" xfId="1697"/>
    <cellStyle name="Percent 2 2 5" xfId="1698"/>
    <cellStyle name="Percent 2 2 6" xfId="2960"/>
    <cellStyle name="Percent 2 2 7" xfId="2963"/>
    <cellStyle name="Percent 2 3" xfId="1699"/>
    <cellStyle name="Percent 2 3 2" xfId="1700"/>
    <cellStyle name="Percent 2 3 3" xfId="1701"/>
    <cellStyle name="Percent 2 3 3 2" xfId="1702"/>
    <cellStyle name="Percent 2 3 4" xfId="1703"/>
    <cellStyle name="Percent 2 4" xfId="1704"/>
    <cellStyle name="Percent 2 4 2" xfId="1705"/>
    <cellStyle name="Percent 2 4 3" xfId="1706"/>
    <cellStyle name="Percent 2 4 4" xfId="1707"/>
    <cellStyle name="Percent 2 4 4 2" xfId="1708"/>
    <cellStyle name="Percent 2 4 5" xfId="1709"/>
    <cellStyle name="Percent 2 5" xfId="1710"/>
    <cellStyle name="Percent 2 5 2" xfId="1711"/>
    <cellStyle name="Percent 2 5 3" xfId="1712"/>
    <cellStyle name="Percent 2 6" xfId="1713"/>
    <cellStyle name="Percent 2 6 2" xfId="1714"/>
    <cellStyle name="Percent 2 6 3" xfId="1715"/>
    <cellStyle name="Percent 2 7" xfId="2489"/>
    <cellStyle name="Percent 2 7 2" xfId="3045"/>
    <cellStyle name="Percent 20" xfId="1716"/>
    <cellStyle name="Percent 20 2" xfId="1717"/>
    <cellStyle name="Percent 20 2 2" xfId="1718"/>
    <cellStyle name="Percent 20 3" xfId="1719"/>
    <cellStyle name="Percent 20 4" xfId="2725"/>
    <cellStyle name="Percent 21" xfId="1720"/>
    <cellStyle name="Percent 21 2" xfId="1721"/>
    <cellStyle name="Percent 21 2 2" xfId="1722"/>
    <cellStyle name="Percent 21 3" xfId="1723"/>
    <cellStyle name="Percent 21 4" xfId="2726"/>
    <cellStyle name="Percent 22" xfId="1724"/>
    <cellStyle name="Percent 22 2" xfId="1725"/>
    <cellStyle name="Percent 22 2 2" xfId="1726"/>
    <cellStyle name="Percent 22 3" xfId="1727"/>
    <cellStyle name="Percent 22 4" xfId="2727"/>
    <cellStyle name="Percent 23" xfId="1728"/>
    <cellStyle name="Percent 23 2" xfId="1729"/>
    <cellStyle name="Percent 23 2 2" xfId="1730"/>
    <cellStyle name="Percent 23 3" xfId="1731"/>
    <cellStyle name="Percent 23 4" xfId="2728"/>
    <cellStyle name="Percent 24" xfId="1732"/>
    <cellStyle name="Percent 24 2" xfId="1733"/>
    <cellStyle name="Percent 24 2 2" xfId="1734"/>
    <cellStyle name="Percent 24 3" xfId="1735"/>
    <cellStyle name="Percent 24 4" xfId="2729"/>
    <cellStyle name="Percent 25" xfId="1895"/>
    <cellStyle name="Percent 25 2" xfId="2730"/>
    <cellStyle name="Percent 25 2 2" xfId="2731"/>
    <cellStyle name="Percent 25 3" xfId="2732"/>
    <cellStyle name="Percent 26" xfId="1985"/>
    <cellStyle name="Percent 26 2" xfId="2733"/>
    <cellStyle name="Percent 26 3" xfId="2734"/>
    <cellStyle name="Percent 27" xfId="1986"/>
    <cellStyle name="Percent 28" xfId="1987"/>
    <cellStyle name="Percent 29" xfId="1988"/>
    <cellStyle name="Percent 3" xfId="85"/>
    <cellStyle name="Percent 3 2" xfId="1736"/>
    <cellStyle name="Percent 3 2 2" xfId="1737"/>
    <cellStyle name="Percent 3 2 2 2" xfId="1738"/>
    <cellStyle name="Percent 3 2 3" xfId="1739"/>
    <cellStyle name="Percent 3 3" xfId="1740"/>
    <cellStyle name="Percent 3 4" xfId="1741"/>
    <cellStyle name="Percent 3 4 2" xfId="1742"/>
    <cellStyle name="Percent 3 5" xfId="1743"/>
    <cellStyle name="Percent 3 6" xfId="1744"/>
    <cellStyle name="Percent 3 7" xfId="2735"/>
    <cellStyle name="Percent 30" xfId="1989"/>
    <cellStyle name="Percent 31" xfId="1990"/>
    <cellStyle name="Percent 32" xfId="1991"/>
    <cellStyle name="Percent 33" xfId="1992"/>
    <cellStyle name="Percent 34" xfId="1993"/>
    <cellStyle name="Percent 35" xfId="1994"/>
    <cellStyle name="Percent 36" xfId="1995"/>
    <cellStyle name="Percent 37" xfId="1996"/>
    <cellStyle name="Percent 38" xfId="1997"/>
    <cellStyle name="Percent 39" xfId="1998"/>
    <cellStyle name="Percent 4" xfId="1745"/>
    <cellStyle name="Percent 4 2" xfId="1746"/>
    <cellStyle name="Percent 4 2 2" xfId="1747"/>
    <cellStyle name="Percent 4 2 3" xfId="1748"/>
    <cellStyle name="Percent 4 2 3 2" xfId="1749"/>
    <cellStyle name="Percent 4 2 4" xfId="1750"/>
    <cellStyle name="Percent 4 3" xfId="1751"/>
    <cellStyle name="Percent 4 4" xfId="1752"/>
    <cellStyle name="Percent 4 4 2" xfId="1753"/>
    <cellStyle name="Percent 4 5" xfId="1754"/>
    <cellStyle name="Percent 4 6" xfId="2736"/>
    <cellStyle name="Percent 40" xfId="1999"/>
    <cellStyle name="Percent 41" xfId="2000"/>
    <cellStyle name="Percent 42" xfId="2001"/>
    <cellStyle name="Percent 43" xfId="2002"/>
    <cellStyle name="Percent 44" xfId="2003"/>
    <cellStyle name="Percent 45" xfId="2004"/>
    <cellStyle name="Percent 46" xfId="2005"/>
    <cellStyle name="Percent 46 2" xfId="3240"/>
    <cellStyle name="Percent 47" xfId="2006"/>
    <cellStyle name="Percent 47 2" xfId="3321"/>
    <cellStyle name="Percent 48" xfId="2007"/>
    <cellStyle name="Percent 48 2" xfId="3230"/>
    <cellStyle name="Percent 49" xfId="2008"/>
    <cellStyle name="Percent 5" xfId="1755"/>
    <cellStyle name="Percent 5 2" xfId="1756"/>
    <cellStyle name="Percent 5 2 2" xfId="1757"/>
    <cellStyle name="Percent 5 2 3" xfId="1758"/>
    <cellStyle name="Percent 5 2 3 2" xfId="1759"/>
    <cellStyle name="Percent 5 2 4" xfId="1760"/>
    <cellStyle name="Percent 5 3" xfId="1761"/>
    <cellStyle name="Percent 5 4" xfId="1762"/>
    <cellStyle name="Percent 5 4 2" xfId="1763"/>
    <cellStyle name="Percent 5 5" xfId="1764"/>
    <cellStyle name="Percent 5 6" xfId="2737"/>
    <cellStyle name="Percent 50" xfId="2009"/>
    <cellStyle name="Percent 51" xfId="2010"/>
    <cellStyle name="Percent 51 2" xfId="2738"/>
    <cellStyle name="Percent 51 3" xfId="2883"/>
    <cellStyle name="Percent 52" xfId="2011"/>
    <cellStyle name="Percent 52 2" xfId="2739"/>
    <cellStyle name="Percent 52 3" xfId="2870"/>
    <cellStyle name="Percent 53" xfId="2012"/>
    <cellStyle name="Percent 53 2" xfId="2740"/>
    <cellStyle name="Percent 53 3" xfId="2919"/>
    <cellStyle name="Percent 54" xfId="2013"/>
    <cellStyle name="Percent 54 2" xfId="3318"/>
    <cellStyle name="Percent 54 3" xfId="3291"/>
    <cellStyle name="Percent 55" xfId="2017"/>
    <cellStyle name="Percent 55 2" xfId="2100"/>
    <cellStyle name="Percent 55 2 2" xfId="2164"/>
    <cellStyle name="Percent 55 2 2 2" xfId="2314"/>
    <cellStyle name="Percent 55 2 3" xfId="2251"/>
    <cellStyle name="Percent 55 3" xfId="2128"/>
    <cellStyle name="Percent 55 3 2" xfId="2278"/>
    <cellStyle name="Percent 55 4" xfId="2215"/>
    <cellStyle name="Percent 55 5" xfId="2863"/>
    <cellStyle name="Percent 55 6" xfId="3244"/>
    <cellStyle name="Percent 56" xfId="2021"/>
    <cellStyle name="Percent 56 2" xfId="2104"/>
    <cellStyle name="Percent 56 2 2" xfId="2168"/>
    <cellStyle name="Percent 56 2 2 2" xfId="2318"/>
    <cellStyle name="Percent 56 2 3" xfId="2255"/>
    <cellStyle name="Percent 56 3" xfId="2132"/>
    <cellStyle name="Percent 56 3 2" xfId="2282"/>
    <cellStyle name="Percent 56 4" xfId="2219"/>
    <cellStyle name="Percent 56 5" xfId="2861"/>
    <cellStyle name="Percent 57" xfId="2048"/>
    <cellStyle name="Percent 57 2" xfId="2147"/>
    <cellStyle name="Percent 57 2 2" xfId="2297"/>
    <cellStyle name="Percent 57 3" xfId="2234"/>
    <cellStyle name="Percent 57 4" xfId="2860"/>
    <cellStyle name="Percent 58" xfId="2042"/>
    <cellStyle name="Percent 58 2" xfId="2145"/>
    <cellStyle name="Percent 58 2 2" xfId="2295"/>
    <cellStyle name="Percent 58 3" xfId="2232"/>
    <cellStyle name="Percent 58 4" xfId="2859"/>
    <cellStyle name="Percent 59" xfId="2024"/>
    <cellStyle name="Percent 59 2" xfId="2135"/>
    <cellStyle name="Percent 59 2 2" xfId="2285"/>
    <cellStyle name="Percent 59 3" xfId="2222"/>
    <cellStyle name="Percent 6" xfId="1765"/>
    <cellStyle name="Percent 6 2" xfId="1766"/>
    <cellStyle name="Percent 6 3" xfId="1767"/>
    <cellStyle name="Percent 6 3 2" xfId="1768"/>
    <cellStyle name="Percent 6 4" xfId="1769"/>
    <cellStyle name="Percent 6 5" xfId="2741"/>
    <cellStyle name="Percent 60" xfId="2031"/>
    <cellStyle name="Percent 60 2" xfId="2139"/>
    <cellStyle name="Percent 60 2 2" xfId="2289"/>
    <cellStyle name="Percent 60 3" xfId="2226"/>
    <cellStyle name="Percent 60 4" xfId="3114"/>
    <cellStyle name="Percent 61" xfId="2030"/>
    <cellStyle name="Percent 61 2" xfId="2138"/>
    <cellStyle name="Percent 61 2 2" xfId="2288"/>
    <cellStyle name="Percent 61 3" xfId="2225"/>
    <cellStyle name="Percent 61 4" xfId="3125"/>
    <cellStyle name="Percent 62" xfId="2180"/>
    <cellStyle name="Percent 62 2" xfId="2330"/>
    <cellStyle name="Percent 63" xfId="2190"/>
    <cellStyle name="Percent 64" xfId="2335"/>
    <cellStyle name="Percent 65" xfId="2387"/>
    <cellStyle name="Percent 66" xfId="2342"/>
    <cellStyle name="Percent 67" xfId="2380"/>
    <cellStyle name="Percent 68" xfId="2340"/>
    <cellStyle name="Percent 69" xfId="2404"/>
    <cellStyle name="Percent 7" xfId="1770"/>
    <cellStyle name="Percent 7 2" xfId="1771"/>
    <cellStyle name="Percent 7 3" xfId="1772"/>
    <cellStyle name="Percent 7 3 2" xfId="1773"/>
    <cellStyle name="Percent 7 4" xfId="1774"/>
    <cellStyle name="Percent 7 5" xfId="2742"/>
    <cellStyle name="Percent 70" xfId="2393"/>
    <cellStyle name="Percent 71" xfId="2341"/>
    <cellStyle name="Percent 72" xfId="2346"/>
    <cellStyle name="Percent 73" xfId="2384"/>
    <cellStyle name="Percent 74" xfId="2358"/>
    <cellStyle name="Percent 75" xfId="2356"/>
    <cellStyle name="Percent 76" xfId="2420"/>
    <cellStyle name="Percent 77" xfId="2743"/>
    <cellStyle name="Percent 77 2" xfId="3076"/>
    <cellStyle name="Percent 78" xfId="2781"/>
    <cellStyle name="Percent 79" xfId="2776"/>
    <cellStyle name="Percent 8" xfId="1775"/>
    <cellStyle name="Percent 8 2" xfId="1776"/>
    <cellStyle name="Percent 8 3" xfId="1777"/>
    <cellStyle name="Percent 8 3 2" xfId="1778"/>
    <cellStyle name="Percent 8 4" xfId="1779"/>
    <cellStyle name="Percent 8 5" xfId="2744"/>
    <cellStyle name="Percent 80" xfId="2805"/>
    <cellStyle name="Percent 81" xfId="2842"/>
    <cellStyle name="Percent 82" xfId="2458"/>
    <cellStyle name="Percent 83" xfId="2515"/>
    <cellStyle name="Percent 84" xfId="2467"/>
    <cellStyle name="Percent 85" xfId="2480"/>
    <cellStyle name="Percent 86" xfId="3012"/>
    <cellStyle name="Percent 87" xfId="2996"/>
    <cellStyle name="Percent 88" xfId="3008"/>
    <cellStyle name="Percent 89" xfId="2995"/>
    <cellStyle name="Percent 9" xfId="1780"/>
    <cellStyle name="Percent 9 2" xfId="1781"/>
    <cellStyle name="Percent 9 2 2" xfId="1782"/>
    <cellStyle name="Percent 9 3" xfId="1783"/>
    <cellStyle name="Percent 9 4" xfId="2745"/>
    <cellStyle name="Percent 90" xfId="2997"/>
    <cellStyle name="Percent 91" xfId="3000"/>
    <cellStyle name="Percent 92" xfId="3002"/>
    <cellStyle name="Percent 93" xfId="3222"/>
    <cellStyle name="Percent(0)" xfId="42"/>
    <cellStyle name="Percent(0) 2" xfId="75"/>
    <cellStyle name="Percent(0) 3" xfId="1880"/>
    <cellStyle name="Percent(0) 4" xfId="67"/>
    <cellStyle name="plus/less" xfId="43"/>
    <cellStyle name="Row Ref" xfId="1881"/>
    <cellStyle name="Row Ref 2" xfId="2381"/>
    <cellStyle name="Row Ref 2 2" xfId="2426"/>
    <cellStyle name="Row Ref 2 3" xfId="2828"/>
    <cellStyle name="Row Ref 2 4" xfId="3251"/>
    <cellStyle name="Row Ref 3" xfId="2213"/>
    <cellStyle name="Row Ref 3 2" xfId="2445"/>
    <cellStyle name="Row Ref 3 3" xfId="2789"/>
    <cellStyle name="Row Ref 4" xfId="2746"/>
    <cellStyle name="Row Ref 5" xfId="2880"/>
    <cellStyle name="RowRef" xfId="44"/>
    <cellStyle name="Short Date" xfId="45"/>
    <cellStyle name="Short Date 2" xfId="77"/>
    <cellStyle name="Short Date 3" xfId="76"/>
    <cellStyle name="Short Date 4" xfId="68"/>
    <cellStyle name="Style 1" xfId="1784"/>
    <cellStyle name="Style 1 2" xfId="1785"/>
    <cellStyle name="Style 1 2 2" xfId="1786"/>
    <cellStyle name="Style 1 3" xfId="1787"/>
    <cellStyle name="Style 1 4" xfId="1788"/>
    <cellStyle name="Style 1 5" xfId="1789"/>
    <cellStyle name="Sub Heading" xfId="1882"/>
    <cellStyle name="Sub Heading 2" xfId="1883"/>
    <cellStyle name="Sum" xfId="46"/>
    <cellStyle name="Sum 2" xfId="78"/>
    <cellStyle name="Sum 2 2" xfId="1790"/>
    <cellStyle name="Sum 2 2 2" xfId="2747"/>
    <cellStyle name="Sum 3" xfId="1884"/>
    <cellStyle name="Sum 3 2" xfId="2748"/>
    <cellStyle name="Sum 3 3" xfId="2749"/>
    <cellStyle name="Sum 3 4" xfId="2951"/>
    <cellStyle name="Sum 4" xfId="2025"/>
    <cellStyle name="Sum 4 2" xfId="2750"/>
    <cellStyle name="Sum 4 3" xfId="2943"/>
    <cellStyle name="Sum 5" xfId="2751"/>
    <cellStyle name="Sum 5 2" xfId="2752"/>
    <cellStyle name="Sum 6" xfId="69"/>
    <cellStyle name="Sum Box" xfId="1885"/>
    <cellStyle name="Table Heading Centred" xfId="1886"/>
    <cellStyle name="Table Heading Centred 2" xfId="2402"/>
    <cellStyle name="Table Heading Centred 2 2" xfId="2511"/>
    <cellStyle name="Table Heading Centred 2 2 2" xfId="3410"/>
    <cellStyle name="Table Heading Centred 2 3" xfId="2836"/>
    <cellStyle name="Table Heading Centred 2 3 2" xfId="3479"/>
    <cellStyle name="Table Heading Centred 2 4" xfId="2501"/>
    <cellStyle name="Table Heading Centred 2 4 2" xfId="3279"/>
    <cellStyle name="Table Heading Centred 2 4 3" xfId="3314"/>
    <cellStyle name="Table Heading Centred 2 5" xfId="3170"/>
    <cellStyle name="Table Heading Centred 2 6" xfId="3107"/>
    <cellStyle name="Table Heading Centred 3" xfId="2753"/>
    <cellStyle name="Table Heading Centred 3 2" xfId="3423"/>
    <cellStyle name="Table Heading Centred 4" xfId="2879"/>
    <cellStyle name="Table Heading Centred 4 2" xfId="3489"/>
    <cellStyle name="Table Heading Centred 5" xfId="2986"/>
    <cellStyle name="Table Heading Centred 5 2" xfId="3337"/>
    <cellStyle name="Table Heading Centred 5 3" xfId="3241"/>
    <cellStyle name="Table Rows" xfId="1887"/>
    <cellStyle name="Table Rows 2" xfId="2374"/>
    <cellStyle name="Table Rows 2 2" xfId="2429"/>
    <cellStyle name="Table Rows 2 2 2" xfId="3365"/>
    <cellStyle name="Table Rows 2 3" xfId="2824"/>
    <cellStyle name="Table Rows 2 3 2" xfId="3469"/>
    <cellStyle name="Table Rows 2 4" xfId="2487"/>
    <cellStyle name="Table Rows 2 4 2" xfId="3269"/>
    <cellStyle name="Table Rows 2 4 3" xfId="3226"/>
    <cellStyle name="Table Rows 2 5" xfId="3113"/>
    <cellStyle name="Table Rows 2 6" xfId="3323"/>
    <cellStyle name="Table Rows 3" xfId="2754"/>
    <cellStyle name="Table Rows 3 2" xfId="3424"/>
    <cellStyle name="Table Rows 4" xfId="2878"/>
    <cellStyle name="Table Rows 4 2" xfId="3488"/>
    <cellStyle name="Table Rows 5" xfId="2987"/>
    <cellStyle name="Table Rows 5 2" xfId="3338"/>
    <cellStyle name="Table Rows 5 3" xfId="3308"/>
    <cellStyle name="Table Text" xfId="1888"/>
    <cellStyle name="Table Text 2" xfId="2375"/>
    <cellStyle name="Table Text 2 2" xfId="2428"/>
    <cellStyle name="Table Text 2 2 2" xfId="3364"/>
    <cellStyle name="Table Text 2 3" xfId="2825"/>
    <cellStyle name="Table Text 2 3 2" xfId="3470"/>
    <cellStyle name="Table Text 2 4" xfId="2500"/>
    <cellStyle name="Table Text 2 4 2" xfId="3278"/>
    <cellStyle name="Table Text 2 4 3" xfId="3497"/>
    <cellStyle name="Table Text 2 5" xfId="3155"/>
    <cellStyle name="Table Text 2 6" xfId="3220"/>
    <cellStyle name="Table Text 3" xfId="2755"/>
    <cellStyle name="Table Text 3 2" xfId="3425"/>
    <cellStyle name="Table Text 4" xfId="2877"/>
    <cellStyle name="Table Text 4 2" xfId="3487"/>
    <cellStyle name="Table Text 5" xfId="2988"/>
    <cellStyle name="Table Text 5 2" xfId="3339"/>
    <cellStyle name="Table Text 5 3" xfId="3252"/>
    <cellStyle name="Table2Heading" xfId="47"/>
    <cellStyle name="Table2Heading 2" xfId="2353"/>
    <cellStyle name="Table2Heading 2 2" xfId="2440"/>
    <cellStyle name="Table2Heading 2 2 2" xfId="3376"/>
    <cellStyle name="Table2Heading 2 3" xfId="2785"/>
    <cellStyle name="Table2Heading 2 3 2" xfId="3438"/>
    <cellStyle name="Table2Heading 2 4" xfId="2495"/>
    <cellStyle name="Table2Heading 2 4 2" xfId="3274"/>
    <cellStyle name="Table2Heading 2 4 3" xfId="3207"/>
    <cellStyle name="Table2Heading 2 5" xfId="3217"/>
    <cellStyle name="Table2Heading 3" xfId="2777"/>
    <cellStyle name="Table2Heading 3 2" xfId="3432"/>
    <cellStyle name="TableHeading" xfId="48"/>
    <cellStyle name="TableHeading 2" xfId="2347"/>
    <cellStyle name="TableHeading 2 2" xfId="2442"/>
    <cellStyle name="TableHeading 2 2 2" xfId="3378"/>
    <cellStyle name="TableHeading 2 3" xfId="2787"/>
    <cellStyle name="TableHeading 2 3 2" xfId="3440"/>
    <cellStyle name="TableHeading 2 4" xfId="2496"/>
    <cellStyle name="TableHeading 2 4 2" xfId="3275"/>
    <cellStyle name="TableHeading 2 4 3" xfId="3414"/>
    <cellStyle name="TableHeading 2 5" xfId="3212"/>
    <cellStyle name="TableHeading 3" xfId="2778"/>
    <cellStyle name="TableHeading 3 2" xfId="3433"/>
    <cellStyle name="TableNumber" xfId="49"/>
    <cellStyle name="TableNumber 2" xfId="2354"/>
    <cellStyle name="TableNumber 2 2" xfId="2439"/>
    <cellStyle name="TableNumber 2 2 2" xfId="3375"/>
    <cellStyle name="TableNumber 2 3" xfId="2784"/>
    <cellStyle name="TableNumber 2 3 2" xfId="3437"/>
    <cellStyle name="TableNumber 2 4" xfId="2505"/>
    <cellStyle name="TableNumber 2 4 2" xfId="3282"/>
    <cellStyle name="TableNumber 2 4 3" xfId="3415"/>
    <cellStyle name="TableNumber 2 5" xfId="3218"/>
    <cellStyle name="TableNumber 3" xfId="2779"/>
    <cellStyle name="TableNumber 3 2" xfId="3434"/>
    <cellStyle name="TableText" xfId="50"/>
    <cellStyle name="TableText 2" xfId="2355"/>
    <cellStyle name="TableText 2 2" xfId="2438"/>
    <cellStyle name="TableText 2 2 2" xfId="3374"/>
    <cellStyle name="TableText 2 3" xfId="2783"/>
    <cellStyle name="TableText 2 3 2" xfId="3436"/>
    <cellStyle name="TableText 2 4" xfId="2504"/>
    <cellStyle name="TableText 2 4 2" xfId="3281"/>
    <cellStyle name="TableText 2 4 3" xfId="63"/>
    <cellStyle name="TableText 2 5" xfId="62"/>
    <cellStyle name="TableText 3" xfId="2780"/>
    <cellStyle name="TableText 3 2" xfId="3435"/>
    <cellStyle name="Text" xfId="51"/>
    <cellStyle name="Text 2" xfId="1791"/>
    <cellStyle name="Text 2 2" xfId="2397"/>
    <cellStyle name="Text 2 2 2" xfId="2507"/>
    <cellStyle name="Text 2 2 2 2" xfId="3406"/>
    <cellStyle name="Text 2 2 3" xfId="2832"/>
    <cellStyle name="Text 2 2 3 2" xfId="3475"/>
    <cellStyle name="Text 2 2 4" xfId="2876"/>
    <cellStyle name="Text 2 2 5" xfId="2506"/>
    <cellStyle name="Text 2 2 5 2" xfId="3283"/>
    <cellStyle name="Text 2 2 5 3" xfId="3483"/>
    <cellStyle name="Text 2 2 6" xfId="2989"/>
    <cellStyle name="Text 3" xfId="97"/>
    <cellStyle name="Text 3 2" xfId="2756"/>
    <cellStyle name="Text 4" xfId="1792"/>
    <cellStyle name="Text 4 2" xfId="2757"/>
    <cellStyle name="Text 4 3" xfId="2758"/>
    <cellStyle name="Text 4 4" xfId="2971"/>
    <cellStyle name="Text 5" xfId="1847"/>
    <cellStyle name="Text Italic" xfId="1889"/>
    <cellStyle name="Text Merged LJust" xfId="1890"/>
    <cellStyle name="Text Merged LJust 2" xfId="2759"/>
    <cellStyle name="Text Merged LJust 2 2" xfId="3246"/>
    <cellStyle name="Text Merged LJust 3" xfId="2875"/>
    <cellStyle name="Text rjustify" xfId="52"/>
    <cellStyle name="Text rjustify 2" xfId="1793"/>
    <cellStyle name="Text rjustify 2 2" xfId="2400"/>
    <cellStyle name="Text rjustify 2 2 2" xfId="2510"/>
    <cellStyle name="Text rjustify 2 2 2 2" xfId="3409"/>
    <cellStyle name="Text rjustify 2 2 3" xfId="2835"/>
    <cellStyle name="Text rjustify 2 2 3 2" xfId="3478"/>
    <cellStyle name="Text rjustify 2 2 4" xfId="2874"/>
    <cellStyle name="Text rjustify 2 2 5" xfId="2503"/>
    <cellStyle name="Text rjustify 2 2 5 2" xfId="3280"/>
    <cellStyle name="Text rjustify 2 2 5 3" xfId="3484"/>
    <cellStyle name="Text rjustify 2 2 6" xfId="3317"/>
    <cellStyle name="Text rjustify 3" xfId="1891"/>
    <cellStyle name="Text Underline" xfId="1892"/>
    <cellStyle name="Text Underline 2" xfId="2760"/>
    <cellStyle name="Text Underline 2 2" xfId="3195"/>
    <cellStyle name="Text Underline 3" xfId="2873"/>
    <cellStyle name="Text Wrap" xfId="1794"/>
    <cellStyle name="Text Wrap 2" xfId="2399"/>
    <cellStyle name="Text Wrap 2 2" xfId="2509"/>
    <cellStyle name="Text Wrap 2 2 2" xfId="3408"/>
    <cellStyle name="Text Wrap 2 3" xfId="2834"/>
    <cellStyle name="Text Wrap 2 3 2" xfId="3477"/>
    <cellStyle name="Text Wrap 2 4" xfId="2513"/>
    <cellStyle name="Text Wrap 2 4 2" xfId="3284"/>
    <cellStyle name="Text Wrap 2 4 3" xfId="3228"/>
    <cellStyle name="Text Wrap 2 5" xfId="3260"/>
    <cellStyle name="Text Wrap 3" xfId="2806"/>
    <cellStyle name="Text Wrap 3 2" xfId="3452"/>
    <cellStyle name="Time" xfId="1795"/>
    <cellStyle name="Time (entry)" xfId="1893"/>
    <cellStyle name="Time (entry) 2" xfId="2376"/>
    <cellStyle name="Time (entry) 2 2" xfId="2427"/>
    <cellStyle name="Time (entry) 2 2 2" xfId="3363"/>
    <cellStyle name="Time (entry) 2 3" xfId="2826"/>
    <cellStyle name="Time (entry) 2 3 2" xfId="3471"/>
    <cellStyle name="Time (entry) 2 4" xfId="2514"/>
    <cellStyle name="Time (entry) 2 4 2" xfId="3285"/>
    <cellStyle name="Time (entry) 2 4 3" xfId="3493"/>
    <cellStyle name="Time (entry) 2 5" xfId="3248"/>
    <cellStyle name="Time (entry) 3" xfId="2809"/>
    <cellStyle name="Time (entry) 3 2" xfId="3454"/>
    <cellStyle name="Time 2" xfId="1796"/>
    <cellStyle name="Time 3" xfId="1797"/>
    <cellStyle name="Title" xfId="55" builtinId="15" customBuiltin="1"/>
    <cellStyle name="Title 2" xfId="1798"/>
    <cellStyle name="Title 2 2" xfId="1799"/>
    <cellStyle name="Title 2 3" xfId="1800"/>
    <cellStyle name="Title 2 4" xfId="2071"/>
    <cellStyle name="Title 3" xfId="1801"/>
    <cellStyle name="Title 4" xfId="1802"/>
    <cellStyle name="Title 5" xfId="1803"/>
    <cellStyle name="Title 6" xfId="1804"/>
    <cellStyle name="Title 7" xfId="1805"/>
    <cellStyle name="Title 8" xfId="1806"/>
    <cellStyle name="Title 9" xfId="1807"/>
    <cellStyle name="Top rows" xfId="82"/>
    <cellStyle name="Top rows 2" xfId="1808"/>
    <cellStyle name="Top rows 2 2" xfId="2761"/>
    <cellStyle name="Top rows 2 3" xfId="3148"/>
    <cellStyle name="Top rows 3" xfId="1809"/>
    <cellStyle name="Top rows 3 2" xfId="2762"/>
    <cellStyle name="Top rows 4" xfId="1810"/>
    <cellStyle name="Top rows 4 2" xfId="2763"/>
    <cellStyle name="Top rows 5" xfId="1842"/>
    <cellStyle name="Top rows 5 2" xfId="2764"/>
    <cellStyle name="Top rows 5 3" xfId="2872"/>
    <cellStyle name="Top rows 6" xfId="2765"/>
    <cellStyle name="Total 2" xfId="1811"/>
    <cellStyle name="Total 2 2" xfId="1812"/>
    <cellStyle name="Total 2 2 2" xfId="2464"/>
    <cellStyle name="Total 2 2 2 2" xfId="2766"/>
    <cellStyle name="Total 2 2 2 3" xfId="3388"/>
    <cellStyle name="Total 2 2 3" xfId="2801"/>
    <cellStyle name="Total 2 2 3 2" xfId="3449"/>
    <cellStyle name="Total 2 2 4" xfId="3303"/>
    <cellStyle name="Total 2 3" xfId="1813"/>
    <cellStyle name="Total 2 3 2" xfId="2463"/>
    <cellStyle name="Total 2 3 2 2" xfId="2767"/>
    <cellStyle name="Total 2 3 2 3" xfId="3387"/>
    <cellStyle name="Total 2 3 3" xfId="2802"/>
    <cellStyle name="Total 2 3 3 2" xfId="3450"/>
    <cellStyle name="Total 2 3 4" xfId="3304"/>
    <cellStyle name="Total 2 4" xfId="1814"/>
    <cellStyle name="Total 2 4 2" xfId="2462"/>
    <cellStyle name="Total 2 4 2 2" xfId="2850"/>
    <cellStyle name="Total 2 4 2 2 2" xfId="3481"/>
    <cellStyle name="Total 2 4 2 3" xfId="3386"/>
    <cellStyle name="Total 2 4 3" xfId="2803"/>
    <cellStyle name="Total 2 4 3 2" xfId="3451"/>
    <cellStyle name="Total 2 4 4" xfId="2871"/>
    <cellStyle name="Total 2 4 4 2" xfId="3486"/>
    <cellStyle name="Total 2 4 5" xfId="3110"/>
    <cellStyle name="Total 2 4 6" xfId="3200"/>
    <cellStyle name="Total 2 5" xfId="2070"/>
    <cellStyle name="Total 2 5 2" xfId="2454"/>
    <cellStyle name="Total 2 5 2 2" xfId="3385"/>
    <cellStyle name="Total 2 5 3" xfId="3306"/>
    <cellStyle name="Total 2 6" xfId="2465"/>
    <cellStyle name="Total 2 6 2" xfId="3389"/>
    <cellStyle name="Total 2 7" xfId="3147"/>
    <cellStyle name="Total 3" xfId="1815"/>
    <cellStyle name="Total 4" xfId="1816"/>
    <cellStyle name="Total 5" xfId="1817"/>
    <cellStyle name="Total 6" xfId="1818"/>
    <cellStyle name="Total 7" xfId="1819"/>
    <cellStyle name="Total 8" xfId="1820"/>
    <cellStyle name="Total 9" xfId="3288"/>
    <cellStyle name="Warning Text 2" xfId="1821"/>
    <cellStyle name="Warning Text 2 2" xfId="1822"/>
    <cellStyle name="Warning Text 2 3" xfId="1823"/>
    <cellStyle name="Warning Text 2 4" xfId="3046"/>
    <cellStyle name="Warning Text 3" xfId="1824"/>
    <cellStyle name="Warning Text 4" xfId="1825"/>
    <cellStyle name="Warning Text 5" xfId="1826"/>
    <cellStyle name="Warning Text 6" xfId="1827"/>
    <cellStyle name="Warning Text 7" xfId="1828"/>
    <cellStyle name="Warning Text 8" xfId="1829"/>
    <cellStyle name="Warning Text 9" xfId="3177"/>
    <cellStyle name="Year" xfId="1830"/>
    <cellStyle name="Year0" xfId="53"/>
  </cellStyles>
  <dxfs count="20">
    <dxf>
      <fill>
        <patternFill>
          <bgColor theme="9"/>
        </patternFill>
      </fill>
    </dxf>
    <dxf>
      <fill>
        <patternFill>
          <bgColor rgb="FFFFC00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ill>
        <patternFill>
          <bgColor theme="2"/>
        </patternFill>
      </fill>
      <border>
        <left/>
        <right/>
        <top/>
        <bottom/>
      </border>
    </dxf>
    <dxf>
      <fill>
        <patternFill>
          <bgColor theme="2"/>
        </patternFill>
      </fill>
      <border>
        <left/>
        <right style="thin">
          <color indexed="64"/>
        </right>
        <top/>
        <bottom/>
      </border>
    </dxf>
    <dxf>
      <fill>
        <patternFill>
          <bgColor theme="2"/>
        </patternFill>
      </fill>
      <border>
        <left/>
        <right/>
        <top/>
        <bottom/>
      </border>
    </dxf>
    <dxf>
      <fill>
        <patternFill>
          <bgColor theme="2"/>
        </patternFill>
      </fill>
      <border>
        <left/>
        <right/>
        <top/>
        <bottom/>
      </border>
    </dxf>
    <dxf>
      <fill>
        <patternFill>
          <bgColor theme="2"/>
        </patternFill>
      </fill>
      <border>
        <left/>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47625</xdr:rowOff>
    </xdr:from>
    <xdr:to>
      <xdr:col>1</xdr:col>
      <xdr:colOff>895350</xdr:colOff>
      <xdr:row>1</xdr:row>
      <xdr:rowOff>752475</xdr:rowOff>
    </xdr:to>
    <xdr:pic>
      <xdr:nvPicPr>
        <xdr:cNvPr id="43072" name="Picture 6"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09550"/>
          <a:ext cx="2286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ID Disclosures—EDB">
  <a:themeElements>
    <a:clrScheme name="Disclosure—Airports">
      <a:dk1>
        <a:srgbClr val="000000"/>
      </a:dk1>
      <a:lt1>
        <a:srgbClr val="FFFFFF"/>
      </a:lt1>
      <a:dk2>
        <a:srgbClr val="CCFFCC"/>
      </a:dk2>
      <a:lt2>
        <a:srgbClr val="FFFF99"/>
      </a:lt2>
      <a:accent1>
        <a:srgbClr val="0000FF"/>
      </a:accent1>
      <a:accent2>
        <a:srgbClr val="000000"/>
      </a:accent2>
      <a:accent3>
        <a:srgbClr val="C2E0FF"/>
      </a:accent3>
      <a:accent4>
        <a:srgbClr val="8064A2"/>
      </a:accent4>
      <a:accent5>
        <a:srgbClr val="0066CC"/>
      </a:accent5>
      <a:accent6>
        <a:srgbClr val="F79646"/>
      </a:accent6>
      <a:hlink>
        <a:srgbClr val="0000FF"/>
      </a:hlink>
      <a:folHlink>
        <a:srgbClr val="800080"/>
      </a:folHlink>
    </a:clrScheme>
    <a:fontScheme name="Custom 1">
      <a:majorFont>
        <a:latin typeface="Calibri"/>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pageSetUpPr fitToPage="1"/>
  </sheetPr>
  <dimension ref="A1:G40"/>
  <sheetViews>
    <sheetView showGridLines="0" zoomScaleNormal="100" zoomScaleSheetLayoutView="80" workbookViewId="0">
      <selection activeCell="G3" sqref="G3"/>
    </sheetView>
  </sheetViews>
  <sheetFormatPr defaultColWidth="9.109375" defaultRowHeight="13.8"/>
  <cols>
    <col min="1" max="1" width="26.5546875" style="1" customWidth="1"/>
    <col min="2" max="2" width="43.109375" style="1" customWidth="1"/>
    <col min="3" max="3" width="32.6640625" style="1" customWidth="1"/>
    <col min="4" max="4" width="32.33203125" style="1" customWidth="1"/>
    <col min="5" max="5" width="28.5546875" style="1" customWidth="1"/>
    <col min="6" max="6" width="9.109375" style="1" customWidth="1"/>
    <col min="7" max="16384" width="9.109375" style="1"/>
  </cols>
  <sheetData>
    <row r="1" spans="1:7">
      <c r="A1" s="8"/>
      <c r="B1" s="9"/>
      <c r="C1" s="9"/>
      <c r="D1" s="10"/>
      <c r="E1"/>
      <c r="F1"/>
      <c r="G1"/>
    </row>
    <row r="2" spans="1:7" ht="236.25" customHeight="1">
      <c r="A2" s="24"/>
      <c r="B2" s="4"/>
      <c r="C2" s="4"/>
      <c r="D2" s="11"/>
      <c r="E2"/>
      <c r="F2"/>
      <c r="G2"/>
    </row>
    <row r="3" spans="1:7" ht="23.4">
      <c r="A3" s="25" t="s">
        <v>12</v>
      </c>
      <c r="B3" s="5"/>
      <c r="C3" s="5"/>
      <c r="D3" s="12"/>
      <c r="E3"/>
      <c r="F3"/>
      <c r="G3"/>
    </row>
    <row r="4" spans="1:7" ht="27.75" customHeight="1">
      <c r="A4" s="25" t="s">
        <v>763</v>
      </c>
      <c r="B4" s="5"/>
      <c r="C4" s="5"/>
      <c r="D4" s="12"/>
      <c r="E4"/>
      <c r="F4"/>
      <c r="G4"/>
    </row>
    <row r="5" spans="1:7" ht="27.75" customHeight="1">
      <c r="A5" s="25" t="s">
        <v>0</v>
      </c>
      <c r="B5" s="5"/>
      <c r="C5" s="5"/>
      <c r="D5" s="12"/>
      <c r="E5"/>
      <c r="F5"/>
      <c r="G5"/>
    </row>
    <row r="6" spans="1:7" ht="21">
      <c r="A6" s="26" t="s">
        <v>803</v>
      </c>
      <c r="B6" s="5"/>
      <c r="C6" s="5"/>
      <c r="D6" s="12"/>
      <c r="E6"/>
      <c r="F6"/>
      <c r="G6"/>
    </row>
    <row r="7" spans="1:7" ht="60" customHeight="1">
      <c r="A7" s="46"/>
      <c r="B7" s="5"/>
      <c r="C7" s="5"/>
      <c r="D7" s="12"/>
      <c r="E7"/>
      <c r="F7"/>
      <c r="G7"/>
    </row>
    <row r="8" spans="1:7" ht="15" customHeight="1">
      <c r="A8" s="24"/>
      <c r="B8" s="17" t="s">
        <v>9</v>
      </c>
      <c r="C8" s="153" t="s">
        <v>935</v>
      </c>
      <c r="D8" s="13"/>
      <c r="E8"/>
      <c r="F8"/>
      <c r="G8"/>
    </row>
    <row r="9" spans="1:7" ht="3" customHeight="1">
      <c r="A9" s="24"/>
      <c r="B9" s="4"/>
      <c r="C9" s="4"/>
      <c r="D9" s="11"/>
      <c r="E9"/>
      <c r="F9"/>
      <c r="G9"/>
    </row>
    <row r="10" spans="1:7" ht="15" customHeight="1">
      <c r="A10" s="24"/>
      <c r="B10" s="17" t="s">
        <v>10</v>
      </c>
      <c r="C10" s="151">
        <v>41882</v>
      </c>
      <c r="D10" s="11"/>
      <c r="E10"/>
      <c r="F10"/>
      <c r="G10"/>
    </row>
    <row r="11" spans="1:7" ht="3" customHeight="1">
      <c r="A11" s="24"/>
      <c r="B11" s="4"/>
      <c r="C11" s="152"/>
      <c r="D11" s="11"/>
      <c r="E11"/>
      <c r="F11"/>
      <c r="G11"/>
    </row>
    <row r="12" spans="1:7" ht="15" customHeight="1">
      <c r="A12" s="24"/>
      <c r="B12" s="17" t="s">
        <v>11</v>
      </c>
      <c r="C12" s="151">
        <v>41729</v>
      </c>
      <c r="D12" s="13"/>
      <c r="E12"/>
      <c r="F12"/>
      <c r="G12"/>
    </row>
    <row r="13" spans="1:7" ht="3" customHeight="1">
      <c r="A13" s="24"/>
      <c r="B13" s="4"/>
      <c r="C13" s="152"/>
      <c r="D13" s="11"/>
      <c r="E13"/>
      <c r="F13"/>
      <c r="G13"/>
    </row>
    <row r="14" spans="1:7" ht="15" customHeight="1">
      <c r="A14" s="24"/>
      <c r="B14" s="22"/>
      <c r="C14" s="22"/>
      <c r="D14" s="11"/>
      <c r="E14"/>
      <c r="F14"/>
      <c r="G14"/>
    </row>
    <row r="15" spans="1:7" ht="15" customHeight="1">
      <c r="A15" s="24"/>
      <c r="B15" s="22"/>
      <c r="C15" s="22"/>
      <c r="D15" s="12"/>
      <c r="E15"/>
      <c r="F15"/>
      <c r="G15"/>
    </row>
    <row r="16" spans="1:7" ht="15" customHeight="1">
      <c r="A16" s="27" t="s">
        <v>814</v>
      </c>
      <c r="B16" s="507"/>
      <c r="C16" s="5"/>
      <c r="D16" s="12"/>
      <c r="E16" s="40"/>
      <c r="F16" s="40"/>
      <c r="G16" s="40"/>
    </row>
    <row r="17" spans="1:7">
      <c r="A17" s="555" t="s">
        <v>856</v>
      </c>
      <c r="B17" s="5"/>
      <c r="C17" s="5"/>
      <c r="D17" s="12"/>
      <c r="E17"/>
      <c r="F17"/>
      <c r="G17"/>
    </row>
    <row r="18" spans="1:7" ht="39.9" customHeight="1">
      <c r="A18" s="14"/>
      <c r="B18" s="15"/>
      <c r="C18" s="15"/>
      <c r="D18" s="16"/>
      <c r="E18"/>
      <c r="F18"/>
      <c r="G18"/>
    </row>
    <row r="19" spans="1:7">
      <c r="A19"/>
      <c r="B19"/>
      <c r="C19"/>
      <c r="D19"/>
      <c r="E19"/>
      <c r="F19"/>
      <c r="G19"/>
    </row>
    <row r="20" spans="1:7">
      <c r="A20"/>
      <c r="B20"/>
      <c r="C20"/>
      <c r="D20"/>
      <c r="E20"/>
      <c r="F20"/>
      <c r="G20"/>
    </row>
    <row r="21" spans="1:7">
      <c r="A21"/>
      <c r="B21"/>
      <c r="C21"/>
      <c r="D21"/>
      <c r="E21"/>
      <c r="F21"/>
      <c r="G21"/>
    </row>
    <row r="22" spans="1:7">
      <c r="A22"/>
      <c r="B22"/>
      <c r="C22"/>
      <c r="D22"/>
      <c r="E22"/>
      <c r="F22"/>
      <c r="G22"/>
    </row>
    <row r="23" spans="1:7">
      <c r="A23"/>
      <c r="B23"/>
      <c r="C23"/>
      <c r="D23"/>
      <c r="E23"/>
      <c r="F23"/>
      <c r="G23"/>
    </row>
    <row r="24" spans="1:7">
      <c r="A24"/>
      <c r="B24"/>
      <c r="C24"/>
      <c r="D24"/>
      <c r="E24"/>
      <c r="F24"/>
      <c r="G24"/>
    </row>
    <row r="25" spans="1:7">
      <c r="A25"/>
      <c r="B25"/>
      <c r="C25"/>
      <c r="D25"/>
      <c r="E25"/>
      <c r="F25"/>
      <c r="G25"/>
    </row>
    <row r="26" spans="1:7">
      <c r="A26"/>
      <c r="B26"/>
      <c r="C26"/>
      <c r="D26"/>
      <c r="E26"/>
      <c r="F26"/>
      <c r="G26"/>
    </row>
    <row r="27" spans="1:7">
      <c r="A27"/>
      <c r="B27"/>
      <c r="C27"/>
      <c r="D27"/>
      <c r="E27"/>
      <c r="F27"/>
      <c r="G27"/>
    </row>
    <row r="28" spans="1:7">
      <c r="A28"/>
      <c r="B28"/>
      <c r="C28"/>
      <c r="D28"/>
      <c r="E28"/>
      <c r="F28"/>
      <c r="G28"/>
    </row>
    <row r="29" spans="1:7">
      <c r="A29"/>
      <c r="B29"/>
      <c r="C29"/>
      <c r="D29"/>
      <c r="E29"/>
      <c r="F29"/>
      <c r="G29"/>
    </row>
    <row r="30" spans="1:7">
      <c r="A30"/>
      <c r="B30"/>
      <c r="C30"/>
      <c r="D30"/>
      <c r="E30"/>
      <c r="F30"/>
      <c r="G30"/>
    </row>
    <row r="31" spans="1:7">
      <c r="A31"/>
      <c r="B31"/>
      <c r="C31"/>
      <c r="D31"/>
      <c r="E31"/>
      <c r="F31"/>
      <c r="G31"/>
    </row>
    <row r="32" spans="1:7">
      <c r="A32"/>
      <c r="B32"/>
      <c r="C32"/>
      <c r="D32"/>
      <c r="E32"/>
      <c r="F32"/>
      <c r="G32"/>
    </row>
    <row r="33" spans="1:7">
      <c r="A33"/>
      <c r="B33"/>
      <c r="C33"/>
      <c r="D33"/>
      <c r="E33"/>
      <c r="F33"/>
      <c r="G33"/>
    </row>
    <row r="34" spans="1:7">
      <c r="A34"/>
      <c r="B34"/>
      <c r="C34"/>
      <c r="D34"/>
      <c r="E34"/>
      <c r="F34"/>
      <c r="G34"/>
    </row>
    <row r="35" spans="1:7">
      <c r="A35"/>
      <c r="B35"/>
      <c r="C35"/>
      <c r="D35"/>
      <c r="E35"/>
      <c r="F35"/>
      <c r="G35"/>
    </row>
    <row r="36" spans="1:7">
      <c r="A36"/>
      <c r="B36"/>
      <c r="C36"/>
      <c r="D36"/>
      <c r="E36"/>
      <c r="F36"/>
      <c r="G36"/>
    </row>
    <row r="37" spans="1:7">
      <c r="A37"/>
      <c r="B37"/>
      <c r="C37"/>
      <c r="D37"/>
      <c r="E37"/>
      <c r="F37"/>
      <c r="G37"/>
    </row>
    <row r="38" spans="1:7">
      <c r="A38"/>
      <c r="B38"/>
      <c r="C38"/>
      <c r="D38"/>
      <c r="E38"/>
      <c r="F38"/>
      <c r="G38"/>
    </row>
    <row r="39" spans="1:7">
      <c r="A39"/>
      <c r="B39"/>
      <c r="C39"/>
      <c r="D39"/>
      <c r="E39"/>
      <c r="F39"/>
      <c r="G39"/>
    </row>
    <row r="40" spans="1:7">
      <c r="A40"/>
      <c r="B40"/>
      <c r="C40"/>
      <c r="D40"/>
      <c r="E40"/>
      <c r="F40"/>
      <c r="G40"/>
    </row>
  </sheetData>
  <customSheetViews>
    <customSheetView guid="{21F2E024-704F-4E93-AC63-213755ECFFE0}" showPageBreaks="1" showGridLines="0" fitToPage="1" printArea="1" view="pageBreakPreview">
      <selection activeCell="C8" sqref="C8"/>
      <pageMargins left="0.70866141732283472" right="0.70866141732283472" top="0.74803149606299213" bottom="0.74803149606299213" header="0.31496062992125989" footer="0.31496062992125989"/>
      <pageSetup paperSize="9" scale="7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2" type="noConversion"/>
  <dataValidations xWindow="506" yWindow="670" count="2">
    <dataValidation allowBlank="1" showInputMessage="1" promptTitle="Name of regulated entity" prompt=" " sqref="C8"/>
    <dataValidation type="date" operator="greaterThan" allowBlank="1" showInputMessage="1" showErrorMessage="1" errorTitle="Date entry" error="Dates after 1 January 2011 accepted" promptTitle="Date entry" prompt=" " sqref="C10 C12">
      <formula1>40544</formula1>
    </dataValidation>
  </dataValidations>
  <pageMargins left="0.70866141732283472" right="0.70866141732283472" top="0.74803149606299213" bottom="0.74803149606299213" header="0.31496062992125984" footer="0.31496062992125984"/>
  <pageSetup paperSize="9" scale="72" fitToHeight="10" orientation="portrait" r:id="rId2"/>
  <headerFooter alignWithMargins="0">
    <oddHeader>&amp;C&amp;"Arial,Regular" Commerce Commission Information Disclosure Template</oddHeader>
    <oddFooter>&amp;L&amp;"Arial,Regular" &amp;P&amp;C&amp;"Arial,Regular" &amp;F&amp;R&amp;"Arial,Regular" &amp;A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9CCFF"/>
  </sheetPr>
  <dimension ref="A1:S799"/>
  <sheetViews>
    <sheetView showGridLines="0" zoomScaleNormal="100" zoomScaleSheetLayoutView="70" workbookViewId="0">
      <selection activeCell="M37" sqref="M35:M37"/>
    </sheetView>
  </sheetViews>
  <sheetFormatPr defaultColWidth="9.109375" defaultRowHeight="13.8"/>
  <cols>
    <col min="1" max="1" width="4.33203125" style="48" customWidth="1"/>
    <col min="2" max="2" width="3.109375" style="48" customWidth="1"/>
    <col min="3" max="3" width="4" style="48" customWidth="1"/>
    <col min="4" max="5" width="2.33203125" style="48" customWidth="1"/>
    <col min="6" max="6" width="62.44140625" style="48" customWidth="1"/>
    <col min="7" max="9" width="16.109375" style="48" customWidth="1"/>
    <col min="10" max="10" width="18.6640625" style="48" customWidth="1"/>
    <col min="11" max="15" width="16.109375" style="48" customWidth="1"/>
    <col min="16" max="16" width="2.6640625" style="48" customWidth="1"/>
    <col min="17" max="17" width="13.6640625" style="433" customWidth="1"/>
    <col min="18" max="19" width="9.109375" style="1"/>
    <col min="20" max="16384" width="9.109375" style="48"/>
  </cols>
  <sheetData>
    <row r="1" spans="1:19" s="55" customFormat="1" ht="15" customHeight="1">
      <c r="A1" s="74"/>
      <c r="B1" s="75"/>
      <c r="C1" s="75"/>
      <c r="D1" s="75"/>
      <c r="E1" s="75"/>
      <c r="F1" s="75"/>
      <c r="G1" s="75"/>
      <c r="H1" s="75"/>
      <c r="I1" s="75"/>
      <c r="J1" s="75"/>
      <c r="K1" s="75"/>
      <c r="L1" s="75"/>
      <c r="M1" s="75"/>
      <c r="N1" s="75"/>
      <c r="O1" s="75"/>
      <c r="P1" s="76"/>
      <c r="Q1" s="433"/>
      <c r="R1" s="1"/>
      <c r="S1" s="166"/>
    </row>
    <row r="2" spans="1:19" s="55" customFormat="1" ht="18" customHeight="1">
      <c r="A2" s="77"/>
      <c r="B2" s="78"/>
      <c r="C2" s="78"/>
      <c r="D2" s="78"/>
      <c r="E2" s="78"/>
      <c r="F2" s="78"/>
      <c r="G2" s="78"/>
      <c r="H2" s="78"/>
      <c r="I2" s="78"/>
      <c r="J2" s="78"/>
      <c r="K2" s="92"/>
      <c r="L2" s="140" t="s">
        <v>9</v>
      </c>
      <c r="M2" s="626" t="str">
        <f>IF(NOT(ISBLANK(CoverSheet!$C$8)),CoverSheet!$C$8,"")</f>
        <v>Alpine Energy Limitied</v>
      </c>
      <c r="N2" s="627"/>
      <c r="O2" s="628"/>
      <c r="P2" s="84"/>
      <c r="Q2" s="433"/>
      <c r="R2" s="1"/>
      <c r="S2" s="166"/>
    </row>
    <row r="3" spans="1:19" s="55" customFormat="1" ht="18" customHeight="1">
      <c r="A3" s="77"/>
      <c r="B3" s="78"/>
      <c r="C3" s="78"/>
      <c r="D3" s="78"/>
      <c r="E3" s="78"/>
      <c r="F3" s="78"/>
      <c r="G3" s="78"/>
      <c r="H3" s="78"/>
      <c r="I3" s="78"/>
      <c r="J3" s="78"/>
      <c r="K3" s="92"/>
      <c r="L3" s="140" t="s">
        <v>462</v>
      </c>
      <c r="M3" s="632">
        <f>IF(ISNUMBER(CoverSheet!$C$12),CoverSheet!$C$12,"")</f>
        <v>41729</v>
      </c>
      <c r="N3" s="633"/>
      <c r="O3" s="634"/>
      <c r="P3" s="84"/>
      <c r="Q3" s="433"/>
      <c r="R3" s="1"/>
      <c r="S3" s="166"/>
    </row>
    <row r="4" spans="1:19" s="55" customFormat="1" ht="24" customHeight="1">
      <c r="A4" s="221" t="s">
        <v>620</v>
      </c>
      <c r="B4" s="93"/>
      <c r="C4" s="78"/>
      <c r="D4" s="78"/>
      <c r="E4" s="78"/>
      <c r="F4" s="78"/>
      <c r="G4" s="78"/>
      <c r="H4" s="78"/>
      <c r="I4" s="78"/>
      <c r="J4" s="78"/>
      <c r="K4" s="78"/>
      <c r="L4" s="83"/>
      <c r="M4" s="78"/>
      <c r="N4" s="78"/>
      <c r="O4" s="78"/>
      <c r="P4" s="84"/>
      <c r="Q4" s="433"/>
      <c r="R4" s="1"/>
      <c r="S4" s="166"/>
    </row>
    <row r="5" spans="1:19" ht="34.5" customHeight="1">
      <c r="A5" s="621" t="s">
        <v>450</v>
      </c>
      <c r="B5" s="625"/>
      <c r="C5" s="625"/>
      <c r="D5" s="625"/>
      <c r="E5" s="625"/>
      <c r="F5" s="625"/>
      <c r="G5" s="625"/>
      <c r="H5" s="625"/>
      <c r="I5" s="625"/>
      <c r="J5" s="625"/>
      <c r="K5" s="625"/>
      <c r="L5" s="625"/>
      <c r="M5" s="625"/>
      <c r="N5" s="625"/>
      <c r="O5" s="625"/>
      <c r="P5" s="639"/>
      <c r="Q5" s="434"/>
      <c r="R5" s="172"/>
      <c r="S5" s="172"/>
    </row>
    <row r="6" spans="1:19" s="55" customFormat="1" ht="15" customHeight="1">
      <c r="A6" s="129" t="s">
        <v>741</v>
      </c>
      <c r="B6" s="83"/>
      <c r="C6" s="85"/>
      <c r="D6" s="78"/>
      <c r="E6" s="78"/>
      <c r="F6" s="78"/>
      <c r="G6" s="78"/>
      <c r="H6" s="78"/>
      <c r="I6" s="78"/>
      <c r="J6" s="78"/>
      <c r="K6" s="78"/>
      <c r="L6" s="78"/>
      <c r="M6" s="78"/>
      <c r="N6" s="78"/>
      <c r="O6" s="78"/>
      <c r="P6" s="84"/>
      <c r="Q6" s="433"/>
      <c r="R6" s="1"/>
      <c r="S6" s="166"/>
    </row>
    <row r="7" spans="1:19" s="55" customFormat="1" ht="15" customHeight="1">
      <c r="A7" s="56">
        <v>7</v>
      </c>
      <c r="B7" s="57"/>
      <c r="C7" s="58"/>
      <c r="D7" s="58"/>
      <c r="E7" s="58"/>
      <c r="F7" s="58"/>
      <c r="G7" s="424"/>
      <c r="H7" s="424"/>
      <c r="I7" s="424"/>
      <c r="J7" s="424"/>
      <c r="K7" s="424"/>
      <c r="L7" s="424"/>
      <c r="M7" s="424"/>
      <c r="N7" s="424"/>
      <c r="O7" s="424"/>
      <c r="P7" s="59"/>
      <c r="Q7" s="433"/>
      <c r="R7" s="1"/>
      <c r="S7" s="166"/>
    </row>
    <row r="8" spans="1:19" s="55" customFormat="1" ht="17.25" customHeight="1">
      <c r="A8" s="56">
        <v>8</v>
      </c>
      <c r="B8" s="57"/>
      <c r="C8" s="256" t="s">
        <v>621</v>
      </c>
      <c r="D8" s="255"/>
      <c r="E8" s="239"/>
      <c r="F8" s="239"/>
      <c r="G8" s="239"/>
      <c r="H8" s="239"/>
      <c r="I8" s="239"/>
      <c r="J8" s="239"/>
      <c r="K8" s="239"/>
      <c r="L8" s="239"/>
      <c r="M8" s="239"/>
      <c r="N8" s="239"/>
      <c r="O8" s="239"/>
      <c r="P8" s="59"/>
      <c r="Q8" s="433"/>
      <c r="R8" s="1"/>
      <c r="S8" s="166"/>
    </row>
    <row r="9" spans="1:19" s="55" customFormat="1" ht="15" customHeight="1">
      <c r="A9" s="56">
        <v>9</v>
      </c>
      <c r="B9" s="57"/>
      <c r="C9" s="260"/>
      <c r="D9" s="260"/>
      <c r="E9" s="267"/>
      <c r="F9" s="267"/>
      <c r="G9" s="267"/>
      <c r="H9" s="267"/>
      <c r="I9" s="267"/>
      <c r="J9" s="267"/>
      <c r="K9" s="267"/>
      <c r="L9" s="267"/>
      <c r="M9" s="267"/>
      <c r="N9" s="267"/>
      <c r="O9" s="267"/>
      <c r="P9" s="59"/>
      <c r="Q9" s="433"/>
      <c r="R9" s="1"/>
      <c r="S9" s="166"/>
    </row>
    <row r="10" spans="1:19" s="55" customFormat="1" ht="63" customHeight="1">
      <c r="A10" s="56">
        <v>10</v>
      </c>
      <c r="B10" s="57"/>
      <c r="C10" s="664"/>
      <c r="D10" s="664"/>
      <c r="E10" s="267"/>
      <c r="F10" s="456" t="s">
        <v>586</v>
      </c>
      <c r="G10" s="282" t="s">
        <v>222</v>
      </c>
      <c r="H10" s="282" t="s">
        <v>223</v>
      </c>
      <c r="I10" s="282" t="s">
        <v>224</v>
      </c>
      <c r="J10" s="282" t="s">
        <v>587</v>
      </c>
      <c r="K10" s="282" t="s">
        <v>225</v>
      </c>
      <c r="L10" s="282" t="s">
        <v>226</v>
      </c>
      <c r="M10" s="282" t="s">
        <v>227</v>
      </c>
      <c r="N10" s="282" t="s">
        <v>228</v>
      </c>
      <c r="O10" s="282" t="s">
        <v>229</v>
      </c>
      <c r="P10" s="94"/>
      <c r="Q10" s="433"/>
      <c r="R10" s="1"/>
      <c r="S10" s="166"/>
    </row>
    <row r="11" spans="1:19" s="55" customFormat="1" ht="15" customHeight="1">
      <c r="A11" s="56">
        <v>11</v>
      </c>
      <c r="B11" s="57"/>
      <c r="C11" s="664"/>
      <c r="D11" s="664"/>
      <c r="E11" s="267"/>
      <c r="F11" s="573"/>
      <c r="G11" s="574"/>
      <c r="H11" s="574"/>
      <c r="I11" s="575"/>
      <c r="J11" s="576"/>
      <c r="K11" s="571"/>
      <c r="L11" s="571"/>
      <c r="M11" s="571"/>
      <c r="N11" s="571"/>
      <c r="O11" s="571"/>
      <c r="P11" s="59"/>
      <c r="Q11" s="433"/>
      <c r="R11" s="1"/>
      <c r="S11" s="166"/>
    </row>
    <row r="12" spans="1:19" s="55" customFormat="1" ht="15" customHeight="1">
      <c r="A12" s="56">
        <v>12</v>
      </c>
      <c r="B12" s="57"/>
      <c r="C12" s="664"/>
      <c r="D12" s="664"/>
      <c r="E12" s="267"/>
      <c r="F12" s="573"/>
      <c r="G12" s="574"/>
      <c r="H12" s="574"/>
      <c r="I12" s="575"/>
      <c r="J12" s="576"/>
      <c r="K12" s="571"/>
      <c r="L12" s="571"/>
      <c r="M12" s="571"/>
      <c r="N12" s="571"/>
      <c r="O12" s="571"/>
      <c r="P12" s="59"/>
      <c r="Q12" s="433"/>
      <c r="R12" s="1"/>
      <c r="S12" s="166"/>
    </row>
    <row r="13" spans="1:19" s="55" customFormat="1" ht="15" customHeight="1">
      <c r="A13" s="56">
        <v>13</v>
      </c>
      <c r="B13" s="57"/>
      <c r="C13" s="664"/>
      <c r="D13" s="664"/>
      <c r="E13" s="267"/>
      <c r="F13" s="573"/>
      <c r="G13" s="574"/>
      <c r="H13" s="574"/>
      <c r="I13" s="575"/>
      <c r="J13" s="576"/>
      <c r="K13" s="571"/>
      <c r="L13" s="571"/>
      <c r="M13" s="571"/>
      <c r="N13" s="571"/>
      <c r="O13" s="571"/>
      <c r="P13" s="59"/>
      <c r="Q13" s="433"/>
      <c r="R13" s="1"/>
      <c r="S13" s="166"/>
    </row>
    <row r="14" spans="1:19" s="55" customFormat="1" ht="15" customHeight="1">
      <c r="A14" s="56">
        <v>14</v>
      </c>
      <c r="B14" s="57"/>
      <c r="C14" s="664"/>
      <c r="D14" s="664"/>
      <c r="E14" s="267"/>
      <c r="F14" s="573"/>
      <c r="G14" s="574"/>
      <c r="H14" s="574"/>
      <c r="I14" s="575"/>
      <c r="J14" s="576"/>
      <c r="K14" s="571"/>
      <c r="L14" s="571"/>
      <c r="M14" s="571"/>
      <c r="N14" s="571"/>
      <c r="O14" s="571"/>
      <c r="P14" s="59"/>
      <c r="Q14" s="433"/>
      <c r="R14" s="1"/>
      <c r="S14" s="166"/>
    </row>
    <row r="15" spans="1:19" s="55" customFormat="1" ht="15" customHeight="1" thickBot="1">
      <c r="A15" s="56">
        <v>15</v>
      </c>
      <c r="B15" s="57"/>
      <c r="C15" s="664"/>
      <c r="D15" s="664"/>
      <c r="E15" s="267"/>
      <c r="F15" s="573"/>
      <c r="G15" s="574"/>
      <c r="H15" s="574"/>
      <c r="I15" s="575"/>
      <c r="J15" s="576"/>
      <c r="K15" s="571"/>
      <c r="L15" s="571"/>
      <c r="M15" s="571"/>
      <c r="N15" s="571"/>
      <c r="O15" s="571"/>
      <c r="P15" s="59"/>
      <c r="Q15" s="433"/>
      <c r="R15" s="1"/>
      <c r="S15" s="166"/>
    </row>
    <row r="16" spans="1:19" s="55" customFormat="1" ht="15" customHeight="1" thickBot="1">
      <c r="A16" s="56">
        <v>16</v>
      </c>
      <c r="B16" s="57"/>
      <c r="C16" s="260"/>
      <c r="D16" s="260"/>
      <c r="E16" s="267"/>
      <c r="F16" s="202" t="s">
        <v>793</v>
      </c>
      <c r="G16" s="267"/>
      <c r="H16" s="267"/>
      <c r="I16" s="267"/>
      <c r="J16" s="267"/>
      <c r="K16" s="267"/>
      <c r="L16" s="384">
        <f>SUM(L11:L15)</f>
        <v>0</v>
      </c>
      <c r="M16" s="384">
        <f>SUM(M11:M15)</f>
        <v>0</v>
      </c>
      <c r="N16" s="384">
        <f>SUM(N11:N15)</f>
        <v>0</v>
      </c>
      <c r="O16" s="384">
        <f>SUM(O11:O15)</f>
        <v>0</v>
      </c>
      <c r="P16" s="59"/>
      <c r="Q16" s="433" t="s">
        <v>751</v>
      </c>
      <c r="R16" s="1"/>
      <c r="S16" s="166"/>
    </row>
    <row r="17" spans="1:19" s="55" customFormat="1" ht="12.75" customHeight="1">
      <c r="A17" s="56">
        <v>17</v>
      </c>
      <c r="B17" s="57"/>
      <c r="C17" s="260"/>
      <c r="D17" s="260"/>
      <c r="E17" s="267"/>
      <c r="F17" s="267"/>
      <c r="G17" s="267"/>
      <c r="H17" s="267"/>
      <c r="I17" s="267"/>
      <c r="J17" s="267"/>
      <c r="K17" s="267"/>
      <c r="L17" s="267"/>
      <c r="M17" s="267"/>
      <c r="N17" s="267"/>
      <c r="O17" s="267"/>
      <c r="P17" s="59"/>
      <c r="Q17" s="433"/>
      <c r="R17" s="1"/>
      <c r="S17" s="166"/>
    </row>
    <row r="18" spans="1:19" s="55" customFormat="1" ht="17.25" customHeight="1">
      <c r="A18" s="56">
        <v>18</v>
      </c>
      <c r="B18" s="57"/>
      <c r="C18" s="256" t="s">
        <v>622</v>
      </c>
      <c r="D18" s="260"/>
      <c r="E18" s="267"/>
      <c r="F18" s="267"/>
      <c r="G18" s="267"/>
      <c r="H18" s="267"/>
      <c r="I18" s="267"/>
      <c r="J18" s="267"/>
      <c r="K18" s="267"/>
      <c r="L18" s="267"/>
      <c r="M18" s="267"/>
      <c r="N18" s="267"/>
      <c r="O18" s="267"/>
      <c r="P18" s="59"/>
      <c r="Q18" s="433"/>
      <c r="R18" s="1"/>
      <c r="S18" s="166"/>
    </row>
    <row r="19" spans="1:19" s="55" customFormat="1" ht="15" customHeight="1" thickBot="1">
      <c r="A19" s="56">
        <v>19</v>
      </c>
      <c r="B19" s="57"/>
      <c r="C19" s="268"/>
      <c r="D19" s="267"/>
      <c r="E19" s="267"/>
      <c r="F19" s="267"/>
      <c r="G19" s="267"/>
      <c r="H19" s="267"/>
      <c r="I19" s="267"/>
      <c r="J19" s="267"/>
      <c r="K19" s="267"/>
      <c r="L19" s="267"/>
      <c r="M19" s="267"/>
      <c r="N19" s="267"/>
      <c r="O19" s="267"/>
      <c r="P19" s="59"/>
      <c r="Q19" s="433"/>
      <c r="R19" s="1"/>
      <c r="S19" s="166"/>
    </row>
    <row r="20" spans="1:19" s="55" customFormat="1" ht="15" customHeight="1" thickBot="1">
      <c r="A20" s="56">
        <v>20</v>
      </c>
      <c r="B20" s="57"/>
      <c r="C20" s="268"/>
      <c r="D20" s="267"/>
      <c r="E20" s="262" t="s">
        <v>230</v>
      </c>
      <c r="F20" s="267"/>
      <c r="G20" s="267"/>
      <c r="H20" s="267"/>
      <c r="I20" s="378">
        <f>M16+N16+O16</f>
        <v>0</v>
      </c>
      <c r="J20" s="267"/>
      <c r="K20" s="267"/>
      <c r="L20" s="267"/>
      <c r="M20" s="267"/>
      <c r="N20" s="267"/>
      <c r="O20" s="267"/>
      <c r="P20" s="59"/>
      <c r="Q20" s="433" t="s">
        <v>752</v>
      </c>
      <c r="R20" s="1"/>
      <c r="S20" s="166"/>
    </row>
    <row r="21" spans="1:19" s="55" customFormat="1" ht="15" customHeight="1">
      <c r="A21" s="56">
        <v>21</v>
      </c>
      <c r="B21" s="57"/>
      <c r="C21" s="268"/>
      <c r="D21" s="267"/>
      <c r="E21" s="262"/>
      <c r="F21" s="267"/>
      <c r="G21" s="267"/>
      <c r="H21" s="267"/>
      <c r="I21" s="267"/>
      <c r="J21" s="267"/>
      <c r="K21" s="267"/>
      <c r="L21" s="267"/>
      <c r="M21" s="267"/>
      <c r="N21" s="267"/>
      <c r="O21" s="267"/>
      <c r="P21" s="59"/>
      <c r="Q21" s="433"/>
      <c r="R21" s="1"/>
      <c r="S21" s="166"/>
    </row>
    <row r="22" spans="1:19" s="55" customFormat="1" ht="15" customHeight="1">
      <c r="A22" s="56">
        <v>22</v>
      </c>
      <c r="B22" s="57"/>
      <c r="C22" s="268"/>
      <c r="D22" s="279"/>
      <c r="E22" s="262"/>
      <c r="F22" s="422" t="s">
        <v>753</v>
      </c>
      <c r="G22" s="267"/>
      <c r="H22" s="375"/>
      <c r="I22" s="267"/>
      <c r="J22" s="267"/>
      <c r="K22" s="267"/>
      <c r="L22" s="267"/>
      <c r="M22" s="267"/>
      <c r="N22" s="267"/>
      <c r="O22" s="267"/>
      <c r="P22" s="59"/>
      <c r="Q22" s="433"/>
      <c r="R22" s="1"/>
      <c r="S22" s="166"/>
    </row>
    <row r="23" spans="1:19" s="55" customFormat="1" ht="15" customHeight="1">
      <c r="A23" s="56">
        <v>23</v>
      </c>
      <c r="B23" s="57"/>
      <c r="C23" s="268"/>
      <c r="D23" s="279"/>
      <c r="E23" s="262"/>
      <c r="F23" s="265" t="s">
        <v>231</v>
      </c>
      <c r="G23" s="267"/>
      <c r="H23" s="385">
        <v>0.44</v>
      </c>
      <c r="I23" s="267"/>
      <c r="J23" s="267"/>
      <c r="K23" s="267"/>
      <c r="L23" s="267"/>
      <c r="M23" s="267"/>
      <c r="N23" s="267"/>
      <c r="O23" s="267"/>
      <c r="P23" s="59"/>
      <c r="Q23" s="433"/>
      <c r="R23" s="1"/>
      <c r="S23" s="166"/>
    </row>
    <row r="24" spans="1:19" s="55" customFormat="1" ht="15" customHeight="1">
      <c r="A24" s="56">
        <v>24</v>
      </c>
      <c r="B24" s="57"/>
      <c r="C24" s="268"/>
      <c r="D24" s="279"/>
      <c r="E24" s="262"/>
      <c r="F24" s="265" t="s">
        <v>232</v>
      </c>
      <c r="G24" s="267"/>
      <c r="H24" s="375"/>
      <c r="I24" s="267"/>
      <c r="J24" s="267"/>
      <c r="K24" s="267"/>
      <c r="L24" s="267"/>
      <c r="M24" s="267"/>
      <c r="N24" s="267"/>
      <c r="O24" s="267"/>
      <c r="P24" s="59"/>
      <c r="Q24" s="433"/>
      <c r="R24" s="1"/>
      <c r="S24" s="166"/>
    </row>
    <row r="25" spans="1:19" s="55" customFormat="1" ht="15" customHeight="1">
      <c r="A25" s="56">
        <v>25</v>
      </c>
      <c r="B25" s="57"/>
      <c r="C25" s="268"/>
      <c r="D25" s="268"/>
      <c r="E25" s="262" t="s">
        <v>233</v>
      </c>
      <c r="F25" s="268"/>
      <c r="G25" s="267"/>
      <c r="H25" s="267"/>
      <c r="I25" s="386">
        <f>IF(H22&lt;&gt;0,H24*H23/H22,0)</f>
        <v>0</v>
      </c>
      <c r="J25" s="267"/>
      <c r="K25" s="267"/>
      <c r="L25" s="267"/>
      <c r="M25" s="267"/>
      <c r="N25" s="267"/>
      <c r="O25" s="267"/>
      <c r="P25" s="59"/>
      <c r="Q25" s="433"/>
      <c r="R25" s="1"/>
      <c r="S25" s="166"/>
    </row>
    <row r="26" spans="1:19" s="55" customFormat="1" ht="15" customHeight="1" thickBot="1">
      <c r="A26" s="56">
        <v>26</v>
      </c>
      <c r="B26" s="57"/>
      <c r="C26" s="268"/>
      <c r="D26" s="267"/>
      <c r="E26" s="262"/>
      <c r="F26" s="267"/>
      <c r="G26" s="267"/>
      <c r="H26" s="267"/>
      <c r="I26" s="267"/>
      <c r="J26" s="267"/>
      <c r="K26" s="267"/>
      <c r="L26" s="267"/>
      <c r="M26" s="267"/>
      <c r="N26" s="267"/>
      <c r="O26" s="267"/>
      <c r="P26" s="59"/>
      <c r="Q26" s="433"/>
      <c r="R26" s="1"/>
      <c r="S26" s="166"/>
    </row>
    <row r="27" spans="1:19" s="55" customFormat="1" ht="15" customHeight="1" thickBot="1">
      <c r="A27" s="56">
        <v>27</v>
      </c>
      <c r="B27" s="57"/>
      <c r="C27" s="268"/>
      <c r="D27" s="268"/>
      <c r="E27" s="262" t="s">
        <v>167</v>
      </c>
      <c r="F27" s="268"/>
      <c r="G27" s="267"/>
      <c r="H27" s="267"/>
      <c r="I27" s="378">
        <f>IF(I25="not defined",0,MAX(I20*I25,0))</f>
        <v>0</v>
      </c>
      <c r="J27" s="267"/>
      <c r="K27" s="267"/>
      <c r="L27" s="267"/>
      <c r="M27" s="267"/>
      <c r="N27" s="267"/>
      <c r="O27" s="267"/>
      <c r="P27" s="59"/>
      <c r="Q27" s="429" t="s">
        <v>723</v>
      </c>
      <c r="R27" s="1"/>
      <c r="S27" s="166"/>
    </row>
    <row r="28" spans="1:19" s="55" customFormat="1">
      <c r="A28" s="64"/>
      <c r="B28" s="65"/>
      <c r="C28" s="283"/>
      <c r="D28" s="283"/>
      <c r="E28" s="283"/>
      <c r="F28" s="283"/>
      <c r="G28" s="283"/>
      <c r="H28" s="283"/>
      <c r="I28" s="283"/>
      <c r="J28" s="283"/>
      <c r="K28" s="283"/>
      <c r="L28" s="283"/>
      <c r="M28" s="283"/>
      <c r="N28" s="283"/>
      <c r="O28" s="283"/>
      <c r="P28" s="73"/>
      <c r="Q28" s="433"/>
      <c r="R28" s="1"/>
      <c r="S28" s="166"/>
    </row>
    <row r="29" spans="1:19" s="1" customFormat="1" ht="15" customHeight="1">
      <c r="A29" s="163"/>
      <c r="B29" s="163"/>
      <c r="C29" s="163"/>
      <c r="D29" s="163"/>
      <c r="E29" s="163"/>
      <c r="F29" s="163"/>
      <c r="G29" s="163"/>
      <c r="H29" s="163"/>
      <c r="I29" s="163"/>
      <c r="J29" s="163"/>
      <c r="K29" s="163"/>
      <c r="L29" s="163"/>
      <c r="M29" s="163"/>
      <c r="N29" s="163"/>
      <c r="O29" s="163"/>
      <c r="P29" s="163"/>
      <c r="Q29" s="433"/>
    </row>
    <row r="30" spans="1:19" s="1" customFormat="1">
      <c r="A30" s="163"/>
      <c r="B30" s="163"/>
      <c r="C30" s="163"/>
      <c r="D30" s="163"/>
      <c r="E30" s="163"/>
      <c r="F30" s="163"/>
      <c r="G30" s="163"/>
      <c r="H30" s="163"/>
      <c r="I30" s="163"/>
      <c r="J30" s="163"/>
      <c r="K30" s="163"/>
      <c r="L30" s="163"/>
      <c r="M30" s="163"/>
      <c r="N30" s="163"/>
      <c r="O30" s="163"/>
      <c r="P30" s="163"/>
      <c r="Q30" s="433"/>
    </row>
    <row r="31" spans="1:19" s="1" customFormat="1">
      <c r="A31" s="163"/>
      <c r="B31" s="163"/>
      <c r="C31" s="163"/>
      <c r="D31" s="163"/>
      <c r="E31" s="163"/>
      <c r="F31" s="163"/>
      <c r="G31" s="163"/>
      <c r="H31" s="163"/>
      <c r="I31" s="163"/>
      <c r="J31" s="163"/>
      <c r="K31" s="163"/>
      <c r="L31" s="163"/>
      <c r="M31" s="163"/>
      <c r="N31" s="163"/>
      <c r="O31" s="163"/>
      <c r="P31" s="163"/>
      <c r="Q31" s="433"/>
    </row>
    <row r="32" spans="1:19" s="1" customFormat="1">
      <c r="A32" s="163"/>
      <c r="B32" s="163"/>
      <c r="C32" s="163"/>
      <c r="D32" s="163"/>
      <c r="E32" s="163"/>
      <c r="F32" s="163"/>
      <c r="G32" s="163"/>
      <c r="H32" s="163"/>
      <c r="I32" s="163"/>
      <c r="J32" s="163"/>
      <c r="K32" s="163"/>
      <c r="L32" s="163"/>
      <c r="M32" s="163"/>
      <c r="N32" s="163"/>
      <c r="O32" s="163"/>
      <c r="P32" s="163"/>
      <c r="Q32" s="433"/>
    </row>
    <row r="33" spans="1:17" s="1" customFormat="1">
      <c r="A33" s="163"/>
      <c r="B33" s="163"/>
      <c r="C33" s="163"/>
      <c r="D33" s="163"/>
      <c r="E33" s="163"/>
      <c r="F33" s="163"/>
      <c r="G33" s="163"/>
      <c r="H33" s="163"/>
      <c r="I33" s="163"/>
      <c r="J33" s="163"/>
      <c r="K33" s="163"/>
      <c r="L33" s="163"/>
      <c r="M33" s="163"/>
      <c r="N33" s="163"/>
      <c r="O33" s="163"/>
      <c r="P33" s="163"/>
      <c r="Q33" s="433"/>
    </row>
    <row r="34" spans="1:17" s="1" customFormat="1">
      <c r="A34" s="163"/>
      <c r="B34" s="163"/>
      <c r="C34" s="163"/>
      <c r="D34" s="163"/>
      <c r="E34" s="163"/>
      <c r="F34" s="163"/>
      <c r="G34" s="163"/>
      <c r="H34" s="163"/>
      <c r="I34" s="163"/>
      <c r="J34" s="163"/>
      <c r="K34" s="163"/>
      <c r="L34" s="163"/>
      <c r="M34" s="163"/>
      <c r="N34" s="163"/>
      <c r="O34" s="163"/>
      <c r="P34" s="163"/>
      <c r="Q34" s="433"/>
    </row>
    <row r="35" spans="1:17" s="1" customFormat="1">
      <c r="A35" s="163"/>
      <c r="B35" s="163"/>
      <c r="C35" s="163"/>
      <c r="D35" s="163"/>
      <c r="E35" s="163"/>
      <c r="F35" s="163"/>
      <c r="G35" s="163"/>
      <c r="H35" s="163"/>
      <c r="I35" s="163"/>
      <c r="J35" s="163"/>
      <c r="K35" s="163"/>
      <c r="L35" s="163"/>
      <c r="M35" s="163"/>
      <c r="N35" s="163"/>
      <c r="O35" s="163"/>
      <c r="P35" s="163"/>
      <c r="Q35" s="433"/>
    </row>
    <row r="36" spans="1:17" s="1" customFormat="1">
      <c r="A36" s="163"/>
      <c r="B36" s="163"/>
      <c r="C36" s="163"/>
      <c r="D36" s="163"/>
      <c r="E36" s="163"/>
      <c r="F36" s="163"/>
      <c r="G36" s="163"/>
      <c r="H36" s="163"/>
      <c r="I36" s="163"/>
      <c r="J36" s="163"/>
      <c r="K36" s="163"/>
      <c r="L36" s="163"/>
      <c r="M36" s="163"/>
      <c r="N36" s="163"/>
      <c r="O36" s="163"/>
      <c r="P36" s="163"/>
      <c r="Q36" s="433"/>
    </row>
    <row r="37" spans="1:17" s="1" customFormat="1">
      <c r="A37" s="163"/>
      <c r="B37" s="163"/>
      <c r="C37" s="163"/>
      <c r="D37" s="163"/>
      <c r="E37" s="163"/>
      <c r="F37" s="163"/>
      <c r="G37" s="163"/>
      <c r="H37" s="163"/>
      <c r="I37" s="163"/>
      <c r="J37" s="163"/>
      <c r="K37" s="163"/>
      <c r="L37" s="163"/>
      <c r="M37" s="163"/>
      <c r="N37" s="163"/>
      <c r="O37" s="163"/>
      <c r="P37" s="163"/>
      <c r="Q37" s="433"/>
    </row>
    <row r="38" spans="1:17" s="1" customFormat="1">
      <c r="A38" s="163"/>
      <c r="B38" s="163"/>
      <c r="C38" s="163"/>
      <c r="D38" s="163"/>
      <c r="E38" s="163"/>
      <c r="F38" s="163"/>
      <c r="G38" s="163"/>
      <c r="H38" s="163"/>
      <c r="I38" s="163"/>
      <c r="J38" s="163"/>
      <c r="K38" s="163"/>
      <c r="L38" s="163"/>
      <c r="M38" s="163"/>
      <c r="N38" s="163"/>
      <c r="O38" s="163"/>
      <c r="P38" s="163"/>
      <c r="Q38" s="433"/>
    </row>
    <row r="39" spans="1:17" s="1" customFormat="1">
      <c r="A39" s="163"/>
      <c r="B39" s="163"/>
      <c r="C39" s="163"/>
      <c r="D39" s="163"/>
      <c r="E39" s="163"/>
      <c r="F39" s="163"/>
      <c r="G39" s="163"/>
      <c r="H39" s="163"/>
      <c r="I39" s="163"/>
      <c r="J39" s="163"/>
      <c r="K39" s="163"/>
      <c r="L39" s="163"/>
      <c r="M39" s="163"/>
      <c r="N39" s="163"/>
      <c r="O39" s="163"/>
      <c r="P39" s="163"/>
      <c r="Q39" s="433"/>
    </row>
    <row r="40" spans="1:17" s="1" customFormat="1">
      <c r="A40" s="163"/>
      <c r="B40" s="163"/>
      <c r="C40" s="163"/>
      <c r="D40" s="163"/>
      <c r="E40" s="163"/>
      <c r="F40" s="163"/>
      <c r="G40" s="163"/>
      <c r="H40" s="163"/>
      <c r="I40" s="163"/>
      <c r="J40" s="163"/>
      <c r="K40" s="163"/>
      <c r="L40" s="163"/>
      <c r="M40" s="163"/>
      <c r="N40" s="163"/>
      <c r="O40" s="163"/>
      <c r="P40" s="163"/>
      <c r="Q40" s="433"/>
    </row>
    <row r="41" spans="1:17" s="1" customFormat="1">
      <c r="A41" s="163"/>
      <c r="B41" s="163"/>
      <c r="C41" s="163"/>
      <c r="D41" s="163"/>
      <c r="E41" s="163"/>
      <c r="F41" s="163"/>
      <c r="G41" s="163"/>
      <c r="H41" s="163"/>
      <c r="I41" s="163"/>
      <c r="J41" s="163"/>
      <c r="K41" s="163"/>
      <c r="L41" s="163"/>
      <c r="M41" s="163"/>
      <c r="N41" s="163"/>
      <c r="O41" s="163"/>
      <c r="P41" s="163"/>
      <c r="Q41" s="433"/>
    </row>
    <row r="42" spans="1:17" s="1" customFormat="1">
      <c r="A42" s="163"/>
      <c r="B42" s="163"/>
      <c r="C42" s="163"/>
      <c r="D42" s="163"/>
      <c r="E42" s="163"/>
      <c r="F42" s="163"/>
      <c r="G42" s="163"/>
      <c r="H42" s="163"/>
      <c r="I42" s="163"/>
      <c r="J42" s="163"/>
      <c r="K42" s="163"/>
      <c r="L42" s="163"/>
      <c r="M42" s="163"/>
      <c r="N42" s="163"/>
      <c r="O42" s="163"/>
      <c r="P42" s="163"/>
      <c r="Q42" s="433"/>
    </row>
    <row r="43" spans="1:17" s="1" customFormat="1">
      <c r="A43" s="163"/>
      <c r="B43" s="163"/>
      <c r="C43" s="163"/>
      <c r="D43" s="163"/>
      <c r="E43" s="163"/>
      <c r="F43" s="163"/>
      <c r="G43" s="163"/>
      <c r="H43" s="163"/>
      <c r="I43" s="163"/>
      <c r="J43" s="163"/>
      <c r="K43" s="163"/>
      <c r="L43" s="163"/>
      <c r="M43" s="163"/>
      <c r="N43" s="163"/>
      <c r="O43" s="163"/>
      <c r="P43" s="163"/>
      <c r="Q43" s="433"/>
    </row>
    <row r="44" spans="1:17" s="1" customFormat="1">
      <c r="A44" s="163"/>
      <c r="B44" s="163"/>
      <c r="C44" s="163"/>
      <c r="D44" s="163"/>
      <c r="E44" s="163"/>
      <c r="F44" s="163"/>
      <c r="G44" s="163"/>
      <c r="H44" s="163"/>
      <c r="I44" s="163"/>
      <c r="J44" s="163"/>
      <c r="K44" s="163"/>
      <c r="L44" s="163"/>
      <c r="M44" s="163"/>
      <c r="N44" s="163"/>
      <c r="O44" s="163"/>
      <c r="P44" s="163"/>
      <c r="Q44" s="433"/>
    </row>
    <row r="45" spans="1:17" s="1" customFormat="1">
      <c r="A45" s="163"/>
      <c r="B45" s="163"/>
      <c r="C45" s="163"/>
      <c r="D45" s="163"/>
      <c r="E45" s="163"/>
      <c r="F45" s="163"/>
      <c r="G45" s="163"/>
      <c r="H45" s="163"/>
      <c r="I45" s="163"/>
      <c r="J45" s="163"/>
      <c r="K45" s="163"/>
      <c r="L45" s="163"/>
      <c r="M45" s="163"/>
      <c r="N45" s="163"/>
      <c r="O45" s="163"/>
      <c r="P45" s="163"/>
      <c r="Q45" s="433"/>
    </row>
    <row r="46" spans="1:17" s="1" customFormat="1">
      <c r="A46" s="163"/>
      <c r="B46" s="163"/>
      <c r="C46" s="163"/>
      <c r="D46" s="163"/>
      <c r="E46" s="163"/>
      <c r="F46" s="163"/>
      <c r="G46" s="163"/>
      <c r="H46" s="163"/>
      <c r="I46" s="163"/>
      <c r="J46" s="163"/>
      <c r="K46" s="163"/>
      <c r="L46" s="163"/>
      <c r="M46" s="163"/>
      <c r="N46" s="163"/>
      <c r="O46" s="163"/>
      <c r="P46" s="163"/>
      <c r="Q46" s="433"/>
    </row>
    <row r="47" spans="1:17" s="1" customFormat="1">
      <c r="A47" s="163"/>
      <c r="B47" s="163"/>
      <c r="C47" s="163"/>
      <c r="D47" s="163"/>
      <c r="E47" s="163"/>
      <c r="F47" s="163"/>
      <c r="G47" s="163"/>
      <c r="H47" s="163"/>
      <c r="I47" s="163"/>
      <c r="J47" s="163"/>
      <c r="K47" s="163"/>
      <c r="L47" s="163"/>
      <c r="M47" s="163"/>
      <c r="N47" s="163"/>
      <c r="O47" s="163"/>
      <c r="P47" s="163"/>
      <c r="Q47" s="433"/>
    </row>
    <row r="48" spans="1:17" s="1" customFormat="1">
      <c r="A48" s="163"/>
      <c r="B48" s="163"/>
      <c r="C48" s="163"/>
      <c r="D48" s="163"/>
      <c r="E48" s="163"/>
      <c r="F48" s="163"/>
      <c r="G48" s="163"/>
      <c r="H48" s="163"/>
      <c r="I48" s="163"/>
      <c r="J48" s="163"/>
      <c r="K48" s="163"/>
      <c r="L48" s="163"/>
      <c r="M48" s="163"/>
      <c r="N48" s="163"/>
      <c r="O48" s="163"/>
      <c r="P48" s="163"/>
      <c r="Q48" s="433"/>
    </row>
    <row r="49" spans="1:17" s="1" customFormat="1">
      <c r="A49" s="163"/>
      <c r="B49" s="163"/>
      <c r="C49" s="163"/>
      <c r="D49" s="163"/>
      <c r="E49" s="163"/>
      <c r="F49" s="163"/>
      <c r="G49" s="163"/>
      <c r="H49" s="163"/>
      <c r="I49" s="163"/>
      <c r="J49" s="163"/>
      <c r="K49" s="163"/>
      <c r="L49" s="163"/>
      <c r="M49" s="163"/>
      <c r="N49" s="163"/>
      <c r="O49" s="163"/>
      <c r="P49" s="163"/>
      <c r="Q49" s="433"/>
    </row>
    <row r="50" spans="1:17" s="1" customFormat="1">
      <c r="A50" s="163"/>
      <c r="B50" s="163"/>
      <c r="C50" s="163"/>
      <c r="D50" s="163"/>
      <c r="E50" s="163"/>
      <c r="F50" s="163"/>
      <c r="G50" s="163"/>
      <c r="H50" s="163"/>
      <c r="I50" s="163"/>
      <c r="J50" s="163"/>
      <c r="K50" s="163"/>
      <c r="L50" s="163"/>
      <c r="M50" s="163"/>
      <c r="N50" s="163"/>
      <c r="O50" s="163"/>
      <c r="P50" s="163"/>
      <c r="Q50" s="433"/>
    </row>
    <row r="51" spans="1:17" s="1" customFormat="1">
      <c r="A51" s="163"/>
      <c r="B51" s="163"/>
      <c r="C51" s="163"/>
      <c r="D51" s="163"/>
      <c r="E51" s="163"/>
      <c r="F51" s="163"/>
      <c r="G51" s="163"/>
      <c r="H51" s="163"/>
      <c r="I51" s="163"/>
      <c r="J51" s="163"/>
      <c r="K51" s="163"/>
      <c r="L51" s="163"/>
      <c r="M51" s="163"/>
      <c r="N51" s="163"/>
      <c r="O51" s="163"/>
      <c r="P51" s="163"/>
      <c r="Q51" s="433"/>
    </row>
    <row r="52" spans="1:17" s="1" customFormat="1">
      <c r="A52" s="163"/>
      <c r="B52" s="163"/>
      <c r="C52" s="163"/>
      <c r="D52" s="163"/>
      <c r="E52" s="163"/>
      <c r="F52" s="163"/>
      <c r="G52" s="163"/>
      <c r="H52" s="163"/>
      <c r="I52" s="163"/>
      <c r="J52" s="163"/>
      <c r="K52" s="163"/>
      <c r="L52" s="163"/>
      <c r="M52" s="163"/>
      <c r="N52" s="163"/>
      <c r="O52" s="163"/>
      <c r="P52" s="163"/>
      <c r="Q52" s="433"/>
    </row>
    <row r="53" spans="1:17" s="1" customFormat="1">
      <c r="A53" s="163"/>
      <c r="B53" s="163"/>
      <c r="C53" s="163"/>
      <c r="D53" s="163"/>
      <c r="E53" s="163"/>
      <c r="F53" s="163"/>
      <c r="G53" s="163"/>
      <c r="H53" s="163"/>
      <c r="I53" s="163"/>
      <c r="J53" s="163"/>
      <c r="K53" s="163"/>
      <c r="L53" s="163"/>
      <c r="M53" s="163"/>
      <c r="N53" s="163"/>
      <c r="O53" s="163"/>
      <c r="P53" s="163"/>
      <c r="Q53" s="433"/>
    </row>
    <row r="54" spans="1:17" s="1" customFormat="1">
      <c r="A54" s="163"/>
      <c r="B54" s="163"/>
      <c r="C54" s="163"/>
      <c r="D54" s="163"/>
      <c r="E54" s="163"/>
      <c r="F54" s="163"/>
      <c r="G54" s="163"/>
      <c r="H54" s="163"/>
      <c r="I54" s="163"/>
      <c r="J54" s="163"/>
      <c r="K54" s="163"/>
      <c r="L54" s="163"/>
      <c r="M54" s="163"/>
      <c r="N54" s="163"/>
      <c r="O54" s="163"/>
      <c r="P54" s="163"/>
      <c r="Q54" s="433"/>
    </row>
    <row r="55" spans="1:17" s="1" customFormat="1">
      <c r="A55" s="163"/>
      <c r="B55" s="163"/>
      <c r="C55" s="163"/>
      <c r="D55" s="163"/>
      <c r="E55" s="163"/>
      <c r="F55" s="163"/>
      <c r="G55" s="163"/>
      <c r="H55" s="163"/>
      <c r="I55" s="163"/>
      <c r="J55" s="163"/>
      <c r="K55" s="163"/>
      <c r="L55" s="163"/>
      <c r="M55" s="163"/>
      <c r="N55" s="163"/>
      <c r="O55" s="163"/>
      <c r="P55" s="163"/>
      <c r="Q55" s="433"/>
    </row>
    <row r="56" spans="1:17" s="1" customFormat="1">
      <c r="A56" s="163"/>
      <c r="B56" s="163"/>
      <c r="C56" s="163"/>
      <c r="D56" s="163"/>
      <c r="E56" s="163"/>
      <c r="F56" s="163"/>
      <c r="G56" s="163"/>
      <c r="H56" s="163"/>
      <c r="I56" s="163"/>
      <c r="J56" s="163"/>
      <c r="K56" s="163"/>
      <c r="L56" s="163"/>
      <c r="M56" s="163"/>
      <c r="N56" s="163"/>
      <c r="O56" s="163"/>
      <c r="P56" s="163"/>
      <c r="Q56" s="433"/>
    </row>
    <row r="57" spans="1:17" s="1" customFormat="1">
      <c r="A57" s="163"/>
      <c r="B57" s="163"/>
      <c r="C57" s="163"/>
      <c r="D57" s="163"/>
      <c r="E57" s="163"/>
      <c r="F57" s="163"/>
      <c r="G57" s="163"/>
      <c r="H57" s="163"/>
      <c r="I57" s="163"/>
      <c r="J57" s="163"/>
      <c r="K57" s="163"/>
      <c r="L57" s="163"/>
      <c r="M57" s="163"/>
      <c r="N57" s="163"/>
      <c r="O57" s="163"/>
      <c r="P57" s="163"/>
      <c r="Q57" s="433"/>
    </row>
    <row r="58" spans="1:17" s="1" customFormat="1">
      <c r="A58" s="163"/>
      <c r="B58" s="163"/>
      <c r="C58" s="163"/>
      <c r="D58" s="163"/>
      <c r="E58" s="163"/>
      <c r="F58" s="163"/>
      <c r="G58" s="163"/>
      <c r="H58" s="163"/>
      <c r="I58" s="163"/>
      <c r="J58" s="163"/>
      <c r="K58" s="163"/>
      <c r="L58" s="163"/>
      <c r="M58" s="163"/>
      <c r="N58" s="163"/>
      <c r="O58" s="163"/>
      <c r="P58" s="163"/>
      <c r="Q58" s="433"/>
    </row>
    <row r="59" spans="1:17" s="1" customFormat="1">
      <c r="A59" s="163"/>
      <c r="B59" s="163"/>
      <c r="C59" s="163"/>
      <c r="D59" s="163"/>
      <c r="E59" s="163"/>
      <c r="F59" s="163"/>
      <c r="G59" s="163"/>
      <c r="H59" s="163"/>
      <c r="I59" s="163"/>
      <c r="J59" s="163"/>
      <c r="K59" s="163"/>
      <c r="L59" s="163"/>
      <c r="M59" s="163"/>
      <c r="N59" s="163"/>
      <c r="O59" s="163"/>
      <c r="P59" s="163"/>
      <c r="Q59" s="433"/>
    </row>
    <row r="60" spans="1:17" s="1" customFormat="1">
      <c r="A60" s="163"/>
      <c r="B60" s="163"/>
      <c r="C60" s="163"/>
      <c r="D60" s="163"/>
      <c r="E60" s="163"/>
      <c r="F60" s="163"/>
      <c r="G60" s="163"/>
      <c r="H60" s="163"/>
      <c r="I60" s="163"/>
      <c r="J60" s="163"/>
      <c r="K60" s="163"/>
      <c r="L60" s="163"/>
      <c r="M60" s="163"/>
      <c r="N60" s="163"/>
      <c r="O60" s="163"/>
      <c r="P60" s="163"/>
      <c r="Q60" s="433"/>
    </row>
    <row r="61" spans="1:17" s="1" customFormat="1">
      <c r="A61" s="163"/>
      <c r="B61" s="163"/>
      <c r="C61" s="163"/>
      <c r="D61" s="163"/>
      <c r="E61" s="163"/>
      <c r="F61" s="163"/>
      <c r="G61" s="163"/>
      <c r="H61" s="163"/>
      <c r="I61" s="163"/>
      <c r="J61" s="163"/>
      <c r="K61" s="163"/>
      <c r="L61" s="163"/>
      <c r="M61" s="163"/>
      <c r="N61" s="163"/>
      <c r="O61" s="163"/>
      <c r="P61" s="163"/>
      <c r="Q61" s="433"/>
    </row>
    <row r="62" spans="1:17" s="1" customFormat="1">
      <c r="A62" s="163"/>
      <c r="B62" s="163"/>
      <c r="C62" s="163"/>
      <c r="D62" s="163"/>
      <c r="E62" s="163"/>
      <c r="F62" s="163"/>
      <c r="G62" s="163"/>
      <c r="H62" s="163"/>
      <c r="I62" s="163"/>
      <c r="J62" s="163"/>
      <c r="K62" s="163"/>
      <c r="L62" s="163"/>
      <c r="M62" s="163"/>
      <c r="N62" s="163"/>
      <c r="O62" s="163"/>
      <c r="P62" s="163"/>
      <c r="Q62" s="433"/>
    </row>
    <row r="63" spans="1:17" s="1" customFormat="1">
      <c r="A63" s="163"/>
      <c r="B63" s="163"/>
      <c r="C63" s="163"/>
      <c r="D63" s="163"/>
      <c r="E63" s="163"/>
      <c r="F63" s="163"/>
      <c r="G63" s="163"/>
      <c r="H63" s="163"/>
      <c r="I63" s="163"/>
      <c r="J63" s="163"/>
      <c r="K63" s="163"/>
      <c r="L63" s="163"/>
      <c r="M63" s="163"/>
      <c r="N63" s="163"/>
      <c r="O63" s="163"/>
      <c r="P63" s="163"/>
      <c r="Q63" s="433"/>
    </row>
    <row r="64" spans="1:17" s="1" customFormat="1">
      <c r="A64" s="163"/>
      <c r="B64" s="163"/>
      <c r="C64" s="163"/>
      <c r="D64" s="163"/>
      <c r="E64" s="163"/>
      <c r="F64" s="163"/>
      <c r="G64" s="163"/>
      <c r="H64" s="163"/>
      <c r="I64" s="163"/>
      <c r="J64" s="163"/>
      <c r="K64" s="163"/>
      <c r="L64" s="163"/>
      <c r="M64" s="163"/>
      <c r="N64" s="163"/>
      <c r="O64" s="163"/>
      <c r="P64" s="163"/>
      <c r="Q64" s="433"/>
    </row>
    <row r="65" spans="1:17" s="1" customFormat="1">
      <c r="A65" s="163"/>
      <c r="B65" s="163"/>
      <c r="C65" s="163"/>
      <c r="D65" s="163"/>
      <c r="E65" s="163"/>
      <c r="F65" s="163"/>
      <c r="G65" s="163"/>
      <c r="H65" s="163"/>
      <c r="I65" s="163"/>
      <c r="J65" s="163"/>
      <c r="K65" s="163"/>
      <c r="L65" s="163"/>
      <c r="M65" s="163"/>
      <c r="N65" s="163"/>
      <c r="O65" s="163"/>
      <c r="P65" s="163"/>
      <c r="Q65" s="433"/>
    </row>
    <row r="66" spans="1:17" s="1" customFormat="1">
      <c r="A66" s="163"/>
      <c r="B66" s="163"/>
      <c r="C66" s="163"/>
      <c r="D66" s="163"/>
      <c r="E66" s="163"/>
      <c r="F66" s="163"/>
      <c r="G66" s="163"/>
      <c r="H66" s="163"/>
      <c r="I66" s="163"/>
      <c r="J66" s="163"/>
      <c r="K66" s="163"/>
      <c r="L66" s="163"/>
      <c r="M66" s="163"/>
      <c r="N66" s="163"/>
      <c r="O66" s="163"/>
      <c r="P66" s="163"/>
      <c r="Q66" s="433"/>
    </row>
    <row r="67" spans="1:17" s="1" customFormat="1">
      <c r="A67" s="163"/>
      <c r="B67" s="163"/>
      <c r="C67" s="163"/>
      <c r="D67" s="163"/>
      <c r="E67" s="163"/>
      <c r="F67" s="163"/>
      <c r="G67" s="163"/>
      <c r="H67" s="163"/>
      <c r="I67" s="163"/>
      <c r="J67" s="163"/>
      <c r="K67" s="163"/>
      <c r="L67" s="163"/>
      <c r="M67" s="163"/>
      <c r="N67" s="163"/>
      <c r="O67" s="163"/>
      <c r="P67" s="163"/>
      <c r="Q67" s="433"/>
    </row>
    <row r="68" spans="1:17" s="1" customFormat="1">
      <c r="A68" s="163"/>
      <c r="B68" s="163"/>
      <c r="C68" s="163"/>
      <c r="D68" s="163"/>
      <c r="E68" s="163"/>
      <c r="F68" s="163"/>
      <c r="G68" s="163"/>
      <c r="H68" s="163"/>
      <c r="I68" s="163"/>
      <c r="J68" s="163"/>
      <c r="K68" s="163"/>
      <c r="L68" s="163"/>
      <c r="M68" s="163"/>
      <c r="N68" s="163"/>
      <c r="O68" s="163"/>
      <c r="P68" s="163"/>
      <c r="Q68" s="433"/>
    </row>
    <row r="69" spans="1:17" s="1" customFormat="1">
      <c r="A69" s="163"/>
      <c r="B69" s="163"/>
      <c r="C69" s="163"/>
      <c r="D69" s="163"/>
      <c r="E69" s="163"/>
      <c r="F69" s="163"/>
      <c r="G69" s="163"/>
      <c r="H69" s="163"/>
      <c r="I69" s="163"/>
      <c r="J69" s="163"/>
      <c r="K69" s="163"/>
      <c r="L69" s="163"/>
      <c r="M69" s="163"/>
      <c r="N69" s="163"/>
      <c r="O69" s="163"/>
      <c r="P69" s="163"/>
      <c r="Q69" s="433"/>
    </row>
    <row r="70" spans="1:17" s="1" customFormat="1">
      <c r="A70" s="163"/>
      <c r="B70" s="163"/>
      <c r="C70" s="163"/>
      <c r="D70" s="163"/>
      <c r="E70" s="163"/>
      <c r="F70" s="163"/>
      <c r="G70" s="163"/>
      <c r="H70" s="163"/>
      <c r="I70" s="163"/>
      <c r="J70" s="163"/>
      <c r="K70" s="163"/>
      <c r="L70" s="163"/>
      <c r="M70" s="163"/>
      <c r="N70" s="163"/>
      <c r="O70" s="163"/>
      <c r="P70" s="163"/>
      <c r="Q70" s="433"/>
    </row>
    <row r="71" spans="1:17" s="1" customFormat="1">
      <c r="A71" s="163"/>
      <c r="B71" s="163"/>
      <c r="C71" s="163"/>
      <c r="D71" s="163"/>
      <c r="E71" s="163"/>
      <c r="F71" s="163"/>
      <c r="G71" s="163"/>
      <c r="H71" s="163"/>
      <c r="I71" s="163"/>
      <c r="J71" s="163"/>
      <c r="K71" s="163"/>
      <c r="L71" s="163"/>
      <c r="M71" s="163"/>
      <c r="N71" s="163"/>
      <c r="O71" s="163"/>
      <c r="P71" s="163"/>
      <c r="Q71" s="433"/>
    </row>
    <row r="72" spans="1:17" s="1" customFormat="1">
      <c r="A72" s="163"/>
      <c r="B72" s="163"/>
      <c r="C72" s="163"/>
      <c r="D72" s="163"/>
      <c r="E72" s="163"/>
      <c r="F72" s="163"/>
      <c r="G72" s="163"/>
      <c r="H72" s="163"/>
      <c r="I72" s="163"/>
      <c r="J72" s="163"/>
      <c r="K72" s="163"/>
      <c r="L72" s="163"/>
      <c r="M72" s="163"/>
      <c r="N72" s="163"/>
      <c r="O72" s="163"/>
      <c r="P72" s="163"/>
      <c r="Q72" s="433"/>
    </row>
    <row r="73" spans="1:17" s="1" customFormat="1">
      <c r="A73" s="163"/>
      <c r="B73" s="163"/>
      <c r="C73" s="163"/>
      <c r="D73" s="163"/>
      <c r="E73" s="163"/>
      <c r="F73" s="163"/>
      <c r="G73" s="163"/>
      <c r="H73" s="163"/>
      <c r="I73" s="163"/>
      <c r="J73" s="163"/>
      <c r="K73" s="163"/>
      <c r="L73" s="163"/>
      <c r="M73" s="163"/>
      <c r="N73" s="163"/>
      <c r="O73" s="163"/>
      <c r="P73" s="163"/>
      <c r="Q73" s="433"/>
    </row>
    <row r="74" spans="1:17" s="1" customFormat="1">
      <c r="A74" s="163"/>
      <c r="B74" s="163"/>
      <c r="C74" s="163"/>
      <c r="D74" s="163"/>
      <c r="E74" s="163"/>
      <c r="F74" s="163"/>
      <c r="G74" s="163"/>
      <c r="H74" s="163"/>
      <c r="I74" s="163"/>
      <c r="J74" s="163"/>
      <c r="K74" s="163"/>
      <c r="L74" s="163"/>
      <c r="M74" s="163"/>
      <c r="N74" s="163"/>
      <c r="O74" s="163"/>
      <c r="P74" s="163"/>
      <c r="Q74" s="433"/>
    </row>
    <row r="75" spans="1:17" s="1" customFormat="1">
      <c r="A75" s="163"/>
      <c r="B75" s="163"/>
      <c r="C75" s="163"/>
      <c r="D75" s="163"/>
      <c r="E75" s="163"/>
      <c r="F75" s="163"/>
      <c r="G75" s="163"/>
      <c r="H75" s="163"/>
      <c r="I75" s="163"/>
      <c r="J75" s="163"/>
      <c r="K75" s="163"/>
      <c r="L75" s="163"/>
      <c r="M75" s="163"/>
      <c r="N75" s="163"/>
      <c r="O75" s="163"/>
      <c r="P75" s="163"/>
      <c r="Q75" s="433"/>
    </row>
    <row r="76" spans="1:17" s="1" customFormat="1">
      <c r="A76" s="163"/>
      <c r="B76" s="163"/>
      <c r="C76" s="163"/>
      <c r="D76" s="163"/>
      <c r="E76" s="163"/>
      <c r="F76" s="163"/>
      <c r="G76" s="163"/>
      <c r="H76" s="163"/>
      <c r="I76" s="163"/>
      <c r="J76" s="163"/>
      <c r="K76" s="163"/>
      <c r="L76" s="163"/>
      <c r="M76" s="163"/>
      <c r="N76" s="163"/>
      <c r="O76" s="163"/>
      <c r="P76" s="163"/>
      <c r="Q76" s="433"/>
    </row>
    <row r="77" spans="1:17" s="1" customFormat="1">
      <c r="A77" s="163"/>
      <c r="B77" s="163"/>
      <c r="C77" s="163"/>
      <c r="D77" s="163"/>
      <c r="E77" s="163"/>
      <c r="F77" s="163"/>
      <c r="G77" s="163"/>
      <c r="H77" s="163"/>
      <c r="I77" s="163"/>
      <c r="J77" s="163"/>
      <c r="K77" s="163"/>
      <c r="L77" s="163"/>
      <c r="M77" s="163"/>
      <c r="N77" s="163"/>
      <c r="O77" s="163"/>
      <c r="P77" s="163"/>
      <c r="Q77" s="433"/>
    </row>
    <row r="78" spans="1:17" s="1" customFormat="1">
      <c r="A78" s="163"/>
      <c r="B78" s="163"/>
      <c r="C78" s="163"/>
      <c r="D78" s="163"/>
      <c r="E78" s="163"/>
      <c r="F78" s="163"/>
      <c r="G78" s="163"/>
      <c r="H78" s="163"/>
      <c r="I78" s="163"/>
      <c r="J78" s="163"/>
      <c r="K78" s="163"/>
      <c r="L78" s="163"/>
      <c r="M78" s="163"/>
      <c r="N78" s="163"/>
      <c r="O78" s="163"/>
      <c r="P78" s="163"/>
      <c r="Q78" s="433"/>
    </row>
    <row r="79" spans="1:17" s="1" customFormat="1">
      <c r="A79" s="163"/>
      <c r="B79" s="163"/>
      <c r="C79" s="163"/>
      <c r="D79" s="163"/>
      <c r="E79" s="163"/>
      <c r="F79" s="163"/>
      <c r="G79" s="163"/>
      <c r="H79" s="163"/>
      <c r="I79" s="163"/>
      <c r="J79" s="163"/>
      <c r="K79" s="163"/>
      <c r="L79" s="163"/>
      <c r="M79" s="163"/>
      <c r="N79" s="163"/>
      <c r="O79" s="163"/>
      <c r="P79" s="163"/>
      <c r="Q79" s="433"/>
    </row>
    <row r="80" spans="1:17" s="1" customFormat="1">
      <c r="A80" s="163"/>
      <c r="B80" s="163"/>
      <c r="C80" s="163"/>
      <c r="D80" s="163"/>
      <c r="E80" s="163"/>
      <c r="F80" s="163"/>
      <c r="G80" s="163"/>
      <c r="H80" s="163"/>
      <c r="I80" s="163"/>
      <c r="J80" s="163"/>
      <c r="K80" s="163"/>
      <c r="L80" s="163"/>
      <c r="M80" s="163"/>
      <c r="N80" s="163"/>
      <c r="O80" s="163"/>
      <c r="P80" s="163"/>
      <c r="Q80" s="433"/>
    </row>
    <row r="81" spans="1:17" s="1" customFormat="1">
      <c r="A81" s="163"/>
      <c r="B81" s="163"/>
      <c r="C81" s="163"/>
      <c r="D81" s="163"/>
      <c r="E81" s="163"/>
      <c r="F81" s="163"/>
      <c r="G81" s="163"/>
      <c r="H81" s="163"/>
      <c r="I81" s="163"/>
      <c r="J81" s="163"/>
      <c r="K81" s="163"/>
      <c r="L81" s="163"/>
      <c r="M81" s="163"/>
      <c r="N81" s="163"/>
      <c r="O81" s="163"/>
      <c r="P81" s="163"/>
      <c r="Q81" s="433"/>
    </row>
    <row r="82" spans="1:17" s="1" customFormat="1">
      <c r="A82" s="163"/>
      <c r="B82" s="163"/>
      <c r="C82" s="163"/>
      <c r="D82" s="163"/>
      <c r="E82" s="163"/>
      <c r="F82" s="163"/>
      <c r="G82" s="163"/>
      <c r="H82" s="163"/>
      <c r="I82" s="163"/>
      <c r="J82" s="163"/>
      <c r="K82" s="163"/>
      <c r="L82" s="163"/>
      <c r="M82" s="163"/>
      <c r="N82" s="163"/>
      <c r="O82" s="163"/>
      <c r="P82" s="163"/>
      <c r="Q82" s="433"/>
    </row>
    <row r="83" spans="1:17" s="1" customFormat="1">
      <c r="A83" s="163"/>
      <c r="B83" s="163"/>
      <c r="C83" s="163"/>
      <c r="D83" s="163"/>
      <c r="E83" s="163"/>
      <c r="F83" s="163"/>
      <c r="G83" s="163"/>
      <c r="H83" s="163"/>
      <c r="I83" s="163"/>
      <c r="J83" s="163"/>
      <c r="K83" s="163"/>
      <c r="L83" s="163"/>
      <c r="M83" s="163"/>
      <c r="N83" s="163"/>
      <c r="O83" s="163"/>
      <c r="P83" s="163"/>
      <c r="Q83" s="433"/>
    </row>
    <row r="84" spans="1:17" s="1" customFormat="1">
      <c r="A84" s="163"/>
      <c r="B84" s="163"/>
      <c r="C84" s="163"/>
      <c r="D84" s="163"/>
      <c r="E84" s="163"/>
      <c r="F84" s="163"/>
      <c r="G84" s="163"/>
      <c r="H84" s="163"/>
      <c r="I84" s="163"/>
      <c r="J84" s="163"/>
      <c r="K84" s="163"/>
      <c r="L84" s="163"/>
      <c r="M84" s="163"/>
      <c r="N84" s="163"/>
      <c r="O84" s="163"/>
      <c r="P84" s="163"/>
      <c r="Q84" s="433"/>
    </row>
    <row r="85" spans="1:17" s="1" customFormat="1">
      <c r="A85" s="163"/>
      <c r="B85" s="163"/>
      <c r="C85" s="163"/>
      <c r="D85" s="163"/>
      <c r="E85" s="163"/>
      <c r="F85" s="163"/>
      <c r="G85" s="163"/>
      <c r="H85" s="163"/>
      <c r="I85" s="163"/>
      <c r="J85" s="163"/>
      <c r="K85" s="163"/>
      <c r="L85" s="163"/>
      <c r="M85" s="163"/>
      <c r="N85" s="163"/>
      <c r="O85" s="163"/>
      <c r="P85" s="163"/>
      <c r="Q85" s="433"/>
    </row>
    <row r="86" spans="1:17" s="1" customFormat="1">
      <c r="A86" s="163"/>
      <c r="B86" s="163"/>
      <c r="C86" s="163"/>
      <c r="D86" s="163"/>
      <c r="E86" s="163"/>
      <c r="F86" s="163"/>
      <c r="G86" s="163"/>
      <c r="H86" s="163"/>
      <c r="I86" s="163"/>
      <c r="J86" s="163"/>
      <c r="K86" s="163"/>
      <c r="L86" s="163"/>
      <c r="M86" s="163"/>
      <c r="N86" s="163"/>
      <c r="O86" s="163"/>
      <c r="P86" s="163"/>
      <c r="Q86" s="433"/>
    </row>
    <row r="87" spans="1:17" s="1" customFormat="1">
      <c r="A87" s="163"/>
      <c r="B87" s="163"/>
      <c r="C87" s="163"/>
      <c r="D87" s="163"/>
      <c r="E87" s="163"/>
      <c r="F87" s="163"/>
      <c r="G87" s="163"/>
      <c r="H87" s="163"/>
      <c r="I87" s="163"/>
      <c r="J87" s="163"/>
      <c r="K87" s="163"/>
      <c r="L87" s="163"/>
      <c r="M87" s="163"/>
      <c r="N87" s="163"/>
      <c r="O87" s="163"/>
      <c r="P87" s="163"/>
      <c r="Q87" s="433"/>
    </row>
    <row r="88" spans="1:17" s="1" customFormat="1">
      <c r="A88" s="163"/>
      <c r="B88" s="163"/>
      <c r="C88" s="163"/>
      <c r="D88" s="163"/>
      <c r="E88" s="163"/>
      <c r="F88" s="163"/>
      <c r="G88" s="163"/>
      <c r="H88" s="163"/>
      <c r="I88" s="163"/>
      <c r="J88" s="163"/>
      <c r="K88" s="163"/>
      <c r="L88" s="163"/>
      <c r="M88" s="163"/>
      <c r="N88" s="163"/>
      <c r="O88" s="163"/>
      <c r="P88" s="163"/>
      <c r="Q88" s="433"/>
    </row>
    <row r="89" spans="1:17" s="1" customFormat="1">
      <c r="A89" s="163"/>
      <c r="B89" s="163"/>
      <c r="C89" s="163"/>
      <c r="D89" s="163"/>
      <c r="E89" s="163"/>
      <c r="F89" s="163"/>
      <c r="G89" s="163"/>
      <c r="H89" s="163"/>
      <c r="I89" s="163"/>
      <c r="J89" s="163"/>
      <c r="K89" s="163"/>
      <c r="L89" s="163"/>
      <c r="M89" s="163"/>
      <c r="N89" s="163"/>
      <c r="O89" s="163"/>
      <c r="P89" s="163"/>
      <c r="Q89" s="433"/>
    </row>
    <row r="90" spans="1:17" s="1" customFormat="1">
      <c r="A90" s="163"/>
      <c r="B90" s="163"/>
      <c r="C90" s="163"/>
      <c r="D90" s="163"/>
      <c r="E90" s="163"/>
      <c r="F90" s="163"/>
      <c r="G90" s="163"/>
      <c r="H90" s="163"/>
      <c r="I90" s="163"/>
      <c r="J90" s="163"/>
      <c r="K90" s="163"/>
      <c r="L90" s="163"/>
      <c r="M90" s="163"/>
      <c r="N90" s="163"/>
      <c r="O90" s="163"/>
      <c r="P90" s="163"/>
      <c r="Q90" s="433"/>
    </row>
    <row r="91" spans="1:17" s="1" customFormat="1">
      <c r="A91" s="163"/>
      <c r="B91" s="163"/>
      <c r="C91" s="163"/>
      <c r="D91" s="163"/>
      <c r="E91" s="163"/>
      <c r="F91" s="163"/>
      <c r="G91" s="163"/>
      <c r="H91" s="163"/>
      <c r="I91" s="163"/>
      <c r="J91" s="163"/>
      <c r="K91" s="163"/>
      <c r="L91" s="163"/>
      <c r="M91" s="163"/>
      <c r="N91" s="163"/>
      <c r="O91" s="163"/>
      <c r="P91" s="163"/>
      <c r="Q91" s="433"/>
    </row>
    <row r="92" spans="1:17" s="1" customFormat="1">
      <c r="A92" s="163"/>
      <c r="B92" s="163"/>
      <c r="C92" s="163"/>
      <c r="D92" s="163"/>
      <c r="E92" s="163"/>
      <c r="F92" s="163"/>
      <c r="G92" s="163"/>
      <c r="H92" s="163"/>
      <c r="I92" s="163"/>
      <c r="J92" s="163"/>
      <c r="K92" s="163"/>
      <c r="L92" s="163"/>
      <c r="M92" s="163"/>
      <c r="N92" s="163"/>
      <c r="O92" s="163"/>
      <c r="P92" s="163"/>
      <c r="Q92" s="433"/>
    </row>
    <row r="93" spans="1:17" s="1" customFormat="1">
      <c r="A93" s="163"/>
      <c r="B93" s="163"/>
      <c r="C93" s="163"/>
      <c r="D93" s="163"/>
      <c r="E93" s="163"/>
      <c r="F93" s="163"/>
      <c r="G93" s="163"/>
      <c r="H93" s="163"/>
      <c r="I93" s="163"/>
      <c r="J93" s="163"/>
      <c r="K93" s="163"/>
      <c r="L93" s="163"/>
      <c r="M93" s="163"/>
      <c r="N93" s="163"/>
      <c r="O93" s="163"/>
      <c r="P93" s="163"/>
      <c r="Q93" s="433"/>
    </row>
    <row r="94" spans="1:17" s="1" customFormat="1">
      <c r="A94" s="163"/>
      <c r="B94" s="163"/>
      <c r="C94" s="163"/>
      <c r="D94" s="163"/>
      <c r="E94" s="163"/>
      <c r="F94" s="163"/>
      <c r="G94" s="163"/>
      <c r="H94" s="163"/>
      <c r="I94" s="163"/>
      <c r="J94" s="163"/>
      <c r="K94" s="163"/>
      <c r="L94" s="163"/>
      <c r="M94" s="163"/>
      <c r="N94" s="163"/>
      <c r="O94" s="163"/>
      <c r="P94" s="163"/>
      <c r="Q94" s="433"/>
    </row>
    <row r="95" spans="1:17" s="1" customFormat="1">
      <c r="A95" s="163"/>
      <c r="B95" s="163"/>
      <c r="C95" s="163"/>
      <c r="D95" s="163"/>
      <c r="E95" s="163"/>
      <c r="F95" s="163"/>
      <c r="G95" s="163"/>
      <c r="H95" s="163"/>
      <c r="I95" s="163"/>
      <c r="J95" s="163"/>
      <c r="K95" s="163"/>
      <c r="L95" s="163"/>
      <c r="M95" s="163"/>
      <c r="N95" s="163"/>
      <c r="O95" s="163"/>
      <c r="P95" s="163"/>
      <c r="Q95" s="433"/>
    </row>
    <row r="96" spans="1:17" s="1" customFormat="1">
      <c r="A96" s="163"/>
      <c r="B96" s="163"/>
      <c r="C96" s="163"/>
      <c r="D96" s="163"/>
      <c r="E96" s="163"/>
      <c r="F96" s="163"/>
      <c r="G96" s="163"/>
      <c r="H96" s="163"/>
      <c r="I96" s="163"/>
      <c r="J96" s="163"/>
      <c r="K96" s="163"/>
      <c r="L96" s="163"/>
      <c r="M96" s="163"/>
      <c r="N96" s="163"/>
      <c r="O96" s="163"/>
      <c r="P96" s="163"/>
      <c r="Q96" s="433"/>
    </row>
    <row r="97" spans="1:17" s="1" customFormat="1">
      <c r="A97" s="163"/>
      <c r="B97" s="163"/>
      <c r="C97" s="163"/>
      <c r="D97" s="163"/>
      <c r="E97" s="163"/>
      <c r="F97" s="163"/>
      <c r="G97" s="163"/>
      <c r="H97" s="163"/>
      <c r="I97" s="163"/>
      <c r="J97" s="163"/>
      <c r="K97" s="163"/>
      <c r="L97" s="163"/>
      <c r="M97" s="163"/>
      <c r="N97" s="163"/>
      <c r="O97" s="163"/>
      <c r="P97" s="163"/>
      <c r="Q97" s="433"/>
    </row>
    <row r="98" spans="1:17" s="1" customFormat="1">
      <c r="A98" s="163"/>
      <c r="B98" s="163"/>
      <c r="C98" s="163"/>
      <c r="D98" s="163"/>
      <c r="E98" s="163"/>
      <c r="F98" s="163"/>
      <c r="G98" s="163"/>
      <c r="H98" s="163"/>
      <c r="I98" s="163"/>
      <c r="J98" s="163"/>
      <c r="K98" s="163"/>
      <c r="L98" s="163"/>
      <c r="M98" s="163"/>
      <c r="N98" s="163"/>
      <c r="O98" s="163"/>
      <c r="P98" s="163"/>
      <c r="Q98" s="433"/>
    </row>
    <row r="99" spans="1:17" s="1" customFormat="1">
      <c r="A99" s="163"/>
      <c r="B99" s="163"/>
      <c r="C99" s="163"/>
      <c r="D99" s="163"/>
      <c r="E99" s="163"/>
      <c r="F99" s="163"/>
      <c r="G99" s="163"/>
      <c r="H99" s="163"/>
      <c r="I99" s="163"/>
      <c r="J99" s="163"/>
      <c r="K99" s="163"/>
      <c r="L99" s="163"/>
      <c r="M99" s="163"/>
      <c r="N99" s="163"/>
      <c r="O99" s="163"/>
      <c r="P99" s="163"/>
      <c r="Q99" s="433"/>
    </row>
    <row r="100" spans="1:17" s="1" customFormat="1">
      <c r="A100" s="163"/>
      <c r="B100" s="163"/>
      <c r="C100" s="163"/>
      <c r="D100" s="163"/>
      <c r="E100" s="163"/>
      <c r="F100" s="163"/>
      <c r="G100" s="163"/>
      <c r="H100" s="163"/>
      <c r="I100" s="163"/>
      <c r="J100" s="163"/>
      <c r="K100" s="163"/>
      <c r="L100" s="163"/>
      <c r="M100" s="163"/>
      <c r="N100" s="163"/>
      <c r="O100" s="163"/>
      <c r="P100" s="163"/>
      <c r="Q100" s="433"/>
    </row>
    <row r="101" spans="1:17" s="1" customFormat="1">
      <c r="A101" s="163"/>
      <c r="B101" s="163"/>
      <c r="C101" s="163"/>
      <c r="D101" s="163"/>
      <c r="E101" s="163"/>
      <c r="F101" s="163"/>
      <c r="G101" s="163"/>
      <c r="H101" s="163"/>
      <c r="I101" s="163"/>
      <c r="J101" s="163"/>
      <c r="K101" s="163"/>
      <c r="L101" s="163"/>
      <c r="M101" s="163"/>
      <c r="N101" s="163"/>
      <c r="O101" s="163"/>
      <c r="P101" s="163"/>
      <c r="Q101" s="433"/>
    </row>
    <row r="102" spans="1:17" s="1" customFormat="1">
      <c r="A102" s="163"/>
      <c r="B102" s="163"/>
      <c r="C102" s="163"/>
      <c r="D102" s="163"/>
      <c r="E102" s="163"/>
      <c r="F102" s="163"/>
      <c r="G102" s="163"/>
      <c r="H102" s="163"/>
      <c r="I102" s="163"/>
      <c r="J102" s="163"/>
      <c r="K102" s="163"/>
      <c r="L102" s="163"/>
      <c r="M102" s="163"/>
      <c r="N102" s="163"/>
      <c r="O102" s="163"/>
      <c r="P102" s="163"/>
      <c r="Q102" s="433"/>
    </row>
    <row r="103" spans="1:17" s="1" customFormat="1">
      <c r="A103" s="163"/>
      <c r="B103" s="163"/>
      <c r="C103" s="163"/>
      <c r="D103" s="163"/>
      <c r="E103" s="163"/>
      <c r="F103" s="163"/>
      <c r="G103" s="163"/>
      <c r="H103" s="163"/>
      <c r="I103" s="163"/>
      <c r="J103" s="163"/>
      <c r="K103" s="163"/>
      <c r="L103" s="163"/>
      <c r="M103" s="163"/>
      <c r="N103" s="163"/>
      <c r="O103" s="163"/>
      <c r="P103" s="163"/>
      <c r="Q103" s="433"/>
    </row>
    <row r="104" spans="1:17" s="1" customFormat="1">
      <c r="A104" s="163"/>
      <c r="B104" s="163"/>
      <c r="C104" s="163"/>
      <c r="D104" s="163"/>
      <c r="E104" s="163"/>
      <c r="F104" s="163"/>
      <c r="G104" s="163"/>
      <c r="H104" s="163"/>
      <c r="I104" s="163"/>
      <c r="J104" s="163"/>
      <c r="K104" s="163"/>
      <c r="L104" s="163"/>
      <c r="M104" s="163"/>
      <c r="N104" s="163"/>
      <c r="O104" s="163"/>
      <c r="P104" s="163"/>
      <c r="Q104" s="433"/>
    </row>
    <row r="105" spans="1:17" s="1" customFormat="1">
      <c r="A105" s="163"/>
      <c r="B105" s="163"/>
      <c r="C105" s="163"/>
      <c r="D105" s="163"/>
      <c r="E105" s="163"/>
      <c r="F105" s="163"/>
      <c r="G105" s="163"/>
      <c r="H105" s="163"/>
      <c r="I105" s="163"/>
      <c r="J105" s="163"/>
      <c r="K105" s="163"/>
      <c r="L105" s="163"/>
      <c r="M105" s="163"/>
      <c r="N105" s="163"/>
      <c r="O105" s="163"/>
      <c r="P105" s="163"/>
      <c r="Q105" s="433"/>
    </row>
    <row r="106" spans="1:17" s="1" customFormat="1">
      <c r="A106" s="163"/>
      <c r="B106" s="163"/>
      <c r="C106" s="163"/>
      <c r="D106" s="163"/>
      <c r="E106" s="163"/>
      <c r="F106" s="163"/>
      <c r="G106" s="163"/>
      <c r="H106" s="163"/>
      <c r="I106" s="163"/>
      <c r="J106" s="163"/>
      <c r="K106" s="163"/>
      <c r="L106" s="163"/>
      <c r="M106" s="163"/>
      <c r="N106" s="163"/>
      <c r="O106" s="163"/>
      <c r="P106" s="163"/>
      <c r="Q106" s="433"/>
    </row>
    <row r="107" spans="1:17" s="1" customFormat="1">
      <c r="A107" s="163"/>
      <c r="B107" s="163"/>
      <c r="C107" s="163"/>
      <c r="D107" s="163"/>
      <c r="E107" s="163"/>
      <c r="F107" s="163"/>
      <c r="G107" s="163"/>
      <c r="H107" s="163"/>
      <c r="I107" s="163"/>
      <c r="J107" s="163"/>
      <c r="K107" s="163"/>
      <c r="L107" s="163"/>
      <c r="M107" s="163"/>
      <c r="N107" s="163"/>
      <c r="O107" s="163"/>
      <c r="P107" s="163"/>
      <c r="Q107" s="433"/>
    </row>
    <row r="108" spans="1:17" s="1" customFormat="1">
      <c r="A108" s="163"/>
      <c r="B108" s="163"/>
      <c r="C108" s="163"/>
      <c r="D108" s="163"/>
      <c r="E108" s="163"/>
      <c r="F108" s="163"/>
      <c r="G108" s="163"/>
      <c r="H108" s="163"/>
      <c r="I108" s="163"/>
      <c r="J108" s="163"/>
      <c r="K108" s="163"/>
      <c r="L108" s="163"/>
      <c r="M108" s="163"/>
      <c r="N108" s="163"/>
      <c r="O108" s="163"/>
      <c r="P108" s="163"/>
      <c r="Q108" s="433"/>
    </row>
    <row r="109" spans="1:17" s="1" customFormat="1">
      <c r="A109" s="163"/>
      <c r="B109" s="163"/>
      <c r="C109" s="163"/>
      <c r="D109" s="163"/>
      <c r="E109" s="163"/>
      <c r="F109" s="163"/>
      <c r="G109" s="163"/>
      <c r="H109" s="163"/>
      <c r="I109" s="163"/>
      <c r="J109" s="163"/>
      <c r="K109" s="163"/>
      <c r="L109" s="163"/>
      <c r="M109" s="163"/>
      <c r="N109" s="163"/>
      <c r="O109" s="163"/>
      <c r="P109" s="163"/>
      <c r="Q109" s="433"/>
    </row>
    <row r="110" spans="1:17" s="1" customFormat="1">
      <c r="A110" s="163"/>
      <c r="B110" s="163"/>
      <c r="C110" s="163"/>
      <c r="D110" s="163"/>
      <c r="E110" s="163"/>
      <c r="F110" s="163"/>
      <c r="G110" s="163"/>
      <c r="H110" s="163"/>
      <c r="I110" s="163"/>
      <c r="J110" s="163"/>
      <c r="K110" s="163"/>
      <c r="L110" s="163"/>
      <c r="M110" s="163"/>
      <c r="N110" s="163"/>
      <c r="O110" s="163"/>
      <c r="P110" s="163"/>
      <c r="Q110" s="433"/>
    </row>
    <row r="111" spans="1:17" s="1" customFormat="1">
      <c r="A111" s="163"/>
      <c r="B111" s="163"/>
      <c r="C111" s="163"/>
      <c r="D111" s="163"/>
      <c r="E111" s="163"/>
      <c r="F111" s="163"/>
      <c r="G111" s="163"/>
      <c r="H111" s="163"/>
      <c r="I111" s="163"/>
      <c r="J111" s="163"/>
      <c r="K111" s="163"/>
      <c r="L111" s="163"/>
      <c r="M111" s="163"/>
      <c r="N111" s="163"/>
      <c r="O111" s="163"/>
      <c r="P111" s="163"/>
      <c r="Q111" s="433"/>
    </row>
    <row r="112" spans="1:17" s="1" customFormat="1">
      <c r="A112" s="163"/>
      <c r="B112" s="163"/>
      <c r="C112" s="163"/>
      <c r="D112" s="163"/>
      <c r="E112" s="163"/>
      <c r="F112" s="163"/>
      <c r="G112" s="163"/>
      <c r="H112" s="163"/>
      <c r="I112" s="163"/>
      <c r="J112" s="163"/>
      <c r="K112" s="163"/>
      <c r="L112" s="163"/>
      <c r="M112" s="163"/>
      <c r="N112" s="163"/>
      <c r="O112" s="163"/>
      <c r="P112" s="163"/>
      <c r="Q112" s="433"/>
    </row>
    <row r="113" spans="1:17" s="1" customFormat="1">
      <c r="A113" s="163"/>
      <c r="B113" s="163"/>
      <c r="C113" s="163"/>
      <c r="D113" s="163"/>
      <c r="E113" s="163"/>
      <c r="F113" s="163"/>
      <c r="G113" s="163"/>
      <c r="H113" s="163"/>
      <c r="I113" s="163"/>
      <c r="J113" s="163"/>
      <c r="K113" s="163"/>
      <c r="L113" s="163"/>
      <c r="M113" s="163"/>
      <c r="N113" s="163"/>
      <c r="O113" s="163"/>
      <c r="P113" s="163"/>
      <c r="Q113" s="433"/>
    </row>
    <row r="114" spans="1:17" s="1" customFormat="1">
      <c r="A114" s="163"/>
      <c r="B114" s="163"/>
      <c r="C114" s="163"/>
      <c r="D114" s="163"/>
      <c r="E114" s="163"/>
      <c r="F114" s="163"/>
      <c r="G114" s="163"/>
      <c r="H114" s="163"/>
      <c r="I114" s="163"/>
      <c r="J114" s="163"/>
      <c r="K114" s="163"/>
      <c r="L114" s="163"/>
      <c r="M114" s="163"/>
      <c r="N114" s="163"/>
      <c r="O114" s="163"/>
      <c r="P114" s="163"/>
      <c r="Q114" s="433"/>
    </row>
    <row r="115" spans="1:17" s="1" customFormat="1">
      <c r="A115" s="163"/>
      <c r="B115" s="163"/>
      <c r="C115" s="163"/>
      <c r="D115" s="163"/>
      <c r="E115" s="163"/>
      <c r="F115" s="163"/>
      <c r="G115" s="163"/>
      <c r="H115" s="163"/>
      <c r="I115" s="163"/>
      <c r="J115" s="163"/>
      <c r="K115" s="163"/>
      <c r="L115" s="163"/>
      <c r="M115" s="163"/>
      <c r="N115" s="163"/>
      <c r="O115" s="163"/>
      <c r="P115" s="163"/>
      <c r="Q115" s="433"/>
    </row>
    <row r="116" spans="1:17" s="1" customFormat="1">
      <c r="A116" s="163"/>
      <c r="B116" s="163"/>
      <c r="C116" s="163"/>
      <c r="D116" s="163"/>
      <c r="E116" s="163"/>
      <c r="F116" s="163"/>
      <c r="G116" s="163"/>
      <c r="H116" s="163"/>
      <c r="I116" s="163"/>
      <c r="J116" s="163"/>
      <c r="K116" s="163"/>
      <c r="L116" s="163"/>
      <c r="M116" s="163"/>
      <c r="N116" s="163"/>
      <c r="O116" s="163"/>
      <c r="P116" s="163"/>
      <c r="Q116" s="433"/>
    </row>
    <row r="117" spans="1:17" s="1" customFormat="1">
      <c r="A117" s="163"/>
      <c r="B117" s="163"/>
      <c r="C117" s="163"/>
      <c r="D117" s="163"/>
      <c r="E117" s="163"/>
      <c r="F117" s="163"/>
      <c r="G117" s="163"/>
      <c r="H117" s="163"/>
      <c r="I117" s="163"/>
      <c r="J117" s="163"/>
      <c r="K117" s="163"/>
      <c r="L117" s="163"/>
      <c r="M117" s="163"/>
      <c r="N117" s="163"/>
      <c r="O117" s="163"/>
      <c r="P117" s="163"/>
      <c r="Q117" s="433"/>
    </row>
    <row r="118" spans="1:17" s="1" customFormat="1">
      <c r="A118" s="163"/>
      <c r="B118" s="163"/>
      <c r="C118" s="163"/>
      <c r="D118" s="163"/>
      <c r="E118" s="163"/>
      <c r="F118" s="163"/>
      <c r="G118" s="163"/>
      <c r="H118" s="163"/>
      <c r="I118" s="163"/>
      <c r="J118" s="163"/>
      <c r="K118" s="163"/>
      <c r="L118" s="163"/>
      <c r="M118" s="163"/>
      <c r="N118" s="163"/>
      <c r="O118" s="163"/>
      <c r="P118" s="163"/>
      <c r="Q118" s="433"/>
    </row>
    <row r="119" spans="1:17" s="1" customFormat="1">
      <c r="A119" s="163"/>
      <c r="B119" s="163"/>
      <c r="C119" s="163"/>
      <c r="D119" s="163"/>
      <c r="E119" s="163"/>
      <c r="F119" s="163"/>
      <c r="G119" s="163"/>
      <c r="H119" s="163"/>
      <c r="I119" s="163"/>
      <c r="J119" s="163"/>
      <c r="K119" s="163"/>
      <c r="L119" s="163"/>
      <c r="M119" s="163"/>
      <c r="N119" s="163"/>
      <c r="O119" s="163"/>
      <c r="P119" s="163"/>
      <c r="Q119" s="433"/>
    </row>
    <row r="120" spans="1:17" s="1" customFormat="1">
      <c r="A120" s="163"/>
      <c r="B120" s="163"/>
      <c r="C120" s="163"/>
      <c r="D120" s="163"/>
      <c r="E120" s="163"/>
      <c r="F120" s="163"/>
      <c r="G120" s="163"/>
      <c r="H120" s="163"/>
      <c r="I120" s="163"/>
      <c r="J120" s="163"/>
      <c r="K120" s="163"/>
      <c r="L120" s="163"/>
      <c r="M120" s="163"/>
      <c r="N120" s="163"/>
      <c r="O120" s="163"/>
      <c r="P120" s="163"/>
      <c r="Q120" s="433"/>
    </row>
    <row r="121" spans="1:17" s="1" customFormat="1">
      <c r="A121" s="163"/>
      <c r="B121" s="163"/>
      <c r="C121" s="163"/>
      <c r="D121" s="163"/>
      <c r="E121" s="163"/>
      <c r="F121" s="163"/>
      <c r="G121" s="163"/>
      <c r="H121" s="163"/>
      <c r="I121" s="163"/>
      <c r="J121" s="163"/>
      <c r="K121" s="163"/>
      <c r="L121" s="163"/>
      <c r="M121" s="163"/>
      <c r="N121" s="163"/>
      <c r="O121" s="163"/>
      <c r="P121" s="163"/>
      <c r="Q121" s="433"/>
    </row>
    <row r="122" spans="1:17" s="1" customFormat="1">
      <c r="A122" s="163"/>
      <c r="B122" s="163"/>
      <c r="C122" s="163"/>
      <c r="D122" s="163"/>
      <c r="E122" s="163"/>
      <c r="F122" s="163"/>
      <c r="G122" s="163"/>
      <c r="H122" s="163"/>
      <c r="I122" s="163"/>
      <c r="J122" s="163"/>
      <c r="K122" s="163"/>
      <c r="L122" s="163"/>
      <c r="M122" s="163"/>
      <c r="N122" s="163"/>
      <c r="O122" s="163"/>
      <c r="P122" s="163"/>
      <c r="Q122" s="433"/>
    </row>
    <row r="123" spans="1:17" s="1" customFormat="1">
      <c r="A123" s="163"/>
      <c r="B123" s="163"/>
      <c r="C123" s="163"/>
      <c r="D123" s="163"/>
      <c r="E123" s="163"/>
      <c r="F123" s="163"/>
      <c r="G123" s="163"/>
      <c r="H123" s="163"/>
      <c r="I123" s="163"/>
      <c r="J123" s="163"/>
      <c r="K123" s="163"/>
      <c r="L123" s="163"/>
      <c r="M123" s="163"/>
      <c r="N123" s="163"/>
      <c r="O123" s="163"/>
      <c r="P123" s="163"/>
      <c r="Q123" s="433"/>
    </row>
    <row r="124" spans="1:17" s="1" customFormat="1">
      <c r="A124" s="163"/>
      <c r="B124" s="163"/>
      <c r="C124" s="163"/>
      <c r="D124" s="163"/>
      <c r="E124" s="163"/>
      <c r="F124" s="163"/>
      <c r="G124" s="163"/>
      <c r="H124" s="163"/>
      <c r="I124" s="163"/>
      <c r="J124" s="163"/>
      <c r="K124" s="163"/>
      <c r="L124" s="163"/>
      <c r="M124" s="163"/>
      <c r="N124" s="163"/>
      <c r="O124" s="163"/>
      <c r="P124" s="163"/>
      <c r="Q124" s="433"/>
    </row>
    <row r="125" spans="1:17" s="1" customFormat="1">
      <c r="A125" s="163"/>
      <c r="B125" s="163"/>
      <c r="C125" s="163"/>
      <c r="D125" s="163"/>
      <c r="E125" s="163"/>
      <c r="F125" s="163"/>
      <c r="G125" s="163"/>
      <c r="H125" s="163"/>
      <c r="I125" s="163"/>
      <c r="J125" s="163"/>
      <c r="K125" s="163"/>
      <c r="L125" s="163"/>
      <c r="M125" s="163"/>
      <c r="N125" s="163"/>
      <c r="O125" s="163"/>
      <c r="P125" s="163"/>
      <c r="Q125" s="433"/>
    </row>
    <row r="126" spans="1:17" s="1" customFormat="1">
      <c r="A126" s="163"/>
      <c r="B126" s="163"/>
      <c r="C126" s="163"/>
      <c r="D126" s="163"/>
      <c r="E126" s="163"/>
      <c r="F126" s="163"/>
      <c r="G126" s="163"/>
      <c r="H126" s="163"/>
      <c r="I126" s="163"/>
      <c r="J126" s="163"/>
      <c r="K126" s="163"/>
      <c r="L126" s="163"/>
      <c r="M126" s="163"/>
      <c r="N126" s="163"/>
      <c r="O126" s="163"/>
      <c r="P126" s="163"/>
      <c r="Q126" s="433"/>
    </row>
    <row r="127" spans="1:17" s="1" customFormat="1">
      <c r="A127" s="163"/>
      <c r="B127" s="163"/>
      <c r="C127" s="163"/>
      <c r="D127" s="163"/>
      <c r="E127" s="163"/>
      <c r="F127" s="163"/>
      <c r="G127" s="163"/>
      <c r="H127" s="163"/>
      <c r="I127" s="163"/>
      <c r="J127" s="163"/>
      <c r="K127" s="163"/>
      <c r="L127" s="163"/>
      <c r="M127" s="163"/>
      <c r="N127" s="163"/>
      <c r="O127" s="163"/>
      <c r="P127" s="163"/>
      <c r="Q127" s="433"/>
    </row>
    <row r="128" spans="1:17" s="1" customFormat="1">
      <c r="A128" s="163"/>
      <c r="B128" s="163"/>
      <c r="C128" s="163"/>
      <c r="D128" s="163"/>
      <c r="E128" s="163"/>
      <c r="F128" s="163"/>
      <c r="G128" s="163"/>
      <c r="H128" s="163"/>
      <c r="I128" s="163"/>
      <c r="J128" s="163"/>
      <c r="K128" s="163"/>
      <c r="L128" s="163"/>
      <c r="M128" s="163"/>
      <c r="N128" s="163"/>
      <c r="O128" s="163"/>
      <c r="P128" s="163"/>
      <c r="Q128" s="433"/>
    </row>
    <row r="129" spans="1:17" s="1" customFormat="1">
      <c r="A129" s="163"/>
      <c r="B129" s="163"/>
      <c r="C129" s="163"/>
      <c r="D129" s="163"/>
      <c r="E129" s="163"/>
      <c r="F129" s="163"/>
      <c r="G129" s="163"/>
      <c r="H129" s="163"/>
      <c r="I129" s="163"/>
      <c r="J129" s="163"/>
      <c r="K129" s="163"/>
      <c r="L129" s="163"/>
      <c r="M129" s="163"/>
      <c r="N129" s="163"/>
      <c r="O129" s="163"/>
      <c r="P129" s="163"/>
      <c r="Q129" s="433"/>
    </row>
    <row r="130" spans="1:17" s="1" customFormat="1">
      <c r="A130" s="163"/>
      <c r="B130" s="163"/>
      <c r="C130" s="163"/>
      <c r="D130" s="163"/>
      <c r="E130" s="163"/>
      <c r="F130" s="163"/>
      <c r="G130" s="163"/>
      <c r="H130" s="163"/>
      <c r="I130" s="163"/>
      <c r="J130" s="163"/>
      <c r="K130" s="163"/>
      <c r="L130" s="163"/>
      <c r="M130" s="163"/>
      <c r="N130" s="163"/>
      <c r="O130" s="163"/>
      <c r="P130" s="163"/>
      <c r="Q130" s="433"/>
    </row>
    <row r="131" spans="1:17" s="1" customFormat="1">
      <c r="A131" s="163"/>
      <c r="B131" s="163"/>
      <c r="C131" s="163"/>
      <c r="D131" s="163"/>
      <c r="E131" s="163"/>
      <c r="F131" s="163"/>
      <c r="G131" s="163"/>
      <c r="H131" s="163"/>
      <c r="I131" s="163"/>
      <c r="J131" s="163"/>
      <c r="K131" s="163"/>
      <c r="L131" s="163"/>
      <c r="M131" s="163"/>
      <c r="N131" s="163"/>
      <c r="O131" s="163"/>
      <c r="P131" s="163"/>
      <c r="Q131" s="433"/>
    </row>
    <row r="132" spans="1:17" s="1" customFormat="1">
      <c r="A132" s="163"/>
      <c r="B132" s="163"/>
      <c r="C132" s="163"/>
      <c r="D132" s="163"/>
      <c r="E132" s="163"/>
      <c r="F132" s="163"/>
      <c r="G132" s="163"/>
      <c r="H132" s="163"/>
      <c r="I132" s="163"/>
      <c r="J132" s="163"/>
      <c r="K132" s="163"/>
      <c r="L132" s="163"/>
      <c r="M132" s="163"/>
      <c r="N132" s="163"/>
      <c r="O132" s="163"/>
      <c r="P132" s="163"/>
      <c r="Q132" s="433"/>
    </row>
    <row r="133" spans="1:17" s="1" customFormat="1">
      <c r="A133" s="163"/>
      <c r="B133" s="163"/>
      <c r="C133" s="163"/>
      <c r="D133" s="163"/>
      <c r="E133" s="163"/>
      <c r="F133" s="163"/>
      <c r="G133" s="163"/>
      <c r="H133" s="163"/>
      <c r="I133" s="163"/>
      <c r="J133" s="163"/>
      <c r="K133" s="163"/>
      <c r="L133" s="163"/>
      <c r="M133" s="163"/>
      <c r="N133" s="163"/>
      <c r="O133" s="163"/>
      <c r="P133" s="163"/>
      <c r="Q133" s="433"/>
    </row>
    <row r="134" spans="1:17" s="1" customFormat="1">
      <c r="A134" s="163"/>
      <c r="B134" s="163"/>
      <c r="C134" s="163"/>
      <c r="D134" s="163"/>
      <c r="E134" s="163"/>
      <c r="F134" s="163"/>
      <c r="G134" s="163"/>
      <c r="H134" s="163"/>
      <c r="I134" s="163"/>
      <c r="J134" s="163"/>
      <c r="K134" s="163"/>
      <c r="L134" s="163"/>
      <c r="M134" s="163"/>
      <c r="N134" s="163"/>
      <c r="O134" s="163"/>
      <c r="P134" s="163"/>
      <c r="Q134" s="433"/>
    </row>
    <row r="135" spans="1:17" s="1" customFormat="1">
      <c r="A135" s="163"/>
      <c r="B135" s="163"/>
      <c r="C135" s="163"/>
      <c r="D135" s="163"/>
      <c r="E135" s="163"/>
      <c r="F135" s="163"/>
      <c r="G135" s="163"/>
      <c r="H135" s="163"/>
      <c r="I135" s="163"/>
      <c r="J135" s="163"/>
      <c r="K135" s="163"/>
      <c r="L135" s="163"/>
      <c r="M135" s="163"/>
      <c r="N135" s="163"/>
      <c r="O135" s="163"/>
      <c r="P135" s="163"/>
      <c r="Q135" s="433"/>
    </row>
    <row r="136" spans="1:17" s="1" customFormat="1">
      <c r="A136" s="163"/>
      <c r="B136" s="163"/>
      <c r="C136" s="163"/>
      <c r="D136" s="163"/>
      <c r="E136" s="163"/>
      <c r="F136" s="163"/>
      <c r="G136" s="163"/>
      <c r="H136" s="163"/>
      <c r="I136" s="163"/>
      <c r="J136" s="163"/>
      <c r="K136" s="163"/>
      <c r="L136" s="163"/>
      <c r="M136" s="163"/>
      <c r="N136" s="163"/>
      <c r="O136" s="163"/>
      <c r="P136" s="163"/>
      <c r="Q136" s="433"/>
    </row>
    <row r="137" spans="1:17" s="1" customFormat="1">
      <c r="A137" s="163"/>
      <c r="B137" s="163"/>
      <c r="C137" s="163"/>
      <c r="D137" s="163"/>
      <c r="E137" s="163"/>
      <c r="F137" s="163"/>
      <c r="G137" s="163"/>
      <c r="H137" s="163"/>
      <c r="I137" s="163"/>
      <c r="J137" s="163"/>
      <c r="K137" s="163"/>
      <c r="L137" s="163"/>
      <c r="M137" s="163"/>
      <c r="N137" s="163"/>
      <c r="O137" s="163"/>
      <c r="P137" s="163"/>
      <c r="Q137" s="433"/>
    </row>
    <row r="138" spans="1:17" s="1" customFormat="1">
      <c r="A138" s="163"/>
      <c r="B138" s="163"/>
      <c r="C138" s="163"/>
      <c r="D138" s="163"/>
      <c r="E138" s="163"/>
      <c r="F138" s="163"/>
      <c r="G138" s="163"/>
      <c r="H138" s="163"/>
      <c r="I138" s="163"/>
      <c r="J138" s="163"/>
      <c r="K138" s="163"/>
      <c r="L138" s="163"/>
      <c r="M138" s="163"/>
      <c r="N138" s="163"/>
      <c r="O138" s="163"/>
      <c r="P138" s="163"/>
      <c r="Q138" s="433"/>
    </row>
    <row r="139" spans="1:17" s="1" customFormat="1">
      <c r="A139" s="163"/>
      <c r="B139" s="163"/>
      <c r="C139" s="163"/>
      <c r="D139" s="163"/>
      <c r="E139" s="163"/>
      <c r="F139" s="163"/>
      <c r="G139" s="163"/>
      <c r="H139" s="163"/>
      <c r="I139" s="163"/>
      <c r="J139" s="163"/>
      <c r="K139" s="163"/>
      <c r="L139" s="163"/>
      <c r="M139" s="163"/>
      <c r="N139" s="163"/>
      <c r="O139" s="163"/>
      <c r="P139" s="163"/>
      <c r="Q139" s="433"/>
    </row>
    <row r="140" spans="1:17" s="1" customFormat="1">
      <c r="A140" s="163"/>
      <c r="B140" s="163"/>
      <c r="C140" s="163"/>
      <c r="D140" s="163"/>
      <c r="E140" s="163"/>
      <c r="F140" s="163"/>
      <c r="G140" s="163"/>
      <c r="H140" s="163"/>
      <c r="I140" s="163"/>
      <c r="J140" s="163"/>
      <c r="K140" s="163"/>
      <c r="L140" s="163"/>
      <c r="M140" s="163"/>
      <c r="N140" s="163"/>
      <c r="O140" s="163"/>
      <c r="P140" s="163"/>
      <c r="Q140" s="433"/>
    </row>
    <row r="141" spans="1:17" s="1" customFormat="1">
      <c r="A141" s="163"/>
      <c r="B141" s="163"/>
      <c r="C141" s="163"/>
      <c r="D141" s="163"/>
      <c r="E141" s="163"/>
      <c r="F141" s="163"/>
      <c r="G141" s="163"/>
      <c r="H141" s="163"/>
      <c r="I141" s="163"/>
      <c r="J141" s="163"/>
      <c r="K141" s="163"/>
      <c r="L141" s="163"/>
      <c r="M141" s="163"/>
      <c r="N141" s="163"/>
      <c r="O141" s="163"/>
      <c r="P141" s="163"/>
      <c r="Q141" s="433"/>
    </row>
    <row r="142" spans="1:17" s="1" customFormat="1">
      <c r="A142" s="163"/>
      <c r="B142" s="163"/>
      <c r="C142" s="163"/>
      <c r="D142" s="163"/>
      <c r="E142" s="163"/>
      <c r="F142" s="163"/>
      <c r="G142" s="163"/>
      <c r="H142" s="163"/>
      <c r="I142" s="163"/>
      <c r="J142" s="163"/>
      <c r="K142" s="163"/>
      <c r="L142" s="163"/>
      <c r="M142" s="163"/>
      <c r="N142" s="163"/>
      <c r="O142" s="163"/>
      <c r="P142" s="163"/>
      <c r="Q142" s="433"/>
    </row>
    <row r="143" spans="1:17" s="1" customFormat="1">
      <c r="A143" s="163"/>
      <c r="B143" s="163"/>
      <c r="C143" s="163"/>
      <c r="D143" s="163"/>
      <c r="E143" s="163"/>
      <c r="F143" s="163"/>
      <c r="G143" s="163"/>
      <c r="H143" s="163"/>
      <c r="I143" s="163"/>
      <c r="J143" s="163"/>
      <c r="K143" s="163"/>
      <c r="L143" s="163"/>
      <c r="M143" s="163"/>
      <c r="N143" s="163"/>
      <c r="O143" s="163"/>
      <c r="P143" s="163"/>
      <c r="Q143" s="433"/>
    </row>
    <row r="144" spans="1:17" s="1" customFormat="1">
      <c r="A144" s="163"/>
      <c r="B144" s="163"/>
      <c r="C144" s="163"/>
      <c r="D144" s="163"/>
      <c r="E144" s="163"/>
      <c r="F144" s="163"/>
      <c r="G144" s="163"/>
      <c r="H144" s="163"/>
      <c r="I144" s="163"/>
      <c r="J144" s="163"/>
      <c r="K144" s="163"/>
      <c r="L144" s="163"/>
      <c r="M144" s="163"/>
      <c r="N144" s="163"/>
      <c r="O144" s="163"/>
      <c r="P144" s="163"/>
      <c r="Q144" s="433"/>
    </row>
    <row r="145" spans="1:17" s="1" customFormat="1">
      <c r="A145" s="163"/>
      <c r="B145" s="163"/>
      <c r="C145" s="163"/>
      <c r="D145" s="163"/>
      <c r="E145" s="163"/>
      <c r="F145" s="163"/>
      <c r="G145" s="163"/>
      <c r="H145" s="163"/>
      <c r="I145" s="163"/>
      <c r="J145" s="163"/>
      <c r="K145" s="163"/>
      <c r="L145" s="163"/>
      <c r="M145" s="163"/>
      <c r="N145" s="163"/>
      <c r="O145" s="163"/>
      <c r="P145" s="163"/>
      <c r="Q145" s="433"/>
    </row>
    <row r="146" spans="1:17" s="1" customFormat="1">
      <c r="A146" s="163"/>
      <c r="B146" s="163"/>
      <c r="C146" s="163"/>
      <c r="D146" s="163"/>
      <c r="E146" s="163"/>
      <c r="F146" s="163"/>
      <c r="G146" s="163"/>
      <c r="H146" s="163"/>
      <c r="I146" s="163"/>
      <c r="J146" s="163"/>
      <c r="K146" s="163"/>
      <c r="L146" s="163"/>
      <c r="M146" s="163"/>
      <c r="N146" s="163"/>
      <c r="O146" s="163"/>
      <c r="P146" s="163"/>
      <c r="Q146" s="433"/>
    </row>
    <row r="147" spans="1:17" s="1" customFormat="1">
      <c r="A147" s="163"/>
      <c r="B147" s="163"/>
      <c r="C147" s="163"/>
      <c r="D147" s="163"/>
      <c r="E147" s="163"/>
      <c r="F147" s="163"/>
      <c r="G147" s="163"/>
      <c r="H147" s="163"/>
      <c r="I147" s="163"/>
      <c r="J147" s="163"/>
      <c r="K147" s="163"/>
      <c r="L147" s="163"/>
      <c r="M147" s="163"/>
      <c r="N147" s="163"/>
      <c r="O147" s="163"/>
      <c r="P147" s="163"/>
      <c r="Q147" s="433"/>
    </row>
    <row r="148" spans="1:17" s="1" customFormat="1">
      <c r="A148" s="163"/>
      <c r="B148" s="163"/>
      <c r="C148" s="163"/>
      <c r="D148" s="163"/>
      <c r="E148" s="163"/>
      <c r="F148" s="163"/>
      <c r="G148" s="163"/>
      <c r="H148" s="163"/>
      <c r="I148" s="163"/>
      <c r="J148" s="163"/>
      <c r="K148" s="163"/>
      <c r="L148" s="163"/>
      <c r="M148" s="163"/>
      <c r="N148" s="163"/>
      <c r="O148" s="163"/>
      <c r="P148" s="163"/>
      <c r="Q148" s="433"/>
    </row>
    <row r="149" spans="1:17" s="1" customFormat="1">
      <c r="A149" s="163"/>
      <c r="B149" s="163"/>
      <c r="C149" s="163"/>
      <c r="D149" s="163"/>
      <c r="E149" s="163"/>
      <c r="F149" s="163"/>
      <c r="G149" s="163"/>
      <c r="H149" s="163"/>
      <c r="I149" s="163"/>
      <c r="J149" s="163"/>
      <c r="K149" s="163"/>
      <c r="L149" s="163"/>
      <c r="M149" s="163"/>
      <c r="N149" s="163"/>
      <c r="O149" s="163"/>
      <c r="P149" s="163"/>
      <c r="Q149" s="433"/>
    </row>
    <row r="150" spans="1:17" s="1" customFormat="1">
      <c r="A150" s="163"/>
      <c r="B150" s="163"/>
      <c r="C150" s="163"/>
      <c r="D150" s="163"/>
      <c r="E150" s="163"/>
      <c r="F150" s="163"/>
      <c r="G150" s="163"/>
      <c r="H150" s="163"/>
      <c r="I150" s="163"/>
      <c r="J150" s="163"/>
      <c r="K150" s="163"/>
      <c r="L150" s="163"/>
      <c r="M150" s="163"/>
      <c r="N150" s="163"/>
      <c r="O150" s="163"/>
      <c r="P150" s="163"/>
      <c r="Q150" s="433"/>
    </row>
    <row r="151" spans="1:17" s="1" customFormat="1">
      <c r="A151" s="163"/>
      <c r="B151" s="163"/>
      <c r="C151" s="163"/>
      <c r="D151" s="163"/>
      <c r="E151" s="163"/>
      <c r="F151" s="163"/>
      <c r="G151" s="163"/>
      <c r="H151" s="163"/>
      <c r="I151" s="163"/>
      <c r="J151" s="163"/>
      <c r="K151" s="163"/>
      <c r="L151" s="163"/>
      <c r="M151" s="163"/>
      <c r="N151" s="163"/>
      <c r="O151" s="163"/>
      <c r="P151" s="163"/>
      <c r="Q151" s="433"/>
    </row>
    <row r="152" spans="1:17" s="1" customFormat="1">
      <c r="A152" s="163"/>
      <c r="B152" s="163"/>
      <c r="C152" s="163"/>
      <c r="D152" s="163"/>
      <c r="E152" s="163"/>
      <c r="F152" s="163"/>
      <c r="G152" s="163"/>
      <c r="H152" s="163"/>
      <c r="I152" s="163"/>
      <c r="J152" s="163"/>
      <c r="K152" s="163"/>
      <c r="L152" s="163"/>
      <c r="M152" s="163"/>
      <c r="N152" s="163"/>
      <c r="O152" s="163"/>
      <c r="P152" s="163"/>
      <c r="Q152" s="433"/>
    </row>
    <row r="153" spans="1:17" s="1" customFormat="1">
      <c r="A153" s="163"/>
      <c r="B153" s="163"/>
      <c r="C153" s="163"/>
      <c r="D153" s="163"/>
      <c r="E153" s="163"/>
      <c r="F153" s="163"/>
      <c r="G153" s="163"/>
      <c r="H153" s="163"/>
      <c r="I153" s="163"/>
      <c r="J153" s="163"/>
      <c r="K153" s="163"/>
      <c r="L153" s="163"/>
      <c r="M153" s="163"/>
      <c r="N153" s="163"/>
      <c r="O153" s="163"/>
      <c r="P153" s="163"/>
      <c r="Q153" s="433"/>
    </row>
    <row r="154" spans="1:17" s="1" customFormat="1">
      <c r="A154" s="163"/>
      <c r="B154" s="163"/>
      <c r="C154" s="163"/>
      <c r="D154" s="163"/>
      <c r="E154" s="163"/>
      <c r="F154" s="163"/>
      <c r="G154" s="163"/>
      <c r="H154" s="163"/>
      <c r="I154" s="163"/>
      <c r="J154" s="163"/>
      <c r="K154" s="163"/>
      <c r="L154" s="163"/>
      <c r="M154" s="163"/>
      <c r="N154" s="163"/>
      <c r="O154" s="163"/>
      <c r="P154" s="163"/>
      <c r="Q154" s="433"/>
    </row>
    <row r="155" spans="1:17" s="1" customFormat="1">
      <c r="A155" s="163"/>
      <c r="B155" s="163"/>
      <c r="C155" s="163"/>
      <c r="D155" s="163"/>
      <c r="E155" s="163"/>
      <c r="F155" s="163"/>
      <c r="G155" s="163"/>
      <c r="H155" s="163"/>
      <c r="I155" s="163"/>
      <c r="J155" s="163"/>
      <c r="K155" s="163"/>
      <c r="L155" s="163"/>
      <c r="M155" s="163"/>
      <c r="N155" s="163"/>
      <c r="O155" s="163"/>
      <c r="P155" s="163"/>
      <c r="Q155" s="433"/>
    </row>
    <row r="156" spans="1:17" s="1" customFormat="1">
      <c r="A156" s="163"/>
      <c r="B156" s="163"/>
      <c r="C156" s="163"/>
      <c r="D156" s="163"/>
      <c r="E156" s="163"/>
      <c r="F156" s="163"/>
      <c r="G156" s="163"/>
      <c r="H156" s="163"/>
      <c r="I156" s="163"/>
      <c r="J156" s="163"/>
      <c r="K156" s="163"/>
      <c r="L156" s="163"/>
      <c r="M156" s="163"/>
      <c r="N156" s="163"/>
      <c r="O156" s="163"/>
      <c r="P156" s="163"/>
      <c r="Q156" s="433"/>
    </row>
    <row r="157" spans="1:17" s="1" customFormat="1">
      <c r="A157" s="163"/>
      <c r="B157" s="163"/>
      <c r="C157" s="163"/>
      <c r="D157" s="163"/>
      <c r="E157" s="163"/>
      <c r="F157" s="163"/>
      <c r="G157" s="163"/>
      <c r="H157" s="163"/>
      <c r="I157" s="163"/>
      <c r="J157" s="163"/>
      <c r="K157" s="163"/>
      <c r="L157" s="163"/>
      <c r="M157" s="163"/>
      <c r="N157" s="163"/>
      <c r="O157" s="163"/>
      <c r="P157" s="163"/>
      <c r="Q157" s="433"/>
    </row>
    <row r="158" spans="1:17" s="1" customFormat="1">
      <c r="A158" s="163"/>
      <c r="B158" s="163"/>
      <c r="C158" s="163"/>
      <c r="D158" s="163"/>
      <c r="E158" s="163"/>
      <c r="F158" s="163"/>
      <c r="G158" s="163"/>
      <c r="H158" s="163"/>
      <c r="I158" s="163"/>
      <c r="J158" s="163"/>
      <c r="K158" s="163"/>
      <c r="L158" s="163"/>
      <c r="M158" s="163"/>
      <c r="N158" s="163"/>
      <c r="O158" s="163"/>
      <c r="P158" s="163"/>
      <c r="Q158" s="433"/>
    </row>
    <row r="159" spans="1:17" s="1" customFormat="1">
      <c r="A159" s="163"/>
      <c r="B159" s="163"/>
      <c r="C159" s="163"/>
      <c r="D159" s="163"/>
      <c r="E159" s="163"/>
      <c r="F159" s="163"/>
      <c r="G159" s="163"/>
      <c r="H159" s="163"/>
      <c r="I159" s="163"/>
      <c r="J159" s="163"/>
      <c r="K159" s="163"/>
      <c r="L159" s="163"/>
      <c r="M159" s="163"/>
      <c r="N159" s="163"/>
      <c r="O159" s="163"/>
      <c r="P159" s="163"/>
      <c r="Q159" s="433"/>
    </row>
    <row r="160" spans="1:17" s="1" customFormat="1">
      <c r="A160" s="163"/>
      <c r="B160" s="163"/>
      <c r="C160" s="163"/>
      <c r="D160" s="163"/>
      <c r="E160" s="163"/>
      <c r="F160" s="163"/>
      <c r="G160" s="163"/>
      <c r="H160" s="163"/>
      <c r="I160" s="163"/>
      <c r="J160" s="163"/>
      <c r="K160" s="163"/>
      <c r="L160" s="163"/>
      <c r="M160" s="163"/>
      <c r="N160" s="163"/>
      <c r="O160" s="163"/>
      <c r="P160" s="163"/>
      <c r="Q160" s="433"/>
    </row>
    <row r="161" spans="1:17" s="1" customFormat="1">
      <c r="A161" s="163"/>
      <c r="B161" s="163"/>
      <c r="C161" s="163"/>
      <c r="D161" s="163"/>
      <c r="E161" s="163"/>
      <c r="F161" s="163"/>
      <c r="G161" s="163"/>
      <c r="H161" s="163"/>
      <c r="I161" s="163"/>
      <c r="J161" s="163"/>
      <c r="K161" s="163"/>
      <c r="L161" s="163"/>
      <c r="M161" s="163"/>
      <c r="N161" s="163"/>
      <c r="O161" s="163"/>
      <c r="P161" s="163"/>
      <c r="Q161" s="433"/>
    </row>
    <row r="162" spans="1:17" s="1" customFormat="1">
      <c r="A162" s="163"/>
      <c r="B162" s="163"/>
      <c r="C162" s="163"/>
      <c r="D162" s="163"/>
      <c r="E162" s="163"/>
      <c r="F162" s="163"/>
      <c r="G162" s="163"/>
      <c r="H162" s="163"/>
      <c r="I162" s="163"/>
      <c r="J162" s="163"/>
      <c r="K162" s="163"/>
      <c r="L162" s="163"/>
      <c r="M162" s="163"/>
      <c r="N162" s="163"/>
      <c r="O162" s="163"/>
      <c r="P162" s="163"/>
      <c r="Q162" s="433"/>
    </row>
    <row r="163" spans="1:17" s="1" customFormat="1">
      <c r="A163" s="163"/>
      <c r="B163" s="163"/>
      <c r="C163" s="163"/>
      <c r="D163" s="163"/>
      <c r="E163" s="163"/>
      <c r="F163" s="163"/>
      <c r="G163" s="163"/>
      <c r="H163" s="163"/>
      <c r="I163" s="163"/>
      <c r="J163" s="163"/>
      <c r="K163" s="163"/>
      <c r="L163" s="163"/>
      <c r="M163" s="163"/>
      <c r="N163" s="163"/>
      <c r="O163" s="163"/>
      <c r="P163" s="163"/>
      <c r="Q163" s="433"/>
    </row>
    <row r="164" spans="1:17" s="1" customFormat="1">
      <c r="A164" s="163"/>
      <c r="B164" s="163"/>
      <c r="C164" s="163"/>
      <c r="D164" s="163"/>
      <c r="E164" s="163"/>
      <c r="F164" s="163"/>
      <c r="G164" s="163"/>
      <c r="H164" s="163"/>
      <c r="I164" s="163"/>
      <c r="J164" s="163"/>
      <c r="K164" s="163"/>
      <c r="L164" s="163"/>
      <c r="M164" s="163"/>
      <c r="N164" s="163"/>
      <c r="O164" s="163"/>
      <c r="P164" s="163"/>
      <c r="Q164" s="433"/>
    </row>
    <row r="165" spans="1:17" s="1" customFormat="1">
      <c r="A165" s="163"/>
      <c r="B165" s="163"/>
      <c r="C165" s="163"/>
      <c r="D165" s="163"/>
      <c r="E165" s="163"/>
      <c r="F165" s="163"/>
      <c r="G165" s="163"/>
      <c r="H165" s="163"/>
      <c r="I165" s="163"/>
      <c r="J165" s="163"/>
      <c r="K165" s="163"/>
      <c r="L165" s="163"/>
      <c r="M165" s="163"/>
      <c r="N165" s="163"/>
      <c r="O165" s="163"/>
      <c r="P165" s="163"/>
      <c r="Q165" s="433"/>
    </row>
    <row r="166" spans="1:17" s="1" customFormat="1">
      <c r="A166" s="163"/>
      <c r="B166" s="163"/>
      <c r="C166" s="163"/>
      <c r="D166" s="163"/>
      <c r="E166" s="163"/>
      <c r="F166" s="163"/>
      <c r="G166" s="163"/>
      <c r="H166" s="163"/>
      <c r="I166" s="163"/>
      <c r="J166" s="163"/>
      <c r="K166" s="163"/>
      <c r="L166" s="163"/>
      <c r="M166" s="163"/>
      <c r="N166" s="163"/>
      <c r="O166" s="163"/>
      <c r="P166" s="163"/>
      <c r="Q166" s="433"/>
    </row>
    <row r="167" spans="1:17" s="1" customFormat="1">
      <c r="A167" s="163"/>
      <c r="B167" s="163"/>
      <c r="C167" s="163"/>
      <c r="D167" s="163"/>
      <c r="E167" s="163"/>
      <c r="F167" s="163"/>
      <c r="G167" s="163"/>
      <c r="H167" s="163"/>
      <c r="I167" s="163"/>
      <c r="J167" s="163"/>
      <c r="K167" s="163"/>
      <c r="L167" s="163"/>
      <c r="M167" s="163"/>
      <c r="N167" s="163"/>
      <c r="O167" s="163"/>
      <c r="P167" s="163"/>
      <c r="Q167" s="433"/>
    </row>
    <row r="168" spans="1:17" s="1" customFormat="1">
      <c r="A168" s="163"/>
      <c r="B168" s="163"/>
      <c r="C168" s="163"/>
      <c r="D168" s="163"/>
      <c r="E168" s="163"/>
      <c r="F168" s="163"/>
      <c r="G168" s="163"/>
      <c r="H168" s="163"/>
      <c r="I168" s="163"/>
      <c r="J168" s="163"/>
      <c r="K168" s="163"/>
      <c r="L168" s="163"/>
      <c r="M168" s="163"/>
      <c r="N168" s="163"/>
      <c r="O168" s="163"/>
      <c r="P168" s="163"/>
      <c r="Q168" s="433"/>
    </row>
    <row r="169" spans="1:17" s="1" customFormat="1">
      <c r="A169" s="163"/>
      <c r="B169" s="163"/>
      <c r="C169" s="163"/>
      <c r="D169" s="163"/>
      <c r="E169" s="163"/>
      <c r="F169" s="163"/>
      <c r="G169" s="163"/>
      <c r="H169" s="163"/>
      <c r="I169" s="163"/>
      <c r="J169" s="163"/>
      <c r="K169" s="163"/>
      <c r="L169" s="163"/>
      <c r="M169" s="163"/>
      <c r="N169" s="163"/>
      <c r="O169" s="163"/>
      <c r="P169" s="163"/>
      <c r="Q169" s="433"/>
    </row>
    <row r="170" spans="1:17" s="1" customFormat="1">
      <c r="A170" s="163"/>
      <c r="B170" s="163"/>
      <c r="C170" s="163"/>
      <c r="D170" s="163"/>
      <c r="E170" s="163"/>
      <c r="F170" s="163"/>
      <c r="G170" s="163"/>
      <c r="H170" s="163"/>
      <c r="I170" s="163"/>
      <c r="J170" s="163"/>
      <c r="K170" s="163"/>
      <c r="L170" s="163"/>
      <c r="M170" s="163"/>
      <c r="N170" s="163"/>
      <c r="O170" s="163"/>
      <c r="P170" s="163"/>
      <c r="Q170" s="433"/>
    </row>
    <row r="171" spans="1:17" s="1" customFormat="1">
      <c r="A171" s="163"/>
      <c r="B171" s="163"/>
      <c r="C171" s="163"/>
      <c r="D171" s="163"/>
      <c r="E171" s="163"/>
      <c r="F171" s="163"/>
      <c r="G171" s="163"/>
      <c r="H171" s="163"/>
      <c r="I171" s="163"/>
      <c r="J171" s="163"/>
      <c r="K171" s="163"/>
      <c r="L171" s="163"/>
      <c r="M171" s="163"/>
      <c r="N171" s="163"/>
      <c r="O171" s="163"/>
      <c r="P171" s="163"/>
      <c r="Q171" s="433"/>
    </row>
    <row r="172" spans="1:17" s="1" customFormat="1">
      <c r="A172" s="163"/>
      <c r="B172" s="163"/>
      <c r="C172" s="163"/>
      <c r="D172" s="163"/>
      <c r="E172" s="163"/>
      <c r="F172" s="163"/>
      <c r="G172" s="163"/>
      <c r="H172" s="163"/>
      <c r="I172" s="163"/>
      <c r="J172" s="163"/>
      <c r="K172" s="163"/>
      <c r="L172" s="163"/>
      <c r="M172" s="163"/>
      <c r="N172" s="163"/>
      <c r="O172" s="163"/>
      <c r="P172" s="163"/>
      <c r="Q172" s="433"/>
    </row>
    <row r="173" spans="1:17" s="1" customFormat="1">
      <c r="A173" s="163"/>
      <c r="B173" s="163"/>
      <c r="C173" s="163"/>
      <c r="D173" s="163"/>
      <c r="E173" s="163"/>
      <c r="F173" s="163"/>
      <c r="G173" s="163"/>
      <c r="H173" s="163"/>
      <c r="I173" s="163"/>
      <c r="J173" s="163"/>
      <c r="K173" s="163"/>
      <c r="L173" s="163"/>
      <c r="M173" s="163"/>
      <c r="N173" s="163"/>
      <c r="O173" s="163"/>
      <c r="P173" s="163"/>
      <c r="Q173" s="433"/>
    </row>
    <row r="174" spans="1:17" s="1" customFormat="1">
      <c r="A174" s="163"/>
      <c r="B174" s="163"/>
      <c r="C174" s="163"/>
      <c r="D174" s="163"/>
      <c r="E174" s="163"/>
      <c r="F174" s="163"/>
      <c r="G174" s="163"/>
      <c r="H174" s="163"/>
      <c r="I174" s="163"/>
      <c r="J174" s="163"/>
      <c r="K174" s="163"/>
      <c r="L174" s="163"/>
      <c r="M174" s="163"/>
      <c r="N174" s="163"/>
      <c r="O174" s="163"/>
      <c r="P174" s="163"/>
      <c r="Q174" s="433"/>
    </row>
    <row r="175" spans="1:17" s="1" customFormat="1">
      <c r="A175" s="163"/>
      <c r="B175" s="163"/>
      <c r="C175" s="163"/>
      <c r="D175" s="163"/>
      <c r="E175" s="163"/>
      <c r="F175" s="163"/>
      <c r="G175" s="163"/>
      <c r="H175" s="163"/>
      <c r="I175" s="163"/>
      <c r="J175" s="163"/>
      <c r="K175" s="163"/>
      <c r="L175" s="163"/>
      <c r="M175" s="163"/>
      <c r="N175" s="163"/>
      <c r="O175" s="163"/>
      <c r="P175" s="163"/>
      <c r="Q175" s="433"/>
    </row>
    <row r="176" spans="1:17" s="1" customFormat="1">
      <c r="A176" s="163"/>
      <c r="B176" s="163"/>
      <c r="C176" s="163"/>
      <c r="D176" s="163"/>
      <c r="E176" s="163"/>
      <c r="F176" s="163"/>
      <c r="G176" s="163"/>
      <c r="H176" s="163"/>
      <c r="I176" s="163"/>
      <c r="J176" s="163"/>
      <c r="K176" s="163"/>
      <c r="L176" s="163"/>
      <c r="M176" s="163"/>
      <c r="N176" s="163"/>
      <c r="O176" s="163"/>
      <c r="P176" s="163"/>
      <c r="Q176" s="433"/>
    </row>
    <row r="177" spans="1:17" s="1" customFormat="1">
      <c r="A177" s="163"/>
      <c r="B177" s="163"/>
      <c r="C177" s="163"/>
      <c r="D177" s="163"/>
      <c r="E177" s="163"/>
      <c r="F177" s="163"/>
      <c r="G177" s="163"/>
      <c r="H177" s="163"/>
      <c r="I177" s="163"/>
      <c r="J177" s="163"/>
      <c r="K177" s="163"/>
      <c r="L177" s="163"/>
      <c r="M177" s="163"/>
      <c r="N177" s="163"/>
      <c r="O177" s="163"/>
      <c r="P177" s="163"/>
      <c r="Q177" s="433"/>
    </row>
    <row r="178" spans="1:17" s="1" customFormat="1">
      <c r="A178" s="163"/>
      <c r="B178" s="163"/>
      <c r="C178" s="163"/>
      <c r="D178" s="163"/>
      <c r="E178" s="163"/>
      <c r="F178" s="163"/>
      <c r="G178" s="163"/>
      <c r="H178" s="163"/>
      <c r="I178" s="163"/>
      <c r="J178" s="163"/>
      <c r="K178" s="163"/>
      <c r="L178" s="163"/>
      <c r="M178" s="163"/>
      <c r="N178" s="163"/>
      <c r="O178" s="163"/>
      <c r="P178" s="163"/>
      <c r="Q178" s="433"/>
    </row>
    <row r="179" spans="1:17" s="1" customFormat="1">
      <c r="A179" s="163"/>
      <c r="B179" s="163"/>
      <c r="C179" s="163"/>
      <c r="D179" s="163"/>
      <c r="E179" s="163"/>
      <c r="F179" s="163"/>
      <c r="G179" s="163"/>
      <c r="H179" s="163"/>
      <c r="I179" s="163"/>
      <c r="J179" s="163"/>
      <c r="K179" s="163"/>
      <c r="L179" s="163"/>
      <c r="M179" s="163"/>
      <c r="N179" s="163"/>
      <c r="O179" s="163"/>
      <c r="P179" s="163"/>
      <c r="Q179" s="433"/>
    </row>
    <row r="180" spans="1:17" s="1" customFormat="1">
      <c r="A180" s="163"/>
      <c r="B180" s="163"/>
      <c r="C180" s="163"/>
      <c r="D180" s="163"/>
      <c r="E180" s="163"/>
      <c r="F180" s="163"/>
      <c r="G180" s="163"/>
      <c r="H180" s="163"/>
      <c r="I180" s="163"/>
      <c r="J180" s="163"/>
      <c r="K180" s="163"/>
      <c r="L180" s="163"/>
      <c r="M180" s="163"/>
      <c r="N180" s="163"/>
      <c r="O180" s="163"/>
      <c r="P180" s="163"/>
      <c r="Q180" s="433"/>
    </row>
    <row r="181" spans="1:17" s="1" customFormat="1">
      <c r="A181" s="163"/>
      <c r="B181" s="163"/>
      <c r="C181" s="163"/>
      <c r="D181" s="163"/>
      <c r="E181" s="163"/>
      <c r="F181" s="163"/>
      <c r="G181" s="163"/>
      <c r="H181" s="163"/>
      <c r="I181" s="163"/>
      <c r="J181" s="163"/>
      <c r="K181" s="163"/>
      <c r="L181" s="163"/>
      <c r="M181" s="163"/>
      <c r="N181" s="163"/>
      <c r="O181" s="163"/>
      <c r="P181" s="163"/>
      <c r="Q181" s="433"/>
    </row>
    <row r="182" spans="1:17" s="1" customFormat="1">
      <c r="A182" s="163"/>
      <c r="B182" s="163"/>
      <c r="C182" s="163"/>
      <c r="D182" s="163"/>
      <c r="E182" s="163"/>
      <c r="F182" s="163"/>
      <c r="G182" s="163"/>
      <c r="H182" s="163"/>
      <c r="I182" s="163"/>
      <c r="J182" s="163"/>
      <c r="K182" s="163"/>
      <c r="L182" s="163"/>
      <c r="M182" s="163"/>
      <c r="N182" s="163"/>
      <c r="O182" s="163"/>
      <c r="P182" s="163"/>
      <c r="Q182" s="433"/>
    </row>
    <row r="183" spans="1:17" s="1" customFormat="1">
      <c r="A183" s="163"/>
      <c r="B183" s="163"/>
      <c r="C183" s="163"/>
      <c r="D183" s="163"/>
      <c r="E183" s="163"/>
      <c r="F183" s="163"/>
      <c r="G183" s="163"/>
      <c r="H183" s="163"/>
      <c r="I183" s="163"/>
      <c r="J183" s="163"/>
      <c r="K183" s="163"/>
      <c r="L183" s="163"/>
      <c r="M183" s="163"/>
      <c r="N183" s="163"/>
      <c r="O183" s="163"/>
      <c r="P183" s="163"/>
      <c r="Q183" s="433"/>
    </row>
    <row r="184" spans="1:17" s="1" customFormat="1">
      <c r="A184" s="163"/>
      <c r="B184" s="163"/>
      <c r="C184" s="163"/>
      <c r="D184" s="163"/>
      <c r="E184" s="163"/>
      <c r="F184" s="163"/>
      <c r="G184" s="163"/>
      <c r="H184" s="163"/>
      <c r="I184" s="163"/>
      <c r="J184" s="163"/>
      <c r="K184" s="163"/>
      <c r="L184" s="163"/>
      <c r="M184" s="163"/>
      <c r="N184" s="163"/>
      <c r="O184" s="163"/>
      <c r="P184" s="163"/>
      <c r="Q184" s="433"/>
    </row>
    <row r="185" spans="1:17" s="1" customFormat="1">
      <c r="A185" s="163"/>
      <c r="B185" s="163"/>
      <c r="C185" s="163"/>
      <c r="D185" s="163"/>
      <c r="E185" s="163"/>
      <c r="F185" s="163"/>
      <c r="G185" s="163"/>
      <c r="H185" s="163"/>
      <c r="I185" s="163"/>
      <c r="J185" s="163"/>
      <c r="K185" s="163"/>
      <c r="L185" s="163"/>
      <c r="M185" s="163"/>
      <c r="N185" s="163"/>
      <c r="O185" s="163"/>
      <c r="P185" s="163"/>
      <c r="Q185" s="433"/>
    </row>
    <row r="186" spans="1:17" s="1" customFormat="1">
      <c r="A186" s="163"/>
      <c r="B186" s="163"/>
      <c r="C186" s="163"/>
      <c r="D186" s="163"/>
      <c r="E186" s="163"/>
      <c r="F186" s="163"/>
      <c r="G186" s="163"/>
      <c r="H186" s="163"/>
      <c r="I186" s="163"/>
      <c r="J186" s="163"/>
      <c r="K186" s="163"/>
      <c r="L186" s="163"/>
      <c r="M186" s="163"/>
      <c r="N186" s="163"/>
      <c r="O186" s="163"/>
      <c r="P186" s="163"/>
      <c r="Q186" s="433"/>
    </row>
    <row r="187" spans="1:17" s="1" customFormat="1">
      <c r="A187" s="163"/>
      <c r="B187" s="163"/>
      <c r="C187" s="163"/>
      <c r="D187" s="163"/>
      <c r="E187" s="163"/>
      <c r="F187" s="163"/>
      <c r="G187" s="163"/>
      <c r="H187" s="163"/>
      <c r="I187" s="163"/>
      <c r="J187" s="163"/>
      <c r="K187" s="163"/>
      <c r="L187" s="163"/>
      <c r="M187" s="163"/>
      <c r="N187" s="163"/>
      <c r="O187" s="163"/>
      <c r="P187" s="163"/>
      <c r="Q187" s="433"/>
    </row>
    <row r="188" spans="1:17" s="1" customFormat="1">
      <c r="A188" s="163"/>
      <c r="B188" s="163"/>
      <c r="C188" s="163"/>
      <c r="D188" s="163"/>
      <c r="E188" s="163"/>
      <c r="F188" s="163"/>
      <c r="G188" s="163"/>
      <c r="H188" s="163"/>
      <c r="I188" s="163"/>
      <c r="J188" s="163"/>
      <c r="K188" s="163"/>
      <c r="L188" s="163"/>
      <c r="M188" s="163"/>
      <c r="N188" s="163"/>
      <c r="O188" s="163"/>
      <c r="P188" s="163"/>
      <c r="Q188" s="433"/>
    </row>
    <row r="189" spans="1:17" s="1" customFormat="1">
      <c r="A189" s="163"/>
      <c r="B189" s="163"/>
      <c r="C189" s="163"/>
      <c r="D189" s="163"/>
      <c r="E189" s="163"/>
      <c r="F189" s="163"/>
      <c r="G189" s="163"/>
      <c r="H189" s="163"/>
      <c r="I189" s="163"/>
      <c r="J189" s="163"/>
      <c r="K189" s="163"/>
      <c r="L189" s="163"/>
      <c r="M189" s="163"/>
      <c r="N189" s="163"/>
      <c r="O189" s="163"/>
      <c r="P189" s="163"/>
      <c r="Q189" s="433"/>
    </row>
    <row r="190" spans="1:17" s="1" customFormat="1">
      <c r="A190" s="163"/>
      <c r="B190" s="163"/>
      <c r="C190" s="163"/>
      <c r="D190" s="163"/>
      <c r="E190" s="163"/>
      <c r="F190" s="163"/>
      <c r="G190" s="163"/>
      <c r="H190" s="163"/>
      <c r="I190" s="163"/>
      <c r="J190" s="163"/>
      <c r="K190" s="163"/>
      <c r="L190" s="163"/>
      <c r="M190" s="163"/>
      <c r="N190" s="163"/>
      <c r="O190" s="163"/>
      <c r="P190" s="163"/>
      <c r="Q190" s="433"/>
    </row>
    <row r="191" spans="1:17" s="1" customFormat="1">
      <c r="A191" s="163"/>
      <c r="B191" s="163"/>
      <c r="C191" s="163"/>
      <c r="D191" s="163"/>
      <c r="E191" s="163"/>
      <c r="F191" s="163"/>
      <c r="G191" s="163"/>
      <c r="H191" s="163"/>
      <c r="I191" s="163"/>
      <c r="J191" s="163"/>
      <c r="K191" s="163"/>
      <c r="L191" s="163"/>
      <c r="M191" s="163"/>
      <c r="N191" s="163"/>
      <c r="O191" s="163"/>
      <c r="P191" s="163"/>
      <c r="Q191" s="433"/>
    </row>
    <row r="192" spans="1:17" s="1" customFormat="1">
      <c r="A192" s="163"/>
      <c r="B192" s="163"/>
      <c r="C192" s="163"/>
      <c r="D192" s="163"/>
      <c r="E192" s="163"/>
      <c r="F192" s="163"/>
      <c r="G192" s="163"/>
      <c r="H192" s="163"/>
      <c r="I192" s="163"/>
      <c r="J192" s="163"/>
      <c r="K192" s="163"/>
      <c r="L192" s="163"/>
      <c r="M192" s="163"/>
      <c r="N192" s="163"/>
      <c r="O192" s="163"/>
      <c r="P192" s="163"/>
      <c r="Q192" s="433"/>
    </row>
    <row r="193" spans="1:17" s="1" customFormat="1">
      <c r="A193" s="163"/>
      <c r="B193" s="163"/>
      <c r="C193" s="163"/>
      <c r="D193" s="163"/>
      <c r="E193" s="163"/>
      <c r="F193" s="163"/>
      <c r="G193" s="163"/>
      <c r="H193" s="163"/>
      <c r="I193" s="163"/>
      <c r="J193" s="163"/>
      <c r="K193" s="163"/>
      <c r="L193" s="163"/>
      <c r="M193" s="163"/>
      <c r="N193" s="163"/>
      <c r="O193" s="163"/>
      <c r="P193" s="163"/>
      <c r="Q193" s="433"/>
    </row>
    <row r="194" spans="1:17" s="1" customFormat="1">
      <c r="A194" s="163"/>
      <c r="B194" s="163"/>
      <c r="C194" s="163"/>
      <c r="D194" s="163"/>
      <c r="E194" s="163"/>
      <c r="F194" s="163"/>
      <c r="G194" s="163"/>
      <c r="H194" s="163"/>
      <c r="I194" s="163"/>
      <c r="J194" s="163"/>
      <c r="K194" s="163"/>
      <c r="L194" s="163"/>
      <c r="M194" s="163"/>
      <c r="N194" s="163"/>
      <c r="O194" s="163"/>
      <c r="P194" s="163"/>
      <c r="Q194" s="433"/>
    </row>
    <row r="195" spans="1:17" s="1" customFormat="1">
      <c r="A195" s="163"/>
      <c r="B195" s="163"/>
      <c r="C195" s="163"/>
      <c r="D195" s="163"/>
      <c r="E195" s="163"/>
      <c r="F195" s="163"/>
      <c r="G195" s="163"/>
      <c r="H195" s="163"/>
      <c r="I195" s="163"/>
      <c r="J195" s="163"/>
      <c r="K195" s="163"/>
      <c r="L195" s="163"/>
      <c r="M195" s="163"/>
      <c r="N195" s="163"/>
      <c r="O195" s="163"/>
      <c r="P195" s="163"/>
      <c r="Q195" s="433"/>
    </row>
    <row r="196" spans="1:17" s="1" customFormat="1">
      <c r="A196" s="163"/>
      <c r="B196" s="163"/>
      <c r="C196" s="163"/>
      <c r="D196" s="163"/>
      <c r="E196" s="163"/>
      <c r="F196" s="163"/>
      <c r="G196" s="163"/>
      <c r="H196" s="163"/>
      <c r="I196" s="163"/>
      <c r="J196" s="163"/>
      <c r="K196" s="163"/>
      <c r="L196" s="163"/>
      <c r="M196" s="163"/>
      <c r="N196" s="163"/>
      <c r="O196" s="163"/>
      <c r="P196" s="163"/>
      <c r="Q196" s="433"/>
    </row>
    <row r="197" spans="1:17" s="1" customFormat="1">
      <c r="A197" s="163"/>
      <c r="B197" s="163"/>
      <c r="C197" s="163"/>
      <c r="D197" s="163"/>
      <c r="E197" s="163"/>
      <c r="F197" s="163"/>
      <c r="G197" s="163"/>
      <c r="H197" s="163"/>
      <c r="I197" s="163"/>
      <c r="J197" s="163"/>
      <c r="K197" s="163"/>
      <c r="L197" s="163"/>
      <c r="M197" s="163"/>
      <c r="N197" s="163"/>
      <c r="O197" s="163"/>
      <c r="P197" s="163"/>
      <c r="Q197" s="433"/>
    </row>
    <row r="198" spans="1:17" s="1" customFormat="1">
      <c r="A198" s="163"/>
      <c r="B198" s="163"/>
      <c r="C198" s="163"/>
      <c r="D198" s="163"/>
      <c r="E198" s="163"/>
      <c r="F198" s="163"/>
      <c r="G198" s="163"/>
      <c r="H198" s="163"/>
      <c r="I198" s="163"/>
      <c r="J198" s="163"/>
      <c r="K198" s="163"/>
      <c r="L198" s="163"/>
      <c r="M198" s="163"/>
      <c r="N198" s="163"/>
      <c r="O198" s="163"/>
      <c r="P198" s="163"/>
      <c r="Q198" s="433"/>
    </row>
    <row r="199" spans="1:17" s="1" customFormat="1">
      <c r="A199" s="163"/>
      <c r="B199" s="163"/>
      <c r="C199" s="163"/>
      <c r="D199" s="163"/>
      <c r="E199" s="163"/>
      <c r="F199" s="163"/>
      <c r="G199" s="163"/>
      <c r="H199" s="163"/>
      <c r="I199" s="163"/>
      <c r="J199" s="163"/>
      <c r="K199" s="163"/>
      <c r="L199" s="163"/>
      <c r="M199" s="163"/>
      <c r="N199" s="163"/>
      <c r="O199" s="163"/>
      <c r="P199" s="163"/>
      <c r="Q199" s="433"/>
    </row>
    <row r="200" spans="1:17" s="1" customFormat="1">
      <c r="A200" s="163"/>
      <c r="B200" s="163"/>
      <c r="C200" s="163"/>
      <c r="D200" s="163"/>
      <c r="E200" s="163"/>
      <c r="F200" s="163"/>
      <c r="G200" s="163"/>
      <c r="H200" s="163"/>
      <c r="I200" s="163"/>
      <c r="J200" s="163"/>
      <c r="K200" s="163"/>
      <c r="L200" s="163"/>
      <c r="M200" s="163"/>
      <c r="N200" s="163"/>
      <c r="O200" s="163"/>
      <c r="P200" s="163"/>
      <c r="Q200" s="433"/>
    </row>
    <row r="201" spans="1:17" s="1" customFormat="1">
      <c r="A201" s="163"/>
      <c r="B201" s="163"/>
      <c r="C201" s="163"/>
      <c r="D201" s="163"/>
      <c r="E201" s="163"/>
      <c r="F201" s="163"/>
      <c r="G201" s="163"/>
      <c r="H201" s="163"/>
      <c r="I201" s="163"/>
      <c r="J201" s="163"/>
      <c r="K201" s="163"/>
      <c r="L201" s="163"/>
      <c r="M201" s="163"/>
      <c r="N201" s="163"/>
      <c r="O201" s="163"/>
      <c r="P201" s="163"/>
      <c r="Q201" s="433"/>
    </row>
    <row r="202" spans="1:17" s="1" customFormat="1">
      <c r="A202" s="163"/>
      <c r="B202" s="163"/>
      <c r="C202" s="163"/>
      <c r="D202" s="163"/>
      <c r="E202" s="163"/>
      <c r="F202" s="163"/>
      <c r="G202" s="163"/>
      <c r="H202" s="163"/>
      <c r="I202" s="163"/>
      <c r="J202" s="163"/>
      <c r="K202" s="163"/>
      <c r="L202" s="163"/>
      <c r="M202" s="163"/>
      <c r="N202" s="163"/>
      <c r="O202" s="163"/>
      <c r="P202" s="163"/>
      <c r="Q202" s="433"/>
    </row>
    <row r="203" spans="1:17" s="1" customFormat="1">
      <c r="A203" s="163"/>
      <c r="B203" s="163"/>
      <c r="C203" s="163"/>
      <c r="D203" s="163"/>
      <c r="E203" s="163"/>
      <c r="F203" s="163"/>
      <c r="G203" s="163"/>
      <c r="H203" s="163"/>
      <c r="I203" s="163"/>
      <c r="J203" s="163"/>
      <c r="K203" s="163"/>
      <c r="L203" s="163"/>
      <c r="M203" s="163"/>
      <c r="N203" s="163"/>
      <c r="O203" s="163"/>
      <c r="P203" s="163"/>
      <c r="Q203" s="433"/>
    </row>
    <row r="204" spans="1:17" s="1" customFormat="1">
      <c r="A204" s="163"/>
      <c r="B204" s="163"/>
      <c r="C204" s="163"/>
      <c r="D204" s="163"/>
      <c r="E204" s="163"/>
      <c r="F204" s="163"/>
      <c r="G204" s="163"/>
      <c r="H204" s="163"/>
      <c r="I204" s="163"/>
      <c r="J204" s="163"/>
      <c r="K204" s="163"/>
      <c r="L204" s="163"/>
      <c r="M204" s="163"/>
      <c r="N204" s="163"/>
      <c r="O204" s="163"/>
      <c r="P204" s="163"/>
      <c r="Q204" s="433"/>
    </row>
    <row r="205" spans="1:17" s="1" customFormat="1">
      <c r="A205" s="163"/>
      <c r="B205" s="163"/>
      <c r="C205" s="163"/>
      <c r="D205" s="163"/>
      <c r="E205" s="163"/>
      <c r="F205" s="163"/>
      <c r="G205" s="163"/>
      <c r="H205" s="163"/>
      <c r="I205" s="163"/>
      <c r="J205" s="163"/>
      <c r="K205" s="163"/>
      <c r="L205" s="163"/>
      <c r="M205" s="163"/>
      <c r="N205" s="163"/>
      <c r="O205" s="163"/>
      <c r="P205" s="163"/>
      <c r="Q205" s="433"/>
    </row>
    <row r="206" spans="1:17" s="1" customFormat="1">
      <c r="A206" s="163"/>
      <c r="B206" s="163"/>
      <c r="C206" s="163"/>
      <c r="D206" s="163"/>
      <c r="E206" s="163"/>
      <c r="F206" s="163"/>
      <c r="G206" s="163"/>
      <c r="H206" s="163"/>
      <c r="I206" s="163"/>
      <c r="J206" s="163"/>
      <c r="K206" s="163"/>
      <c r="L206" s="163"/>
      <c r="M206" s="163"/>
      <c r="N206" s="163"/>
      <c r="O206" s="163"/>
      <c r="P206" s="163"/>
      <c r="Q206" s="433"/>
    </row>
    <row r="207" spans="1:17" s="1" customFormat="1">
      <c r="A207" s="163"/>
      <c r="B207" s="163"/>
      <c r="C207" s="163"/>
      <c r="D207" s="163"/>
      <c r="E207" s="163"/>
      <c r="F207" s="163"/>
      <c r="G207" s="163"/>
      <c r="H207" s="163"/>
      <c r="I207" s="163"/>
      <c r="J207" s="163"/>
      <c r="K207" s="163"/>
      <c r="L207" s="163"/>
      <c r="M207" s="163"/>
      <c r="N207" s="163"/>
      <c r="O207" s="163"/>
      <c r="P207" s="163"/>
      <c r="Q207" s="433"/>
    </row>
    <row r="208" spans="1:17" s="1" customFormat="1">
      <c r="A208" s="163"/>
      <c r="B208" s="163"/>
      <c r="C208" s="163"/>
      <c r="D208" s="163"/>
      <c r="E208" s="163"/>
      <c r="F208" s="163"/>
      <c r="G208" s="163"/>
      <c r="H208" s="163"/>
      <c r="I208" s="163"/>
      <c r="J208" s="163"/>
      <c r="K208" s="163"/>
      <c r="L208" s="163"/>
      <c r="M208" s="163"/>
      <c r="N208" s="163"/>
      <c r="O208" s="163"/>
      <c r="P208" s="163"/>
      <c r="Q208" s="433"/>
    </row>
    <row r="209" spans="1:17" s="1" customFormat="1">
      <c r="A209" s="163"/>
      <c r="B209" s="163"/>
      <c r="C209" s="163"/>
      <c r="D209" s="163"/>
      <c r="E209" s="163"/>
      <c r="F209" s="163"/>
      <c r="G209" s="163"/>
      <c r="H209" s="163"/>
      <c r="I209" s="163"/>
      <c r="J209" s="163"/>
      <c r="K209" s="163"/>
      <c r="L209" s="163"/>
      <c r="M209" s="163"/>
      <c r="N209" s="163"/>
      <c r="O209" s="163"/>
      <c r="P209" s="163"/>
      <c r="Q209" s="433"/>
    </row>
    <row r="210" spans="1:17" s="1" customFormat="1">
      <c r="A210" s="163"/>
      <c r="B210" s="163"/>
      <c r="C210" s="163"/>
      <c r="D210" s="163"/>
      <c r="E210" s="163"/>
      <c r="F210" s="163"/>
      <c r="G210" s="163"/>
      <c r="H210" s="163"/>
      <c r="I210" s="163"/>
      <c r="J210" s="163"/>
      <c r="K210" s="163"/>
      <c r="L210" s="163"/>
      <c r="M210" s="163"/>
      <c r="N210" s="163"/>
      <c r="O210" s="163"/>
      <c r="P210" s="163"/>
      <c r="Q210" s="433"/>
    </row>
    <row r="211" spans="1:17" s="1" customFormat="1">
      <c r="A211" s="163"/>
      <c r="B211" s="163"/>
      <c r="C211" s="163"/>
      <c r="D211" s="163"/>
      <c r="E211" s="163"/>
      <c r="F211" s="163"/>
      <c r="G211" s="163"/>
      <c r="H211" s="163"/>
      <c r="I211" s="163"/>
      <c r="J211" s="163"/>
      <c r="K211" s="163"/>
      <c r="L211" s="163"/>
      <c r="M211" s="163"/>
      <c r="N211" s="163"/>
      <c r="O211" s="163"/>
      <c r="P211" s="163"/>
      <c r="Q211" s="433"/>
    </row>
    <row r="212" spans="1:17" s="1" customFormat="1">
      <c r="A212" s="163"/>
      <c r="B212" s="163"/>
      <c r="C212" s="163"/>
      <c r="D212" s="163"/>
      <c r="E212" s="163"/>
      <c r="F212" s="163"/>
      <c r="G212" s="163"/>
      <c r="H212" s="163"/>
      <c r="I212" s="163"/>
      <c r="J212" s="163"/>
      <c r="K212" s="163"/>
      <c r="L212" s="163"/>
      <c r="M212" s="163"/>
      <c r="N212" s="163"/>
      <c r="O212" s="163"/>
      <c r="P212" s="163"/>
      <c r="Q212" s="433"/>
    </row>
    <row r="213" spans="1:17" s="1" customFormat="1">
      <c r="A213" s="163"/>
      <c r="B213" s="163"/>
      <c r="C213" s="163"/>
      <c r="D213" s="163"/>
      <c r="E213" s="163"/>
      <c r="F213" s="163"/>
      <c r="G213" s="163"/>
      <c r="H213" s="163"/>
      <c r="I213" s="163"/>
      <c r="J213" s="163"/>
      <c r="K213" s="163"/>
      <c r="L213" s="163"/>
      <c r="M213" s="163"/>
      <c r="N213" s="163"/>
      <c r="O213" s="163"/>
      <c r="P213" s="163"/>
      <c r="Q213" s="433"/>
    </row>
    <row r="214" spans="1:17" s="1" customFormat="1">
      <c r="A214" s="163"/>
      <c r="B214" s="163"/>
      <c r="C214" s="163"/>
      <c r="D214" s="163"/>
      <c r="E214" s="163"/>
      <c r="F214" s="163"/>
      <c r="G214" s="163"/>
      <c r="H214" s="163"/>
      <c r="I214" s="163"/>
      <c r="J214" s="163"/>
      <c r="K214" s="163"/>
      <c r="L214" s="163"/>
      <c r="M214" s="163"/>
      <c r="N214" s="163"/>
      <c r="O214" s="163"/>
      <c r="P214" s="163"/>
      <c r="Q214" s="433"/>
    </row>
    <row r="215" spans="1:17" s="1" customFormat="1">
      <c r="A215" s="163"/>
      <c r="B215" s="163"/>
      <c r="C215" s="163"/>
      <c r="D215" s="163"/>
      <c r="E215" s="163"/>
      <c r="F215" s="163"/>
      <c r="G215" s="163"/>
      <c r="H215" s="163"/>
      <c r="I215" s="163"/>
      <c r="J215" s="163"/>
      <c r="K215" s="163"/>
      <c r="L215" s="163"/>
      <c r="M215" s="163"/>
      <c r="N215" s="163"/>
      <c r="O215" s="163"/>
      <c r="P215" s="163"/>
      <c r="Q215" s="433"/>
    </row>
    <row r="216" spans="1:17" s="1" customFormat="1">
      <c r="A216" s="163"/>
      <c r="B216" s="163"/>
      <c r="C216" s="163"/>
      <c r="D216" s="163"/>
      <c r="E216" s="163"/>
      <c r="F216" s="163"/>
      <c r="G216" s="163"/>
      <c r="H216" s="163"/>
      <c r="I216" s="163"/>
      <c r="J216" s="163"/>
      <c r="K216" s="163"/>
      <c r="L216" s="163"/>
      <c r="M216" s="163"/>
      <c r="N216" s="163"/>
      <c r="O216" s="163"/>
      <c r="P216" s="163"/>
      <c r="Q216" s="433"/>
    </row>
    <row r="217" spans="1:17" s="1" customFormat="1">
      <c r="A217" s="163"/>
      <c r="B217" s="163"/>
      <c r="C217" s="163"/>
      <c r="D217" s="163"/>
      <c r="E217" s="163"/>
      <c r="F217" s="163"/>
      <c r="G217" s="163"/>
      <c r="H217" s="163"/>
      <c r="I217" s="163"/>
      <c r="J217" s="163"/>
      <c r="K217" s="163"/>
      <c r="L217" s="163"/>
      <c r="M217" s="163"/>
      <c r="N217" s="163"/>
      <c r="O217" s="163"/>
      <c r="P217" s="163"/>
      <c r="Q217" s="433"/>
    </row>
    <row r="218" spans="1:17" s="1" customFormat="1">
      <c r="A218" s="163"/>
      <c r="B218" s="163"/>
      <c r="C218" s="163"/>
      <c r="D218" s="163"/>
      <c r="E218" s="163"/>
      <c r="F218" s="163"/>
      <c r="G218" s="163"/>
      <c r="H218" s="163"/>
      <c r="I218" s="163"/>
      <c r="J218" s="163"/>
      <c r="K218" s="163"/>
      <c r="L218" s="163"/>
      <c r="M218" s="163"/>
      <c r="N218" s="163"/>
      <c r="O218" s="163"/>
      <c r="P218" s="163"/>
      <c r="Q218" s="433"/>
    </row>
    <row r="219" spans="1:17" s="1" customFormat="1">
      <c r="A219" s="163"/>
      <c r="B219" s="163"/>
      <c r="C219" s="163"/>
      <c r="D219" s="163"/>
      <c r="E219" s="163"/>
      <c r="F219" s="163"/>
      <c r="G219" s="163"/>
      <c r="H219" s="163"/>
      <c r="I219" s="163"/>
      <c r="J219" s="163"/>
      <c r="K219" s="163"/>
      <c r="L219" s="163"/>
      <c r="M219" s="163"/>
      <c r="N219" s="163"/>
      <c r="O219" s="163"/>
      <c r="P219" s="163"/>
      <c r="Q219" s="433"/>
    </row>
    <row r="220" spans="1:17" s="1" customFormat="1">
      <c r="A220" s="163"/>
      <c r="B220" s="163"/>
      <c r="C220" s="163"/>
      <c r="D220" s="163"/>
      <c r="E220" s="163"/>
      <c r="F220" s="163"/>
      <c r="G220" s="163"/>
      <c r="H220" s="163"/>
      <c r="I220" s="163"/>
      <c r="J220" s="163"/>
      <c r="K220" s="163"/>
      <c r="L220" s="163"/>
      <c r="M220" s="163"/>
      <c r="N220" s="163"/>
      <c r="O220" s="163"/>
      <c r="P220" s="163"/>
      <c r="Q220" s="433"/>
    </row>
    <row r="221" spans="1:17" s="1" customFormat="1">
      <c r="A221" s="163"/>
      <c r="B221" s="163"/>
      <c r="C221" s="163"/>
      <c r="D221" s="163"/>
      <c r="E221" s="163"/>
      <c r="F221" s="163"/>
      <c r="G221" s="163"/>
      <c r="H221" s="163"/>
      <c r="I221" s="163"/>
      <c r="J221" s="163"/>
      <c r="K221" s="163"/>
      <c r="L221" s="163"/>
      <c r="M221" s="163"/>
      <c r="N221" s="163"/>
      <c r="O221" s="163"/>
      <c r="P221" s="163"/>
      <c r="Q221" s="433"/>
    </row>
    <row r="222" spans="1:17" s="1" customFormat="1">
      <c r="A222" s="163"/>
      <c r="B222" s="163"/>
      <c r="C222" s="163"/>
      <c r="D222" s="163"/>
      <c r="E222" s="163"/>
      <c r="F222" s="163"/>
      <c r="G222" s="163"/>
      <c r="H222" s="163"/>
      <c r="I222" s="163"/>
      <c r="J222" s="163"/>
      <c r="K222" s="163"/>
      <c r="L222" s="163"/>
      <c r="M222" s="163"/>
      <c r="N222" s="163"/>
      <c r="O222" s="163"/>
      <c r="P222" s="163"/>
      <c r="Q222" s="433"/>
    </row>
    <row r="223" spans="1:17" s="1" customFormat="1">
      <c r="A223" s="163"/>
      <c r="B223" s="163"/>
      <c r="C223" s="163"/>
      <c r="D223" s="163"/>
      <c r="E223" s="163"/>
      <c r="F223" s="163"/>
      <c r="G223" s="163"/>
      <c r="H223" s="163"/>
      <c r="I223" s="163"/>
      <c r="J223" s="163"/>
      <c r="K223" s="163"/>
      <c r="L223" s="163"/>
      <c r="M223" s="163"/>
      <c r="N223" s="163"/>
      <c r="O223" s="163"/>
      <c r="P223" s="163"/>
      <c r="Q223" s="433"/>
    </row>
    <row r="224" spans="1:17" s="1" customFormat="1">
      <c r="A224" s="163"/>
      <c r="B224" s="163"/>
      <c r="C224" s="163"/>
      <c r="D224" s="163"/>
      <c r="E224" s="163"/>
      <c r="F224" s="163"/>
      <c r="G224" s="163"/>
      <c r="H224" s="163"/>
      <c r="I224" s="163"/>
      <c r="J224" s="163"/>
      <c r="K224" s="163"/>
      <c r="L224" s="163"/>
      <c r="M224" s="163"/>
      <c r="N224" s="163"/>
      <c r="O224" s="163"/>
      <c r="P224" s="163"/>
      <c r="Q224" s="433"/>
    </row>
    <row r="225" spans="1:17" s="1" customFormat="1">
      <c r="A225" s="163"/>
      <c r="B225" s="163"/>
      <c r="C225" s="163"/>
      <c r="D225" s="163"/>
      <c r="E225" s="163"/>
      <c r="F225" s="163"/>
      <c r="G225" s="163"/>
      <c r="H225" s="163"/>
      <c r="I225" s="163"/>
      <c r="J225" s="163"/>
      <c r="K225" s="163"/>
      <c r="L225" s="163"/>
      <c r="M225" s="163"/>
      <c r="N225" s="163"/>
      <c r="O225" s="163"/>
      <c r="P225" s="163"/>
      <c r="Q225" s="433"/>
    </row>
    <row r="226" spans="1:17" s="1" customFormat="1">
      <c r="A226" s="163"/>
      <c r="B226" s="163"/>
      <c r="C226" s="163"/>
      <c r="D226" s="163"/>
      <c r="E226" s="163"/>
      <c r="F226" s="163"/>
      <c r="G226" s="163"/>
      <c r="H226" s="163"/>
      <c r="I226" s="163"/>
      <c r="J226" s="163"/>
      <c r="K226" s="163"/>
      <c r="L226" s="163"/>
      <c r="M226" s="163"/>
      <c r="N226" s="163"/>
      <c r="O226" s="163"/>
      <c r="P226" s="163"/>
      <c r="Q226" s="433"/>
    </row>
    <row r="227" spans="1:17" s="1" customFormat="1">
      <c r="A227" s="163"/>
      <c r="B227" s="163"/>
      <c r="C227" s="163"/>
      <c r="D227" s="163"/>
      <c r="E227" s="163"/>
      <c r="F227" s="163"/>
      <c r="G227" s="163"/>
      <c r="H227" s="163"/>
      <c r="I227" s="163"/>
      <c r="J227" s="163"/>
      <c r="K227" s="163"/>
      <c r="L227" s="163"/>
      <c r="M227" s="163"/>
      <c r="N227" s="163"/>
      <c r="O227" s="163"/>
      <c r="P227" s="163"/>
      <c r="Q227" s="433"/>
    </row>
    <row r="228" spans="1:17" s="1" customFormat="1">
      <c r="A228" s="163"/>
      <c r="B228" s="163"/>
      <c r="C228" s="163"/>
      <c r="D228" s="163"/>
      <c r="E228" s="163"/>
      <c r="F228" s="163"/>
      <c r="G228" s="163"/>
      <c r="H228" s="163"/>
      <c r="I228" s="163"/>
      <c r="J228" s="163"/>
      <c r="K228" s="163"/>
      <c r="L228" s="163"/>
      <c r="M228" s="163"/>
      <c r="N228" s="163"/>
      <c r="O228" s="163"/>
      <c r="P228" s="163"/>
      <c r="Q228" s="433"/>
    </row>
    <row r="229" spans="1:17" s="1" customFormat="1">
      <c r="A229" s="163"/>
      <c r="B229" s="163"/>
      <c r="C229" s="163"/>
      <c r="D229" s="163"/>
      <c r="E229" s="163"/>
      <c r="F229" s="163"/>
      <c r="G229" s="163"/>
      <c r="H229" s="163"/>
      <c r="I229" s="163"/>
      <c r="J229" s="163"/>
      <c r="K229" s="163"/>
      <c r="L229" s="163"/>
      <c r="M229" s="163"/>
      <c r="N229" s="163"/>
      <c r="O229" s="163"/>
      <c r="P229" s="163"/>
      <c r="Q229" s="433"/>
    </row>
    <row r="230" spans="1:17" s="1" customFormat="1">
      <c r="A230" s="163"/>
      <c r="B230" s="163"/>
      <c r="C230" s="163"/>
      <c r="D230" s="163"/>
      <c r="E230" s="163"/>
      <c r="F230" s="163"/>
      <c r="G230" s="163"/>
      <c r="H230" s="163"/>
      <c r="I230" s="163"/>
      <c r="J230" s="163"/>
      <c r="K230" s="163"/>
      <c r="L230" s="163"/>
      <c r="M230" s="163"/>
      <c r="N230" s="163"/>
      <c r="O230" s="163"/>
      <c r="P230" s="163"/>
      <c r="Q230" s="433"/>
    </row>
    <row r="231" spans="1:17" s="1" customFormat="1">
      <c r="A231" s="163"/>
      <c r="B231" s="163"/>
      <c r="C231" s="163"/>
      <c r="D231" s="163"/>
      <c r="E231" s="163"/>
      <c r="F231" s="163"/>
      <c r="G231" s="163"/>
      <c r="H231" s="163"/>
      <c r="I231" s="163"/>
      <c r="J231" s="163"/>
      <c r="K231" s="163"/>
      <c r="L231" s="163"/>
      <c r="M231" s="163"/>
      <c r="N231" s="163"/>
      <c r="O231" s="163"/>
      <c r="P231" s="163"/>
      <c r="Q231" s="433"/>
    </row>
    <row r="232" spans="1:17" s="1" customFormat="1">
      <c r="A232" s="163"/>
      <c r="B232" s="163"/>
      <c r="C232" s="163"/>
      <c r="D232" s="163"/>
      <c r="E232" s="163"/>
      <c r="F232" s="163"/>
      <c r="G232" s="163"/>
      <c r="H232" s="163"/>
      <c r="I232" s="163"/>
      <c r="J232" s="163"/>
      <c r="K232" s="163"/>
      <c r="L232" s="163"/>
      <c r="M232" s="163"/>
      <c r="N232" s="163"/>
      <c r="O232" s="163"/>
      <c r="P232" s="163"/>
      <c r="Q232" s="433"/>
    </row>
    <row r="233" spans="1:17" s="1" customFormat="1">
      <c r="A233" s="163"/>
      <c r="B233" s="163"/>
      <c r="C233" s="163"/>
      <c r="D233" s="163"/>
      <c r="E233" s="163"/>
      <c r="F233" s="163"/>
      <c r="G233" s="163"/>
      <c r="H233" s="163"/>
      <c r="I233" s="163"/>
      <c r="J233" s="163"/>
      <c r="K233" s="163"/>
      <c r="L233" s="163"/>
      <c r="M233" s="163"/>
      <c r="N233" s="163"/>
      <c r="O233" s="163"/>
      <c r="P233" s="163"/>
      <c r="Q233" s="433"/>
    </row>
    <row r="234" spans="1:17" s="1" customFormat="1">
      <c r="A234" s="163"/>
      <c r="B234" s="163"/>
      <c r="C234" s="163"/>
      <c r="D234" s="163"/>
      <c r="E234" s="163"/>
      <c r="F234" s="163"/>
      <c r="G234" s="163"/>
      <c r="H234" s="163"/>
      <c r="I234" s="163"/>
      <c r="J234" s="163"/>
      <c r="K234" s="163"/>
      <c r="L234" s="163"/>
      <c r="M234" s="163"/>
      <c r="N234" s="163"/>
      <c r="O234" s="163"/>
      <c r="P234" s="163"/>
      <c r="Q234" s="433"/>
    </row>
    <row r="235" spans="1:17" s="1" customFormat="1">
      <c r="A235" s="163"/>
      <c r="B235" s="163"/>
      <c r="C235" s="163"/>
      <c r="D235" s="163"/>
      <c r="E235" s="163"/>
      <c r="F235" s="163"/>
      <c r="G235" s="163"/>
      <c r="H235" s="163"/>
      <c r="I235" s="163"/>
      <c r="J235" s="163"/>
      <c r="K235" s="163"/>
      <c r="L235" s="163"/>
      <c r="M235" s="163"/>
      <c r="N235" s="163"/>
      <c r="O235" s="163"/>
      <c r="P235" s="163"/>
      <c r="Q235" s="433"/>
    </row>
    <row r="236" spans="1:17" s="1" customFormat="1">
      <c r="A236" s="163"/>
      <c r="B236" s="163"/>
      <c r="C236" s="163"/>
      <c r="D236" s="163"/>
      <c r="E236" s="163"/>
      <c r="F236" s="163"/>
      <c r="G236" s="163"/>
      <c r="H236" s="163"/>
      <c r="I236" s="163"/>
      <c r="J236" s="163"/>
      <c r="K236" s="163"/>
      <c r="L236" s="163"/>
      <c r="M236" s="163"/>
      <c r="N236" s="163"/>
      <c r="O236" s="163"/>
      <c r="P236" s="163"/>
      <c r="Q236" s="433"/>
    </row>
    <row r="237" spans="1:17" s="1" customFormat="1">
      <c r="A237" s="163"/>
      <c r="B237" s="163"/>
      <c r="C237" s="163"/>
      <c r="D237" s="163"/>
      <c r="E237" s="163"/>
      <c r="F237" s="163"/>
      <c r="G237" s="163"/>
      <c r="H237" s="163"/>
      <c r="I237" s="163"/>
      <c r="J237" s="163"/>
      <c r="K237" s="163"/>
      <c r="L237" s="163"/>
      <c r="M237" s="163"/>
      <c r="N237" s="163"/>
      <c r="O237" s="163"/>
      <c r="P237" s="163"/>
      <c r="Q237" s="433"/>
    </row>
    <row r="238" spans="1:17" s="1" customFormat="1">
      <c r="A238" s="163"/>
      <c r="B238" s="163"/>
      <c r="C238" s="163"/>
      <c r="D238" s="163"/>
      <c r="E238" s="163"/>
      <c r="F238" s="163"/>
      <c r="G238" s="163"/>
      <c r="H238" s="163"/>
      <c r="I238" s="163"/>
      <c r="J238" s="163"/>
      <c r="K238" s="163"/>
      <c r="L238" s="163"/>
      <c r="M238" s="163"/>
      <c r="N238" s="163"/>
      <c r="O238" s="163"/>
      <c r="P238" s="163"/>
      <c r="Q238" s="433"/>
    </row>
    <row r="239" spans="1:17" s="1" customFormat="1">
      <c r="A239" s="163"/>
      <c r="B239" s="163"/>
      <c r="C239" s="163"/>
      <c r="D239" s="163"/>
      <c r="E239" s="163"/>
      <c r="F239" s="163"/>
      <c r="G239" s="163"/>
      <c r="H239" s="163"/>
      <c r="I239" s="163"/>
      <c r="J239" s="163"/>
      <c r="K239" s="163"/>
      <c r="L239" s="163"/>
      <c r="M239" s="163"/>
      <c r="N239" s="163"/>
      <c r="O239" s="163"/>
      <c r="P239" s="163"/>
      <c r="Q239" s="433"/>
    </row>
    <row r="240" spans="1:17" s="1" customFormat="1">
      <c r="A240" s="163"/>
      <c r="B240" s="163"/>
      <c r="C240" s="163"/>
      <c r="D240" s="163"/>
      <c r="E240" s="163"/>
      <c r="F240" s="163"/>
      <c r="G240" s="163"/>
      <c r="H240" s="163"/>
      <c r="I240" s="163"/>
      <c r="J240" s="163"/>
      <c r="K240" s="163"/>
      <c r="L240" s="163"/>
      <c r="M240" s="163"/>
      <c r="N240" s="163"/>
      <c r="O240" s="163"/>
      <c r="P240" s="163"/>
      <c r="Q240" s="433"/>
    </row>
    <row r="241" spans="1:17" s="1" customFormat="1">
      <c r="A241" s="163"/>
      <c r="B241" s="163"/>
      <c r="C241" s="163"/>
      <c r="D241" s="163"/>
      <c r="E241" s="163"/>
      <c r="F241" s="163"/>
      <c r="G241" s="163"/>
      <c r="H241" s="163"/>
      <c r="I241" s="163"/>
      <c r="J241" s="163"/>
      <c r="K241" s="163"/>
      <c r="L241" s="163"/>
      <c r="M241" s="163"/>
      <c r="N241" s="163"/>
      <c r="O241" s="163"/>
      <c r="P241" s="163"/>
      <c r="Q241" s="433"/>
    </row>
    <row r="242" spans="1:17" s="1" customFormat="1">
      <c r="A242" s="163"/>
      <c r="B242" s="163"/>
      <c r="C242" s="163"/>
      <c r="D242" s="163"/>
      <c r="E242" s="163"/>
      <c r="F242" s="163"/>
      <c r="G242" s="163"/>
      <c r="H242" s="163"/>
      <c r="I242" s="163"/>
      <c r="J242" s="163"/>
      <c r="K242" s="163"/>
      <c r="L242" s="163"/>
      <c r="M242" s="163"/>
      <c r="N242" s="163"/>
      <c r="O242" s="163"/>
      <c r="P242" s="163"/>
      <c r="Q242" s="433"/>
    </row>
    <row r="243" spans="1:17" s="1" customFormat="1">
      <c r="A243" s="163"/>
      <c r="B243" s="163"/>
      <c r="C243" s="163"/>
      <c r="D243" s="163"/>
      <c r="E243" s="163"/>
      <c r="F243" s="163"/>
      <c r="G243" s="163"/>
      <c r="H243" s="163"/>
      <c r="I243" s="163"/>
      <c r="J243" s="163"/>
      <c r="K243" s="163"/>
      <c r="L243" s="163"/>
      <c r="M243" s="163"/>
      <c r="N243" s="163"/>
      <c r="O243" s="163"/>
      <c r="P243" s="163"/>
      <c r="Q243" s="433"/>
    </row>
    <row r="244" spans="1:17" s="1" customFormat="1">
      <c r="A244" s="163"/>
      <c r="B244" s="163"/>
      <c r="C244" s="163"/>
      <c r="D244" s="163"/>
      <c r="E244" s="163"/>
      <c r="F244" s="163"/>
      <c r="G244" s="163"/>
      <c r="H244" s="163"/>
      <c r="I244" s="163"/>
      <c r="J244" s="163"/>
      <c r="K244" s="163"/>
      <c r="L244" s="163"/>
      <c r="M244" s="163"/>
      <c r="N244" s="163"/>
      <c r="O244" s="163"/>
      <c r="P244" s="163"/>
      <c r="Q244" s="433"/>
    </row>
    <row r="245" spans="1:17" s="1" customFormat="1">
      <c r="A245" s="163"/>
      <c r="B245" s="163"/>
      <c r="C245" s="163"/>
      <c r="D245" s="163"/>
      <c r="E245" s="163"/>
      <c r="F245" s="163"/>
      <c r="G245" s="163"/>
      <c r="H245" s="163"/>
      <c r="I245" s="163"/>
      <c r="J245" s="163"/>
      <c r="K245" s="163"/>
      <c r="L245" s="163"/>
      <c r="M245" s="163"/>
      <c r="N245" s="163"/>
      <c r="O245" s="163"/>
      <c r="P245" s="163"/>
      <c r="Q245" s="433"/>
    </row>
    <row r="246" spans="1:17" s="1" customFormat="1">
      <c r="A246" s="163"/>
      <c r="B246" s="163"/>
      <c r="C246" s="163"/>
      <c r="D246" s="163"/>
      <c r="E246" s="163"/>
      <c r="F246" s="163"/>
      <c r="G246" s="163"/>
      <c r="H246" s="163"/>
      <c r="I246" s="163"/>
      <c r="J246" s="163"/>
      <c r="K246" s="163"/>
      <c r="L246" s="163"/>
      <c r="M246" s="163"/>
      <c r="N246" s="163"/>
      <c r="O246" s="163"/>
      <c r="P246" s="163"/>
      <c r="Q246" s="433"/>
    </row>
    <row r="247" spans="1:17" s="1" customFormat="1">
      <c r="A247" s="163"/>
      <c r="B247" s="163"/>
      <c r="C247" s="163"/>
      <c r="D247" s="163"/>
      <c r="E247" s="163"/>
      <c r="F247" s="163"/>
      <c r="G247" s="163"/>
      <c r="H247" s="163"/>
      <c r="I247" s="163"/>
      <c r="J247" s="163"/>
      <c r="K247" s="163"/>
      <c r="L247" s="163"/>
      <c r="M247" s="163"/>
      <c r="N247" s="163"/>
      <c r="O247" s="163"/>
      <c r="P247" s="163"/>
      <c r="Q247" s="433"/>
    </row>
    <row r="248" spans="1:17" s="1" customFormat="1">
      <c r="A248" s="163"/>
      <c r="B248" s="163"/>
      <c r="C248" s="163"/>
      <c r="D248" s="163"/>
      <c r="E248" s="163"/>
      <c r="F248" s="163"/>
      <c r="G248" s="163"/>
      <c r="H248" s="163"/>
      <c r="I248" s="163"/>
      <c r="J248" s="163"/>
      <c r="K248" s="163"/>
      <c r="L248" s="163"/>
      <c r="M248" s="163"/>
      <c r="N248" s="163"/>
      <c r="O248" s="163"/>
      <c r="P248" s="163"/>
      <c r="Q248" s="433"/>
    </row>
    <row r="249" spans="1:17" s="1" customFormat="1">
      <c r="A249" s="163"/>
      <c r="B249" s="163"/>
      <c r="C249" s="163"/>
      <c r="D249" s="163"/>
      <c r="E249" s="163"/>
      <c r="F249" s="163"/>
      <c r="G249" s="163"/>
      <c r="H249" s="163"/>
      <c r="I249" s="163"/>
      <c r="J249" s="163"/>
      <c r="K249" s="163"/>
      <c r="L249" s="163"/>
      <c r="M249" s="163"/>
      <c r="N249" s="163"/>
      <c r="O249" s="163"/>
      <c r="P249" s="163"/>
      <c r="Q249" s="433"/>
    </row>
    <row r="250" spans="1:17" s="1" customFormat="1">
      <c r="A250" s="163"/>
      <c r="B250" s="163"/>
      <c r="C250" s="163"/>
      <c r="D250" s="163"/>
      <c r="E250" s="163"/>
      <c r="F250" s="163"/>
      <c r="G250" s="163"/>
      <c r="H250" s="163"/>
      <c r="I250" s="163"/>
      <c r="J250" s="163"/>
      <c r="K250" s="163"/>
      <c r="L250" s="163"/>
      <c r="M250" s="163"/>
      <c r="N250" s="163"/>
      <c r="O250" s="163"/>
      <c r="P250" s="163"/>
      <c r="Q250" s="433"/>
    </row>
    <row r="251" spans="1:17" s="1" customFormat="1">
      <c r="A251" s="163"/>
      <c r="B251" s="163"/>
      <c r="C251" s="163"/>
      <c r="D251" s="163"/>
      <c r="E251" s="163"/>
      <c r="F251" s="163"/>
      <c r="G251" s="163"/>
      <c r="H251" s="163"/>
      <c r="I251" s="163"/>
      <c r="J251" s="163"/>
      <c r="K251" s="163"/>
      <c r="L251" s="163"/>
      <c r="M251" s="163"/>
      <c r="N251" s="163"/>
      <c r="O251" s="163"/>
      <c r="P251" s="163"/>
      <c r="Q251" s="433"/>
    </row>
    <row r="252" spans="1:17" s="1" customFormat="1">
      <c r="A252" s="163"/>
      <c r="B252" s="163"/>
      <c r="C252" s="163"/>
      <c r="D252" s="163"/>
      <c r="E252" s="163"/>
      <c r="F252" s="163"/>
      <c r="G252" s="163"/>
      <c r="H252" s="163"/>
      <c r="I252" s="163"/>
      <c r="J252" s="163"/>
      <c r="K252" s="163"/>
      <c r="L252" s="163"/>
      <c r="M252" s="163"/>
      <c r="N252" s="163"/>
      <c r="O252" s="163"/>
      <c r="P252" s="163"/>
      <c r="Q252" s="433"/>
    </row>
    <row r="253" spans="1:17" s="1" customFormat="1">
      <c r="A253" s="163"/>
      <c r="B253" s="163"/>
      <c r="C253" s="163"/>
      <c r="D253" s="163"/>
      <c r="E253" s="163"/>
      <c r="F253" s="163"/>
      <c r="G253" s="163"/>
      <c r="H253" s="163"/>
      <c r="I253" s="163"/>
      <c r="J253" s="163"/>
      <c r="K253" s="163"/>
      <c r="L253" s="163"/>
      <c r="M253" s="163"/>
      <c r="N253" s="163"/>
      <c r="O253" s="163"/>
      <c r="P253" s="163"/>
      <c r="Q253" s="433"/>
    </row>
    <row r="254" spans="1:17" s="1" customFormat="1">
      <c r="A254" s="163"/>
      <c r="B254" s="163"/>
      <c r="C254" s="163"/>
      <c r="D254" s="163"/>
      <c r="E254" s="163"/>
      <c r="F254" s="163"/>
      <c r="G254" s="163"/>
      <c r="H254" s="163"/>
      <c r="I254" s="163"/>
      <c r="J254" s="163"/>
      <c r="K254" s="163"/>
      <c r="L254" s="163"/>
      <c r="M254" s="163"/>
      <c r="N254" s="163"/>
      <c r="O254" s="163"/>
      <c r="P254" s="163"/>
      <c r="Q254" s="433"/>
    </row>
    <row r="255" spans="1:17" s="1" customFormat="1">
      <c r="A255" s="163"/>
      <c r="B255" s="163"/>
      <c r="C255" s="163"/>
      <c r="D255" s="163"/>
      <c r="E255" s="163"/>
      <c r="F255" s="163"/>
      <c r="G255" s="163"/>
      <c r="H255" s="163"/>
      <c r="I255" s="163"/>
      <c r="J255" s="163"/>
      <c r="K255" s="163"/>
      <c r="L255" s="163"/>
      <c r="M255" s="163"/>
      <c r="N255" s="163"/>
      <c r="O255" s="163"/>
      <c r="P255" s="163"/>
      <c r="Q255" s="433"/>
    </row>
    <row r="256" spans="1:17" s="1" customFormat="1">
      <c r="A256" s="163"/>
      <c r="B256" s="163"/>
      <c r="C256" s="163"/>
      <c r="D256" s="163"/>
      <c r="E256" s="163"/>
      <c r="F256" s="163"/>
      <c r="G256" s="163"/>
      <c r="H256" s="163"/>
      <c r="I256" s="163"/>
      <c r="J256" s="163"/>
      <c r="K256" s="163"/>
      <c r="L256" s="163"/>
      <c r="M256" s="163"/>
      <c r="N256" s="163"/>
      <c r="O256" s="163"/>
      <c r="P256" s="163"/>
      <c r="Q256" s="433"/>
    </row>
    <row r="257" spans="1:17" s="1" customFormat="1">
      <c r="A257" s="163"/>
      <c r="B257" s="163"/>
      <c r="C257" s="163"/>
      <c r="D257" s="163"/>
      <c r="E257" s="163"/>
      <c r="F257" s="163"/>
      <c r="G257" s="163"/>
      <c r="H257" s="163"/>
      <c r="I257" s="163"/>
      <c r="J257" s="163"/>
      <c r="K257" s="163"/>
      <c r="L257" s="163"/>
      <c r="M257" s="163"/>
      <c r="N257" s="163"/>
      <c r="O257" s="163"/>
      <c r="P257" s="163"/>
      <c r="Q257" s="433"/>
    </row>
    <row r="258" spans="1:17" s="1" customFormat="1">
      <c r="A258" s="163"/>
      <c r="B258" s="163"/>
      <c r="C258" s="163"/>
      <c r="D258" s="163"/>
      <c r="E258" s="163"/>
      <c r="F258" s="163"/>
      <c r="G258" s="163"/>
      <c r="H258" s="163"/>
      <c r="I258" s="163"/>
      <c r="J258" s="163"/>
      <c r="K258" s="163"/>
      <c r="L258" s="163"/>
      <c r="M258" s="163"/>
      <c r="N258" s="163"/>
      <c r="O258" s="163"/>
      <c r="P258" s="163"/>
      <c r="Q258" s="433"/>
    </row>
    <row r="259" spans="1:17" s="1" customFormat="1">
      <c r="A259" s="163"/>
      <c r="B259" s="163"/>
      <c r="C259" s="163"/>
      <c r="D259" s="163"/>
      <c r="E259" s="163"/>
      <c r="F259" s="163"/>
      <c r="G259" s="163"/>
      <c r="H259" s="163"/>
      <c r="I259" s="163"/>
      <c r="J259" s="163"/>
      <c r="K259" s="163"/>
      <c r="L259" s="163"/>
      <c r="M259" s="163"/>
      <c r="N259" s="163"/>
      <c r="O259" s="163"/>
      <c r="P259" s="163"/>
      <c r="Q259" s="433"/>
    </row>
    <row r="260" spans="1:17" s="1" customFormat="1">
      <c r="A260" s="163"/>
      <c r="B260" s="163"/>
      <c r="C260" s="163"/>
      <c r="D260" s="163"/>
      <c r="E260" s="163"/>
      <c r="F260" s="163"/>
      <c r="G260" s="163"/>
      <c r="H260" s="163"/>
      <c r="I260" s="163"/>
      <c r="J260" s="163"/>
      <c r="K260" s="163"/>
      <c r="L260" s="163"/>
      <c r="M260" s="163"/>
      <c r="N260" s="163"/>
      <c r="O260" s="163"/>
      <c r="P260" s="163"/>
      <c r="Q260" s="433"/>
    </row>
    <row r="261" spans="1:17" s="1" customFormat="1">
      <c r="A261" s="163"/>
      <c r="B261" s="163"/>
      <c r="C261" s="163"/>
      <c r="D261" s="163"/>
      <c r="E261" s="163"/>
      <c r="F261" s="163"/>
      <c r="G261" s="163"/>
      <c r="H261" s="163"/>
      <c r="I261" s="163"/>
      <c r="J261" s="163"/>
      <c r="K261" s="163"/>
      <c r="L261" s="163"/>
      <c r="M261" s="163"/>
      <c r="N261" s="163"/>
      <c r="O261" s="163"/>
      <c r="P261" s="163"/>
      <c r="Q261" s="433"/>
    </row>
    <row r="262" spans="1:17" s="1" customFormat="1">
      <c r="A262" s="163"/>
      <c r="B262" s="163"/>
      <c r="C262" s="163"/>
      <c r="D262" s="163"/>
      <c r="E262" s="163"/>
      <c r="F262" s="163"/>
      <c r="G262" s="163"/>
      <c r="H262" s="163"/>
      <c r="I262" s="163"/>
      <c r="J262" s="163"/>
      <c r="K262" s="163"/>
      <c r="L262" s="163"/>
      <c r="M262" s="163"/>
      <c r="N262" s="163"/>
      <c r="O262" s="163"/>
      <c r="P262" s="163"/>
      <c r="Q262" s="433"/>
    </row>
    <row r="263" spans="1:17" s="1" customFormat="1">
      <c r="A263" s="163"/>
      <c r="B263" s="163"/>
      <c r="C263" s="163"/>
      <c r="D263" s="163"/>
      <c r="E263" s="163"/>
      <c r="F263" s="163"/>
      <c r="G263" s="163"/>
      <c r="H263" s="163"/>
      <c r="I263" s="163"/>
      <c r="J263" s="163"/>
      <c r="K263" s="163"/>
      <c r="L263" s="163"/>
      <c r="M263" s="163"/>
      <c r="N263" s="163"/>
      <c r="O263" s="163"/>
      <c r="P263" s="163"/>
      <c r="Q263" s="433"/>
    </row>
    <row r="264" spans="1:17" s="1" customFormat="1">
      <c r="A264" s="163"/>
      <c r="B264" s="163"/>
      <c r="C264" s="163"/>
      <c r="D264" s="163"/>
      <c r="E264" s="163"/>
      <c r="F264" s="163"/>
      <c r="G264" s="163"/>
      <c r="H264" s="163"/>
      <c r="I264" s="163"/>
      <c r="J264" s="163"/>
      <c r="K264" s="163"/>
      <c r="L264" s="163"/>
      <c r="M264" s="163"/>
      <c r="N264" s="163"/>
      <c r="O264" s="163"/>
      <c r="P264" s="163"/>
      <c r="Q264" s="433"/>
    </row>
    <row r="265" spans="1:17" s="1" customFormat="1">
      <c r="A265" s="163"/>
      <c r="B265" s="163"/>
      <c r="C265" s="163"/>
      <c r="D265" s="163"/>
      <c r="E265" s="163"/>
      <c r="F265" s="163"/>
      <c r="G265" s="163"/>
      <c r="H265" s="163"/>
      <c r="I265" s="163"/>
      <c r="J265" s="163"/>
      <c r="K265" s="163"/>
      <c r="L265" s="163"/>
      <c r="M265" s="163"/>
      <c r="N265" s="163"/>
      <c r="O265" s="163"/>
      <c r="P265" s="163"/>
      <c r="Q265" s="433"/>
    </row>
    <row r="266" spans="1:17" s="1" customFormat="1">
      <c r="A266" s="163"/>
      <c r="B266" s="163"/>
      <c r="C266" s="163"/>
      <c r="D266" s="163"/>
      <c r="E266" s="163"/>
      <c r="F266" s="163"/>
      <c r="G266" s="163"/>
      <c r="H266" s="163"/>
      <c r="I266" s="163"/>
      <c r="J266" s="163"/>
      <c r="K266" s="163"/>
      <c r="L266" s="163"/>
      <c r="M266" s="163"/>
      <c r="N266" s="163"/>
      <c r="O266" s="163"/>
      <c r="P266" s="163"/>
      <c r="Q266" s="433"/>
    </row>
    <row r="267" spans="1:17" s="1" customFormat="1">
      <c r="A267" s="163"/>
      <c r="B267" s="163"/>
      <c r="C267" s="163"/>
      <c r="D267" s="163"/>
      <c r="E267" s="163"/>
      <c r="F267" s="163"/>
      <c r="G267" s="163"/>
      <c r="H267" s="163"/>
      <c r="I267" s="163"/>
      <c r="J267" s="163"/>
      <c r="K267" s="163"/>
      <c r="L267" s="163"/>
      <c r="M267" s="163"/>
      <c r="N267" s="163"/>
      <c r="O267" s="163"/>
      <c r="P267" s="163"/>
      <c r="Q267" s="433"/>
    </row>
    <row r="268" spans="1:17" s="1" customFormat="1">
      <c r="A268" s="163"/>
      <c r="B268" s="163"/>
      <c r="C268" s="163"/>
      <c r="D268" s="163"/>
      <c r="E268" s="163"/>
      <c r="F268" s="163"/>
      <c r="G268" s="163"/>
      <c r="H268" s="163"/>
      <c r="I268" s="163"/>
      <c r="J268" s="163"/>
      <c r="K268" s="163"/>
      <c r="L268" s="163"/>
      <c r="M268" s="163"/>
      <c r="N268" s="163"/>
      <c r="O268" s="163"/>
      <c r="P268" s="163"/>
      <c r="Q268" s="433"/>
    </row>
    <row r="269" spans="1:17" s="1" customFormat="1">
      <c r="A269" s="163"/>
      <c r="B269" s="163"/>
      <c r="C269" s="163"/>
      <c r="D269" s="163"/>
      <c r="E269" s="163"/>
      <c r="F269" s="163"/>
      <c r="G269" s="163"/>
      <c r="H269" s="163"/>
      <c r="I269" s="163"/>
      <c r="J269" s="163"/>
      <c r="K269" s="163"/>
      <c r="L269" s="163"/>
      <c r="M269" s="163"/>
      <c r="N269" s="163"/>
      <c r="O269" s="163"/>
      <c r="P269" s="163"/>
      <c r="Q269" s="433"/>
    </row>
    <row r="270" spans="1:17" s="1" customFormat="1">
      <c r="A270" s="163"/>
      <c r="B270" s="163"/>
      <c r="C270" s="163"/>
      <c r="D270" s="163"/>
      <c r="E270" s="163"/>
      <c r="F270" s="163"/>
      <c r="G270" s="163"/>
      <c r="H270" s="163"/>
      <c r="I270" s="163"/>
      <c r="J270" s="163"/>
      <c r="K270" s="163"/>
      <c r="L270" s="163"/>
      <c r="M270" s="163"/>
      <c r="N270" s="163"/>
      <c r="O270" s="163"/>
      <c r="P270" s="163"/>
      <c r="Q270" s="433"/>
    </row>
    <row r="271" spans="1:17" s="1" customFormat="1">
      <c r="A271" s="163"/>
      <c r="B271" s="163"/>
      <c r="C271" s="163"/>
      <c r="D271" s="163"/>
      <c r="E271" s="163"/>
      <c r="F271" s="163"/>
      <c r="G271" s="163"/>
      <c r="H271" s="163"/>
      <c r="I271" s="163"/>
      <c r="J271" s="163"/>
      <c r="K271" s="163"/>
      <c r="L271" s="163"/>
      <c r="M271" s="163"/>
      <c r="N271" s="163"/>
      <c r="O271" s="163"/>
      <c r="P271" s="163"/>
      <c r="Q271" s="433"/>
    </row>
    <row r="272" spans="1:17" s="1" customFormat="1">
      <c r="A272" s="163"/>
      <c r="B272" s="163"/>
      <c r="C272" s="163"/>
      <c r="D272" s="163"/>
      <c r="E272" s="163"/>
      <c r="F272" s="163"/>
      <c r="G272" s="163"/>
      <c r="H272" s="163"/>
      <c r="I272" s="163"/>
      <c r="J272" s="163"/>
      <c r="K272" s="163"/>
      <c r="L272" s="163"/>
      <c r="M272" s="163"/>
      <c r="N272" s="163"/>
      <c r="O272" s="163"/>
      <c r="P272" s="163"/>
      <c r="Q272" s="433"/>
    </row>
    <row r="273" spans="1:17" s="1" customFormat="1">
      <c r="A273" s="163"/>
      <c r="B273" s="163"/>
      <c r="C273" s="163"/>
      <c r="D273" s="163"/>
      <c r="E273" s="163"/>
      <c r="F273" s="163"/>
      <c r="G273" s="163"/>
      <c r="H273" s="163"/>
      <c r="I273" s="163"/>
      <c r="J273" s="163"/>
      <c r="K273" s="163"/>
      <c r="L273" s="163"/>
      <c r="M273" s="163"/>
      <c r="N273" s="163"/>
      <c r="O273" s="163"/>
      <c r="P273" s="163"/>
      <c r="Q273" s="433"/>
    </row>
    <row r="274" spans="1:17" s="1" customFormat="1">
      <c r="A274" s="163"/>
      <c r="B274" s="163"/>
      <c r="C274" s="163"/>
      <c r="D274" s="163"/>
      <c r="E274" s="163"/>
      <c r="F274" s="163"/>
      <c r="G274" s="163"/>
      <c r="H274" s="163"/>
      <c r="I274" s="163"/>
      <c r="J274" s="163"/>
      <c r="K274" s="163"/>
      <c r="L274" s="163"/>
      <c r="M274" s="163"/>
      <c r="N274" s="163"/>
      <c r="O274" s="163"/>
      <c r="P274" s="163"/>
      <c r="Q274" s="433"/>
    </row>
    <row r="275" spans="1:17" s="1" customFormat="1">
      <c r="A275" s="163"/>
      <c r="B275" s="163"/>
      <c r="C275" s="163"/>
      <c r="D275" s="163"/>
      <c r="E275" s="163"/>
      <c r="F275" s="163"/>
      <c r="G275" s="163"/>
      <c r="H275" s="163"/>
      <c r="I275" s="163"/>
      <c r="J275" s="163"/>
      <c r="K275" s="163"/>
      <c r="L275" s="163"/>
      <c r="M275" s="163"/>
      <c r="N275" s="163"/>
      <c r="O275" s="163"/>
      <c r="P275" s="163"/>
      <c r="Q275" s="433"/>
    </row>
    <row r="276" spans="1:17" s="1" customFormat="1">
      <c r="A276" s="163"/>
      <c r="B276" s="163"/>
      <c r="C276" s="163"/>
      <c r="D276" s="163"/>
      <c r="E276" s="163"/>
      <c r="F276" s="163"/>
      <c r="G276" s="163"/>
      <c r="H276" s="163"/>
      <c r="I276" s="163"/>
      <c r="J276" s="163"/>
      <c r="K276" s="163"/>
      <c r="L276" s="163"/>
      <c r="M276" s="163"/>
      <c r="N276" s="163"/>
      <c r="O276" s="163"/>
      <c r="P276" s="163"/>
      <c r="Q276" s="433"/>
    </row>
    <row r="277" spans="1:17" s="1" customFormat="1">
      <c r="A277" s="163"/>
      <c r="B277" s="163"/>
      <c r="C277" s="163"/>
      <c r="D277" s="163"/>
      <c r="E277" s="163"/>
      <c r="F277" s="163"/>
      <c r="G277" s="163"/>
      <c r="H277" s="163"/>
      <c r="I277" s="163"/>
      <c r="J277" s="163"/>
      <c r="K277" s="163"/>
      <c r="L277" s="163"/>
      <c r="M277" s="163"/>
      <c r="N277" s="163"/>
      <c r="O277" s="163"/>
      <c r="P277" s="163"/>
      <c r="Q277" s="433"/>
    </row>
    <row r="278" spans="1:17" s="1" customFormat="1">
      <c r="A278" s="163"/>
      <c r="B278" s="163"/>
      <c r="C278" s="163"/>
      <c r="D278" s="163"/>
      <c r="E278" s="163"/>
      <c r="F278" s="163"/>
      <c r="G278" s="163"/>
      <c r="H278" s="163"/>
      <c r="I278" s="163"/>
      <c r="J278" s="163"/>
      <c r="K278" s="163"/>
      <c r="L278" s="163"/>
      <c r="M278" s="163"/>
      <c r="N278" s="163"/>
      <c r="O278" s="163"/>
      <c r="P278" s="163"/>
      <c r="Q278" s="433"/>
    </row>
    <row r="279" spans="1:17" s="1" customFormat="1">
      <c r="A279" s="163"/>
      <c r="B279" s="163"/>
      <c r="C279" s="163"/>
      <c r="D279" s="163"/>
      <c r="E279" s="163"/>
      <c r="F279" s="163"/>
      <c r="G279" s="163"/>
      <c r="H279" s="163"/>
      <c r="I279" s="163"/>
      <c r="J279" s="163"/>
      <c r="K279" s="163"/>
      <c r="L279" s="163"/>
      <c r="M279" s="163"/>
      <c r="N279" s="163"/>
      <c r="O279" s="163"/>
      <c r="P279" s="163"/>
      <c r="Q279" s="433"/>
    </row>
    <row r="280" spans="1:17" s="1" customFormat="1">
      <c r="A280" s="163"/>
      <c r="B280" s="163"/>
      <c r="C280" s="163"/>
      <c r="D280" s="163"/>
      <c r="E280" s="163"/>
      <c r="F280" s="163"/>
      <c r="G280" s="163"/>
      <c r="H280" s="163"/>
      <c r="I280" s="163"/>
      <c r="J280" s="163"/>
      <c r="K280" s="163"/>
      <c r="L280" s="163"/>
      <c r="M280" s="163"/>
      <c r="N280" s="163"/>
      <c r="O280" s="163"/>
      <c r="P280" s="163"/>
      <c r="Q280" s="433"/>
    </row>
    <row r="281" spans="1:17" s="1" customFormat="1">
      <c r="A281" s="163"/>
      <c r="B281" s="163"/>
      <c r="C281" s="163"/>
      <c r="D281" s="163"/>
      <c r="E281" s="163"/>
      <c r="F281" s="163"/>
      <c r="G281" s="163"/>
      <c r="H281" s="163"/>
      <c r="I281" s="163"/>
      <c r="J281" s="163"/>
      <c r="K281" s="163"/>
      <c r="L281" s="163"/>
      <c r="M281" s="163"/>
      <c r="N281" s="163"/>
      <c r="O281" s="163"/>
      <c r="P281" s="163"/>
      <c r="Q281" s="433"/>
    </row>
    <row r="282" spans="1:17" s="1" customFormat="1">
      <c r="A282" s="163"/>
      <c r="B282" s="163"/>
      <c r="C282" s="163"/>
      <c r="D282" s="163"/>
      <c r="E282" s="163"/>
      <c r="F282" s="163"/>
      <c r="G282" s="163"/>
      <c r="H282" s="163"/>
      <c r="I282" s="163"/>
      <c r="J282" s="163"/>
      <c r="K282" s="163"/>
      <c r="L282" s="163"/>
      <c r="M282" s="163"/>
      <c r="N282" s="163"/>
      <c r="O282" s="163"/>
      <c r="P282" s="163"/>
      <c r="Q282" s="433"/>
    </row>
    <row r="283" spans="1:17" s="1" customFormat="1">
      <c r="A283" s="163"/>
      <c r="B283" s="163"/>
      <c r="C283" s="163"/>
      <c r="D283" s="163"/>
      <c r="E283" s="163"/>
      <c r="F283" s="163"/>
      <c r="G283" s="163"/>
      <c r="H283" s="163"/>
      <c r="I283" s="163"/>
      <c r="J283" s="163"/>
      <c r="K283" s="163"/>
      <c r="L283" s="163"/>
      <c r="M283" s="163"/>
      <c r="N283" s="163"/>
      <c r="O283" s="163"/>
      <c r="P283" s="163"/>
      <c r="Q283" s="433"/>
    </row>
    <row r="284" spans="1:17" s="1" customFormat="1">
      <c r="A284" s="163"/>
      <c r="B284" s="163"/>
      <c r="C284" s="163"/>
      <c r="D284" s="163"/>
      <c r="E284" s="163"/>
      <c r="F284" s="163"/>
      <c r="G284" s="163"/>
      <c r="H284" s="163"/>
      <c r="I284" s="163"/>
      <c r="J284" s="163"/>
      <c r="K284" s="163"/>
      <c r="L284" s="163"/>
      <c r="M284" s="163"/>
      <c r="N284" s="163"/>
      <c r="O284" s="163"/>
      <c r="P284" s="163"/>
      <c r="Q284" s="433"/>
    </row>
    <row r="285" spans="1:17" s="1" customFormat="1">
      <c r="A285" s="163"/>
      <c r="B285" s="163"/>
      <c r="C285" s="163"/>
      <c r="D285" s="163"/>
      <c r="E285" s="163"/>
      <c r="F285" s="163"/>
      <c r="G285" s="163"/>
      <c r="H285" s="163"/>
      <c r="I285" s="163"/>
      <c r="J285" s="163"/>
      <c r="K285" s="163"/>
      <c r="L285" s="163"/>
      <c r="M285" s="163"/>
      <c r="N285" s="163"/>
      <c r="O285" s="163"/>
      <c r="P285" s="163"/>
      <c r="Q285" s="433"/>
    </row>
    <row r="286" spans="1:17" s="1" customFormat="1">
      <c r="A286" s="163"/>
      <c r="B286" s="163"/>
      <c r="C286" s="163"/>
      <c r="D286" s="163"/>
      <c r="E286" s="163"/>
      <c r="F286" s="163"/>
      <c r="G286" s="163"/>
      <c r="H286" s="163"/>
      <c r="I286" s="163"/>
      <c r="J286" s="163"/>
      <c r="K286" s="163"/>
      <c r="L286" s="163"/>
      <c r="M286" s="163"/>
      <c r="N286" s="163"/>
      <c r="O286" s="163"/>
      <c r="P286" s="163"/>
      <c r="Q286" s="433"/>
    </row>
    <row r="287" spans="1:17" s="1" customFormat="1">
      <c r="A287" s="163"/>
      <c r="B287" s="163"/>
      <c r="C287" s="163"/>
      <c r="D287" s="163"/>
      <c r="E287" s="163"/>
      <c r="F287" s="163"/>
      <c r="G287" s="163"/>
      <c r="H287" s="163"/>
      <c r="I287" s="163"/>
      <c r="J287" s="163"/>
      <c r="K287" s="163"/>
      <c r="L287" s="163"/>
      <c r="M287" s="163"/>
      <c r="N287" s="163"/>
      <c r="O287" s="163"/>
      <c r="P287" s="163"/>
      <c r="Q287" s="433"/>
    </row>
    <row r="288" spans="1:17" s="1" customFormat="1">
      <c r="A288" s="163"/>
      <c r="B288" s="163"/>
      <c r="C288" s="163"/>
      <c r="D288" s="163"/>
      <c r="E288" s="163"/>
      <c r="F288" s="163"/>
      <c r="G288" s="163"/>
      <c r="H288" s="163"/>
      <c r="I288" s="163"/>
      <c r="J288" s="163"/>
      <c r="K288" s="163"/>
      <c r="L288" s="163"/>
      <c r="M288" s="163"/>
      <c r="N288" s="163"/>
      <c r="O288" s="163"/>
      <c r="P288" s="163"/>
      <c r="Q288" s="433"/>
    </row>
    <row r="289" spans="1:17" s="1" customFormat="1">
      <c r="A289" s="163"/>
      <c r="B289" s="163"/>
      <c r="C289" s="163"/>
      <c r="D289" s="163"/>
      <c r="E289" s="163"/>
      <c r="F289" s="163"/>
      <c r="G289" s="163"/>
      <c r="H289" s="163"/>
      <c r="I289" s="163"/>
      <c r="J289" s="163"/>
      <c r="K289" s="163"/>
      <c r="L289" s="163"/>
      <c r="M289" s="163"/>
      <c r="N289" s="163"/>
      <c r="O289" s="163"/>
      <c r="P289" s="163"/>
      <c r="Q289" s="433"/>
    </row>
    <row r="290" spans="1:17" s="1" customFormat="1">
      <c r="A290" s="163"/>
      <c r="B290" s="163"/>
      <c r="C290" s="163"/>
      <c r="D290" s="163"/>
      <c r="E290" s="163"/>
      <c r="F290" s="163"/>
      <c r="G290" s="163"/>
      <c r="H290" s="163"/>
      <c r="I290" s="163"/>
      <c r="J290" s="163"/>
      <c r="K290" s="163"/>
      <c r="L290" s="163"/>
      <c r="M290" s="163"/>
      <c r="N290" s="163"/>
      <c r="O290" s="163"/>
      <c r="P290" s="163"/>
      <c r="Q290" s="433"/>
    </row>
    <row r="291" spans="1:17" s="1" customFormat="1">
      <c r="A291" s="163"/>
      <c r="B291" s="163"/>
      <c r="C291" s="163"/>
      <c r="D291" s="163"/>
      <c r="E291" s="163"/>
      <c r="F291" s="163"/>
      <c r="G291" s="163"/>
      <c r="H291" s="163"/>
      <c r="I291" s="163"/>
      <c r="J291" s="163"/>
      <c r="K291" s="163"/>
      <c r="L291" s="163"/>
      <c r="M291" s="163"/>
      <c r="N291" s="163"/>
      <c r="O291" s="163"/>
      <c r="P291" s="163"/>
      <c r="Q291" s="433"/>
    </row>
    <row r="292" spans="1:17" s="1" customFormat="1">
      <c r="A292" s="163"/>
      <c r="B292" s="163"/>
      <c r="C292" s="163"/>
      <c r="D292" s="163"/>
      <c r="E292" s="163"/>
      <c r="F292" s="163"/>
      <c r="G292" s="163"/>
      <c r="H292" s="163"/>
      <c r="I292" s="163"/>
      <c r="J292" s="163"/>
      <c r="K292" s="163"/>
      <c r="L292" s="163"/>
      <c r="M292" s="163"/>
      <c r="N292" s="163"/>
      <c r="O292" s="163"/>
      <c r="P292" s="163"/>
      <c r="Q292" s="433"/>
    </row>
    <row r="293" spans="1:17" s="1" customFormat="1">
      <c r="A293" s="163"/>
      <c r="B293" s="163"/>
      <c r="C293" s="163"/>
      <c r="D293" s="163"/>
      <c r="E293" s="163"/>
      <c r="F293" s="163"/>
      <c r="G293" s="163"/>
      <c r="H293" s="163"/>
      <c r="I293" s="163"/>
      <c r="J293" s="163"/>
      <c r="K293" s="163"/>
      <c r="L293" s="163"/>
      <c r="M293" s="163"/>
      <c r="N293" s="163"/>
      <c r="O293" s="163"/>
      <c r="P293" s="163"/>
      <c r="Q293" s="433"/>
    </row>
    <row r="294" spans="1:17" s="1" customFormat="1">
      <c r="A294" s="163"/>
      <c r="B294" s="163"/>
      <c r="C294" s="163"/>
      <c r="D294" s="163"/>
      <c r="E294" s="163"/>
      <c r="F294" s="163"/>
      <c r="G294" s="163"/>
      <c r="H294" s="163"/>
      <c r="I294" s="163"/>
      <c r="J294" s="163"/>
      <c r="K294" s="163"/>
      <c r="L294" s="163"/>
      <c r="M294" s="163"/>
      <c r="N294" s="163"/>
      <c r="O294" s="163"/>
      <c r="P294" s="163"/>
      <c r="Q294" s="433"/>
    </row>
    <row r="295" spans="1:17" s="1" customFormat="1">
      <c r="A295" s="163"/>
      <c r="B295" s="163"/>
      <c r="C295" s="163"/>
      <c r="D295" s="163"/>
      <c r="E295" s="163"/>
      <c r="F295" s="163"/>
      <c r="G295" s="163"/>
      <c r="H295" s="163"/>
      <c r="I295" s="163"/>
      <c r="J295" s="163"/>
      <c r="K295" s="163"/>
      <c r="L295" s="163"/>
      <c r="M295" s="163"/>
      <c r="N295" s="163"/>
      <c r="O295" s="163"/>
      <c r="P295" s="163"/>
      <c r="Q295" s="433"/>
    </row>
    <row r="296" spans="1:17" s="1" customFormat="1">
      <c r="A296" s="163"/>
      <c r="B296" s="163"/>
      <c r="C296" s="163"/>
      <c r="D296" s="163"/>
      <c r="E296" s="163"/>
      <c r="F296" s="163"/>
      <c r="G296" s="163"/>
      <c r="H296" s="163"/>
      <c r="I296" s="163"/>
      <c r="J296" s="163"/>
      <c r="K296" s="163"/>
      <c r="L296" s="163"/>
      <c r="M296" s="163"/>
      <c r="N296" s="163"/>
      <c r="O296" s="163"/>
      <c r="P296" s="163"/>
      <c r="Q296" s="433"/>
    </row>
    <row r="297" spans="1:17" s="1" customFormat="1">
      <c r="A297" s="163"/>
      <c r="B297" s="163"/>
      <c r="C297" s="163"/>
      <c r="D297" s="163"/>
      <c r="E297" s="163"/>
      <c r="F297" s="163"/>
      <c r="G297" s="163"/>
      <c r="H297" s="163"/>
      <c r="I297" s="163"/>
      <c r="J297" s="163"/>
      <c r="K297" s="163"/>
      <c r="L297" s="163"/>
      <c r="M297" s="163"/>
      <c r="N297" s="163"/>
      <c r="O297" s="163"/>
      <c r="P297" s="163"/>
      <c r="Q297" s="433"/>
    </row>
    <row r="298" spans="1:17" s="1" customFormat="1">
      <c r="A298" s="163"/>
      <c r="B298" s="163"/>
      <c r="C298" s="163"/>
      <c r="D298" s="163"/>
      <c r="E298" s="163"/>
      <c r="F298" s="163"/>
      <c r="G298" s="163"/>
      <c r="H298" s="163"/>
      <c r="I298" s="163"/>
      <c r="J298" s="163"/>
      <c r="K298" s="163"/>
      <c r="L298" s="163"/>
      <c r="M298" s="163"/>
      <c r="N298" s="163"/>
      <c r="O298" s="163"/>
      <c r="P298" s="163"/>
      <c r="Q298" s="433"/>
    </row>
    <row r="299" spans="1:17" s="1" customFormat="1">
      <c r="A299" s="163"/>
      <c r="B299" s="163"/>
      <c r="C299" s="163"/>
      <c r="D299" s="163"/>
      <c r="E299" s="163"/>
      <c r="F299" s="163"/>
      <c r="G299" s="163"/>
      <c r="H299" s="163"/>
      <c r="I299" s="163"/>
      <c r="J299" s="163"/>
      <c r="K299" s="163"/>
      <c r="L299" s="163"/>
      <c r="M299" s="163"/>
      <c r="N299" s="163"/>
      <c r="O299" s="163"/>
      <c r="P299" s="163"/>
      <c r="Q299" s="433"/>
    </row>
    <row r="300" spans="1:17" s="1" customFormat="1">
      <c r="A300" s="163"/>
      <c r="B300" s="163"/>
      <c r="C300" s="163"/>
      <c r="D300" s="163"/>
      <c r="E300" s="163"/>
      <c r="F300" s="163"/>
      <c r="G300" s="163"/>
      <c r="H300" s="163"/>
      <c r="I300" s="163"/>
      <c r="J300" s="163"/>
      <c r="K300" s="163"/>
      <c r="L300" s="163"/>
      <c r="M300" s="163"/>
      <c r="N300" s="163"/>
      <c r="O300" s="163"/>
      <c r="P300" s="163"/>
      <c r="Q300" s="433"/>
    </row>
    <row r="301" spans="1:17" s="1" customFormat="1">
      <c r="A301" s="163"/>
      <c r="B301" s="163"/>
      <c r="C301" s="163"/>
      <c r="D301" s="163"/>
      <c r="E301" s="163"/>
      <c r="F301" s="163"/>
      <c r="G301" s="163"/>
      <c r="H301" s="163"/>
      <c r="I301" s="163"/>
      <c r="J301" s="163"/>
      <c r="K301" s="163"/>
      <c r="L301" s="163"/>
      <c r="M301" s="163"/>
      <c r="N301" s="163"/>
      <c r="O301" s="163"/>
      <c r="P301" s="163"/>
      <c r="Q301" s="433"/>
    </row>
    <row r="302" spans="1:17" s="1" customFormat="1">
      <c r="A302" s="163"/>
      <c r="B302" s="163"/>
      <c r="C302" s="163"/>
      <c r="D302" s="163"/>
      <c r="E302" s="163"/>
      <c r="F302" s="163"/>
      <c r="G302" s="163"/>
      <c r="H302" s="163"/>
      <c r="I302" s="163"/>
      <c r="J302" s="163"/>
      <c r="K302" s="163"/>
      <c r="L302" s="163"/>
      <c r="M302" s="163"/>
      <c r="N302" s="163"/>
      <c r="O302" s="163"/>
      <c r="P302" s="163"/>
      <c r="Q302" s="433"/>
    </row>
    <row r="303" spans="1:17" s="1" customFormat="1">
      <c r="A303" s="163"/>
      <c r="B303" s="163"/>
      <c r="C303" s="163"/>
      <c r="D303" s="163"/>
      <c r="E303" s="163"/>
      <c r="F303" s="163"/>
      <c r="G303" s="163"/>
      <c r="H303" s="163"/>
      <c r="I303" s="163"/>
      <c r="J303" s="163"/>
      <c r="K303" s="163"/>
      <c r="L303" s="163"/>
      <c r="M303" s="163"/>
      <c r="N303" s="163"/>
      <c r="O303" s="163"/>
      <c r="P303" s="163"/>
      <c r="Q303" s="433"/>
    </row>
    <row r="304" spans="1:17" s="1" customFormat="1">
      <c r="A304" s="163"/>
      <c r="B304" s="163"/>
      <c r="C304" s="163"/>
      <c r="D304" s="163"/>
      <c r="E304" s="163"/>
      <c r="F304" s="163"/>
      <c r="G304" s="163"/>
      <c r="H304" s="163"/>
      <c r="I304" s="163"/>
      <c r="J304" s="163"/>
      <c r="K304" s="163"/>
      <c r="L304" s="163"/>
      <c r="M304" s="163"/>
      <c r="N304" s="163"/>
      <c r="O304" s="163"/>
      <c r="P304" s="163"/>
      <c r="Q304" s="433"/>
    </row>
    <row r="305" spans="1:17" s="1" customFormat="1">
      <c r="A305" s="163"/>
      <c r="B305" s="163"/>
      <c r="C305" s="163"/>
      <c r="D305" s="163"/>
      <c r="E305" s="163"/>
      <c r="F305" s="163"/>
      <c r="G305" s="163"/>
      <c r="H305" s="163"/>
      <c r="I305" s="163"/>
      <c r="J305" s="163"/>
      <c r="K305" s="163"/>
      <c r="L305" s="163"/>
      <c r="M305" s="163"/>
      <c r="N305" s="163"/>
      <c r="O305" s="163"/>
      <c r="P305" s="163"/>
      <c r="Q305" s="433"/>
    </row>
    <row r="306" spans="1:17" s="1" customFormat="1">
      <c r="A306" s="163"/>
      <c r="B306" s="163"/>
      <c r="C306" s="163"/>
      <c r="D306" s="163"/>
      <c r="E306" s="163"/>
      <c r="F306" s="163"/>
      <c r="G306" s="163"/>
      <c r="H306" s="163"/>
      <c r="I306" s="163"/>
      <c r="J306" s="163"/>
      <c r="K306" s="163"/>
      <c r="L306" s="163"/>
      <c r="M306" s="163"/>
      <c r="N306" s="163"/>
      <c r="O306" s="163"/>
      <c r="P306" s="163"/>
      <c r="Q306" s="433"/>
    </row>
    <row r="307" spans="1:17" s="1" customFormat="1">
      <c r="A307" s="163"/>
      <c r="B307" s="163"/>
      <c r="C307" s="163"/>
      <c r="D307" s="163"/>
      <c r="E307" s="163"/>
      <c r="F307" s="163"/>
      <c r="G307" s="163"/>
      <c r="H307" s="163"/>
      <c r="I307" s="163"/>
      <c r="J307" s="163"/>
      <c r="K307" s="163"/>
      <c r="L307" s="163"/>
      <c r="M307" s="163"/>
      <c r="N307" s="163"/>
      <c r="O307" s="163"/>
      <c r="P307" s="163"/>
      <c r="Q307" s="433"/>
    </row>
    <row r="308" spans="1:17" s="1" customFormat="1">
      <c r="A308" s="163"/>
      <c r="B308" s="163"/>
      <c r="C308" s="163"/>
      <c r="D308" s="163"/>
      <c r="E308" s="163"/>
      <c r="F308" s="163"/>
      <c r="G308" s="163"/>
      <c r="H308" s="163"/>
      <c r="I308" s="163"/>
      <c r="J308" s="163"/>
      <c r="K308" s="163"/>
      <c r="L308" s="163"/>
      <c r="M308" s="163"/>
      <c r="N308" s="163"/>
      <c r="O308" s="163"/>
      <c r="P308" s="163"/>
      <c r="Q308" s="433"/>
    </row>
    <row r="309" spans="1:17" s="1" customFormat="1">
      <c r="A309" s="163"/>
      <c r="B309" s="163"/>
      <c r="C309" s="163"/>
      <c r="D309" s="163"/>
      <c r="E309" s="163"/>
      <c r="F309" s="163"/>
      <c r="G309" s="163"/>
      <c r="H309" s="163"/>
      <c r="I309" s="163"/>
      <c r="J309" s="163"/>
      <c r="K309" s="163"/>
      <c r="L309" s="163"/>
      <c r="M309" s="163"/>
      <c r="N309" s="163"/>
      <c r="O309" s="163"/>
      <c r="P309" s="163"/>
      <c r="Q309" s="433"/>
    </row>
    <row r="310" spans="1:17" s="1" customFormat="1">
      <c r="A310" s="163"/>
      <c r="B310" s="163"/>
      <c r="C310" s="163"/>
      <c r="D310" s="163"/>
      <c r="E310" s="163"/>
      <c r="F310" s="163"/>
      <c r="G310" s="163"/>
      <c r="H310" s="163"/>
      <c r="I310" s="163"/>
      <c r="J310" s="163"/>
      <c r="K310" s="163"/>
      <c r="L310" s="163"/>
      <c r="M310" s="163"/>
      <c r="N310" s="163"/>
      <c r="O310" s="163"/>
      <c r="P310" s="163"/>
      <c r="Q310" s="433"/>
    </row>
    <row r="311" spans="1:17" s="1" customFormat="1">
      <c r="A311" s="163"/>
      <c r="B311" s="163"/>
      <c r="C311" s="163"/>
      <c r="D311" s="163"/>
      <c r="E311" s="163"/>
      <c r="F311" s="163"/>
      <c r="G311" s="163"/>
      <c r="H311" s="163"/>
      <c r="I311" s="163"/>
      <c r="J311" s="163"/>
      <c r="K311" s="163"/>
      <c r="L311" s="163"/>
      <c r="M311" s="163"/>
      <c r="N311" s="163"/>
      <c r="O311" s="163"/>
      <c r="P311" s="163"/>
      <c r="Q311" s="433"/>
    </row>
    <row r="312" spans="1:17" s="1" customFormat="1">
      <c r="A312" s="163"/>
      <c r="B312" s="163"/>
      <c r="C312" s="163"/>
      <c r="D312" s="163"/>
      <c r="E312" s="163"/>
      <c r="F312" s="163"/>
      <c r="G312" s="163"/>
      <c r="H312" s="163"/>
      <c r="I312" s="163"/>
      <c r="J312" s="163"/>
      <c r="K312" s="163"/>
      <c r="L312" s="163"/>
      <c r="M312" s="163"/>
      <c r="N312" s="163"/>
      <c r="O312" s="163"/>
      <c r="P312" s="163"/>
      <c r="Q312" s="433"/>
    </row>
    <row r="313" spans="1:17" s="1" customFormat="1">
      <c r="A313" s="163"/>
      <c r="B313" s="163"/>
      <c r="C313" s="163"/>
      <c r="D313" s="163"/>
      <c r="E313" s="163"/>
      <c r="F313" s="163"/>
      <c r="G313" s="163"/>
      <c r="H313" s="163"/>
      <c r="I313" s="163"/>
      <c r="J313" s="163"/>
      <c r="K313" s="163"/>
      <c r="L313" s="163"/>
      <c r="M313" s="163"/>
      <c r="N313" s="163"/>
      <c r="O313" s="163"/>
      <c r="P313" s="163"/>
      <c r="Q313" s="433"/>
    </row>
    <row r="314" spans="1:17" s="1" customFormat="1">
      <c r="A314" s="163"/>
      <c r="B314" s="163"/>
      <c r="C314" s="163"/>
      <c r="D314" s="163"/>
      <c r="E314" s="163"/>
      <c r="F314" s="163"/>
      <c r="G314" s="163"/>
      <c r="H314" s="163"/>
      <c r="I314" s="163"/>
      <c r="J314" s="163"/>
      <c r="K314" s="163"/>
      <c r="L314" s="163"/>
      <c r="M314" s="163"/>
      <c r="N314" s="163"/>
      <c r="O314" s="163"/>
      <c r="P314" s="163"/>
      <c r="Q314" s="433"/>
    </row>
    <row r="315" spans="1:17" s="1" customFormat="1">
      <c r="A315" s="163"/>
      <c r="B315" s="163"/>
      <c r="C315" s="163"/>
      <c r="D315" s="163"/>
      <c r="E315" s="163"/>
      <c r="F315" s="163"/>
      <c r="G315" s="163"/>
      <c r="H315" s="163"/>
      <c r="I315" s="163"/>
      <c r="J315" s="163"/>
      <c r="K315" s="163"/>
      <c r="L315" s="163"/>
      <c r="M315" s="163"/>
      <c r="N315" s="163"/>
      <c r="O315" s="163"/>
      <c r="P315" s="163"/>
      <c r="Q315" s="433"/>
    </row>
    <row r="316" spans="1:17" s="1" customFormat="1">
      <c r="A316" s="163"/>
      <c r="B316" s="163"/>
      <c r="C316" s="163"/>
      <c r="D316" s="163"/>
      <c r="E316" s="163"/>
      <c r="F316" s="163"/>
      <c r="G316" s="163"/>
      <c r="H316" s="163"/>
      <c r="I316" s="163"/>
      <c r="J316" s="163"/>
      <c r="K316" s="163"/>
      <c r="L316" s="163"/>
      <c r="M316" s="163"/>
      <c r="N316" s="163"/>
      <c r="O316" s="163"/>
      <c r="P316" s="163"/>
      <c r="Q316" s="433"/>
    </row>
    <row r="317" spans="1:17" s="1" customFormat="1">
      <c r="A317" s="163"/>
      <c r="B317" s="163"/>
      <c r="C317" s="163"/>
      <c r="D317" s="163"/>
      <c r="E317" s="163"/>
      <c r="F317" s="163"/>
      <c r="G317" s="163"/>
      <c r="H317" s="163"/>
      <c r="I317" s="163"/>
      <c r="J317" s="163"/>
      <c r="K317" s="163"/>
      <c r="L317" s="163"/>
      <c r="M317" s="163"/>
      <c r="N317" s="163"/>
      <c r="O317" s="163"/>
      <c r="P317" s="163"/>
      <c r="Q317" s="433"/>
    </row>
    <row r="318" spans="1:17" s="1" customFormat="1">
      <c r="A318" s="163"/>
      <c r="B318" s="163"/>
      <c r="C318" s="163"/>
      <c r="D318" s="163"/>
      <c r="E318" s="163"/>
      <c r="F318" s="163"/>
      <c r="G318" s="163"/>
      <c r="H318" s="163"/>
      <c r="I318" s="163"/>
      <c r="J318" s="163"/>
      <c r="K318" s="163"/>
      <c r="L318" s="163"/>
      <c r="M318" s="163"/>
      <c r="N318" s="163"/>
      <c r="O318" s="163"/>
      <c r="P318" s="163"/>
      <c r="Q318" s="433"/>
    </row>
    <row r="319" spans="1:17" s="1" customFormat="1">
      <c r="A319" s="163"/>
      <c r="B319" s="163"/>
      <c r="C319" s="163"/>
      <c r="D319" s="163"/>
      <c r="E319" s="163"/>
      <c r="F319" s="163"/>
      <c r="G319" s="163"/>
      <c r="H319" s="163"/>
      <c r="I319" s="163"/>
      <c r="J319" s="163"/>
      <c r="K319" s="163"/>
      <c r="L319" s="163"/>
      <c r="M319" s="163"/>
      <c r="N319" s="163"/>
      <c r="O319" s="163"/>
      <c r="P319" s="163"/>
      <c r="Q319" s="433"/>
    </row>
    <row r="320" spans="1:17" s="1" customFormat="1">
      <c r="A320" s="163"/>
      <c r="B320" s="163"/>
      <c r="C320" s="163"/>
      <c r="D320" s="163"/>
      <c r="E320" s="163"/>
      <c r="F320" s="163"/>
      <c r="G320" s="163"/>
      <c r="H320" s="163"/>
      <c r="I320" s="163"/>
      <c r="J320" s="163"/>
      <c r="K320" s="163"/>
      <c r="L320" s="163"/>
      <c r="M320" s="163"/>
      <c r="N320" s="163"/>
      <c r="O320" s="163"/>
      <c r="P320" s="163"/>
      <c r="Q320" s="433"/>
    </row>
    <row r="321" spans="1:17" s="1" customFormat="1">
      <c r="A321" s="163"/>
      <c r="B321" s="163"/>
      <c r="C321" s="163"/>
      <c r="D321" s="163"/>
      <c r="E321" s="163"/>
      <c r="F321" s="163"/>
      <c r="G321" s="163"/>
      <c r="H321" s="163"/>
      <c r="I321" s="163"/>
      <c r="J321" s="163"/>
      <c r="K321" s="163"/>
      <c r="L321" s="163"/>
      <c r="M321" s="163"/>
      <c r="N321" s="163"/>
      <c r="O321" s="163"/>
      <c r="P321" s="163"/>
      <c r="Q321" s="433"/>
    </row>
    <row r="322" spans="1:17" s="1" customFormat="1">
      <c r="A322" s="163"/>
      <c r="B322" s="163"/>
      <c r="C322" s="163"/>
      <c r="D322" s="163"/>
      <c r="E322" s="163"/>
      <c r="F322" s="163"/>
      <c r="G322" s="163"/>
      <c r="H322" s="163"/>
      <c r="I322" s="163"/>
      <c r="J322" s="163"/>
      <c r="K322" s="163"/>
      <c r="L322" s="163"/>
      <c r="M322" s="163"/>
      <c r="N322" s="163"/>
      <c r="O322" s="163"/>
      <c r="P322" s="163"/>
      <c r="Q322" s="433"/>
    </row>
    <row r="323" spans="1:17" s="1" customFormat="1">
      <c r="A323" s="163"/>
      <c r="B323" s="163"/>
      <c r="C323" s="163"/>
      <c r="D323" s="163"/>
      <c r="E323" s="163"/>
      <c r="F323" s="163"/>
      <c r="G323" s="163"/>
      <c r="H323" s="163"/>
      <c r="I323" s="163"/>
      <c r="J323" s="163"/>
      <c r="K323" s="163"/>
      <c r="L323" s="163"/>
      <c r="M323" s="163"/>
      <c r="N323" s="163"/>
      <c r="O323" s="163"/>
      <c r="P323" s="163"/>
      <c r="Q323" s="433"/>
    </row>
    <row r="324" spans="1:17" s="1" customFormat="1">
      <c r="A324" s="163"/>
      <c r="B324" s="163"/>
      <c r="C324" s="163"/>
      <c r="D324" s="163"/>
      <c r="E324" s="163"/>
      <c r="F324" s="163"/>
      <c r="G324" s="163"/>
      <c r="H324" s="163"/>
      <c r="I324" s="163"/>
      <c r="J324" s="163"/>
      <c r="K324" s="163"/>
      <c r="L324" s="163"/>
      <c r="M324" s="163"/>
      <c r="N324" s="163"/>
      <c r="O324" s="163"/>
      <c r="P324" s="163"/>
      <c r="Q324" s="433"/>
    </row>
    <row r="325" spans="1:17" s="1" customFormat="1">
      <c r="A325" s="163"/>
      <c r="B325" s="163"/>
      <c r="C325" s="163"/>
      <c r="D325" s="163"/>
      <c r="E325" s="163"/>
      <c r="F325" s="163"/>
      <c r="G325" s="163"/>
      <c r="H325" s="163"/>
      <c r="I325" s="163"/>
      <c r="J325" s="163"/>
      <c r="K325" s="163"/>
      <c r="L325" s="163"/>
      <c r="M325" s="163"/>
      <c r="N325" s="163"/>
      <c r="O325" s="163"/>
      <c r="P325" s="163"/>
      <c r="Q325" s="433"/>
    </row>
    <row r="326" spans="1:17" s="1" customFormat="1">
      <c r="A326" s="163"/>
      <c r="B326" s="163"/>
      <c r="C326" s="163"/>
      <c r="D326" s="163"/>
      <c r="E326" s="163"/>
      <c r="F326" s="163"/>
      <c r="G326" s="163"/>
      <c r="H326" s="163"/>
      <c r="I326" s="163"/>
      <c r="J326" s="163"/>
      <c r="K326" s="163"/>
      <c r="L326" s="163"/>
      <c r="M326" s="163"/>
      <c r="N326" s="163"/>
      <c r="O326" s="163"/>
      <c r="P326" s="163"/>
      <c r="Q326" s="433"/>
    </row>
    <row r="327" spans="1:17" s="1" customFormat="1">
      <c r="A327" s="163"/>
      <c r="B327" s="163"/>
      <c r="C327" s="163"/>
      <c r="D327" s="163"/>
      <c r="E327" s="163"/>
      <c r="F327" s="163"/>
      <c r="G327" s="163"/>
      <c r="H327" s="163"/>
      <c r="I327" s="163"/>
      <c r="J327" s="163"/>
      <c r="K327" s="163"/>
      <c r="L327" s="163"/>
      <c r="M327" s="163"/>
      <c r="N327" s="163"/>
      <c r="O327" s="163"/>
      <c r="P327" s="163"/>
      <c r="Q327" s="433"/>
    </row>
    <row r="328" spans="1:17" s="1" customFormat="1">
      <c r="A328" s="163"/>
      <c r="B328" s="163"/>
      <c r="C328" s="163"/>
      <c r="D328" s="163"/>
      <c r="E328" s="163"/>
      <c r="F328" s="163"/>
      <c r="G328" s="163"/>
      <c r="H328" s="163"/>
      <c r="I328" s="163"/>
      <c r="J328" s="163"/>
      <c r="K328" s="163"/>
      <c r="L328" s="163"/>
      <c r="M328" s="163"/>
      <c r="N328" s="163"/>
      <c r="O328" s="163"/>
      <c r="P328" s="163"/>
      <c r="Q328" s="433"/>
    </row>
    <row r="329" spans="1:17" s="1" customFormat="1">
      <c r="A329" s="163"/>
      <c r="B329" s="163"/>
      <c r="C329" s="163"/>
      <c r="D329" s="163"/>
      <c r="E329" s="163"/>
      <c r="F329" s="163"/>
      <c r="G329" s="163"/>
      <c r="H329" s="163"/>
      <c r="I329" s="163"/>
      <c r="J329" s="163"/>
      <c r="K329" s="163"/>
      <c r="L329" s="163"/>
      <c r="M329" s="163"/>
      <c r="N329" s="163"/>
      <c r="O329" s="163"/>
      <c r="P329" s="163"/>
      <c r="Q329" s="433"/>
    </row>
    <row r="330" spans="1:17" s="1" customFormat="1">
      <c r="A330" s="163"/>
      <c r="B330" s="163"/>
      <c r="C330" s="163"/>
      <c r="D330" s="163"/>
      <c r="E330" s="163"/>
      <c r="F330" s="163"/>
      <c r="G330" s="163"/>
      <c r="H330" s="163"/>
      <c r="I330" s="163"/>
      <c r="J330" s="163"/>
      <c r="K330" s="163"/>
      <c r="L330" s="163"/>
      <c r="M330" s="163"/>
      <c r="N330" s="163"/>
      <c r="O330" s="163"/>
      <c r="P330" s="163"/>
      <c r="Q330" s="433"/>
    </row>
    <row r="331" spans="1:17" s="1" customFormat="1">
      <c r="A331" s="163"/>
      <c r="B331" s="163"/>
      <c r="C331" s="163"/>
      <c r="D331" s="163"/>
      <c r="E331" s="163"/>
      <c r="F331" s="163"/>
      <c r="G331" s="163"/>
      <c r="H331" s="163"/>
      <c r="I331" s="163"/>
      <c r="J331" s="163"/>
      <c r="K331" s="163"/>
      <c r="L331" s="163"/>
      <c r="M331" s="163"/>
      <c r="N331" s="163"/>
      <c r="O331" s="163"/>
      <c r="P331" s="163"/>
      <c r="Q331" s="433"/>
    </row>
    <row r="332" spans="1:17" s="1" customFormat="1">
      <c r="A332" s="163"/>
      <c r="B332" s="163"/>
      <c r="C332" s="163"/>
      <c r="D332" s="163"/>
      <c r="E332" s="163"/>
      <c r="F332" s="163"/>
      <c r="G332" s="163"/>
      <c r="H332" s="163"/>
      <c r="I332" s="163"/>
      <c r="J332" s="163"/>
      <c r="K332" s="163"/>
      <c r="L332" s="163"/>
      <c r="M332" s="163"/>
      <c r="N332" s="163"/>
      <c r="O332" s="163"/>
      <c r="P332" s="163"/>
      <c r="Q332" s="433"/>
    </row>
    <row r="333" spans="1:17" s="1" customFormat="1">
      <c r="A333" s="163"/>
      <c r="B333" s="163"/>
      <c r="C333" s="163"/>
      <c r="D333" s="163"/>
      <c r="E333" s="163"/>
      <c r="F333" s="163"/>
      <c r="G333" s="163"/>
      <c r="H333" s="163"/>
      <c r="I333" s="163"/>
      <c r="J333" s="163"/>
      <c r="K333" s="163"/>
      <c r="L333" s="163"/>
      <c r="M333" s="163"/>
      <c r="N333" s="163"/>
      <c r="O333" s="163"/>
      <c r="P333" s="163"/>
      <c r="Q333" s="433"/>
    </row>
    <row r="334" spans="1:17" s="1" customFormat="1">
      <c r="A334" s="163"/>
      <c r="B334" s="163"/>
      <c r="C334" s="163"/>
      <c r="D334" s="163"/>
      <c r="E334" s="163"/>
      <c r="F334" s="163"/>
      <c r="G334" s="163"/>
      <c r="H334" s="163"/>
      <c r="I334" s="163"/>
      <c r="J334" s="163"/>
      <c r="K334" s="163"/>
      <c r="L334" s="163"/>
      <c r="M334" s="163"/>
      <c r="N334" s="163"/>
      <c r="O334" s="163"/>
      <c r="P334" s="163"/>
      <c r="Q334" s="433"/>
    </row>
    <row r="335" spans="1:17" s="1" customFormat="1">
      <c r="A335" s="163"/>
      <c r="B335" s="163"/>
      <c r="C335" s="163"/>
      <c r="D335" s="163"/>
      <c r="E335" s="163"/>
      <c r="F335" s="163"/>
      <c r="G335" s="163"/>
      <c r="H335" s="163"/>
      <c r="I335" s="163"/>
      <c r="J335" s="163"/>
      <c r="K335" s="163"/>
      <c r="L335" s="163"/>
      <c r="M335" s="163"/>
      <c r="N335" s="163"/>
      <c r="O335" s="163"/>
      <c r="P335" s="163"/>
      <c r="Q335" s="433"/>
    </row>
    <row r="336" spans="1:17" s="1" customFormat="1">
      <c r="A336" s="163"/>
      <c r="B336" s="163"/>
      <c r="C336" s="163"/>
      <c r="D336" s="163"/>
      <c r="E336" s="163"/>
      <c r="F336" s="163"/>
      <c r="G336" s="163"/>
      <c r="H336" s="163"/>
      <c r="I336" s="163"/>
      <c r="J336" s="163"/>
      <c r="K336" s="163"/>
      <c r="L336" s="163"/>
      <c r="M336" s="163"/>
      <c r="N336" s="163"/>
      <c r="O336" s="163"/>
      <c r="P336" s="163"/>
      <c r="Q336" s="433"/>
    </row>
    <row r="337" spans="1:17" s="1" customFormat="1">
      <c r="A337" s="163"/>
      <c r="B337" s="163"/>
      <c r="C337" s="163"/>
      <c r="D337" s="163"/>
      <c r="E337" s="163"/>
      <c r="F337" s="163"/>
      <c r="G337" s="163"/>
      <c r="H337" s="163"/>
      <c r="I337" s="163"/>
      <c r="J337" s="163"/>
      <c r="K337" s="163"/>
      <c r="L337" s="163"/>
      <c r="M337" s="163"/>
      <c r="N337" s="163"/>
      <c r="O337" s="163"/>
      <c r="P337" s="163"/>
      <c r="Q337" s="433"/>
    </row>
    <row r="338" spans="1:17" s="1" customFormat="1">
      <c r="A338" s="163"/>
      <c r="B338" s="163"/>
      <c r="C338" s="163"/>
      <c r="D338" s="163"/>
      <c r="E338" s="163"/>
      <c r="F338" s="163"/>
      <c r="G338" s="163"/>
      <c r="H338" s="163"/>
      <c r="I338" s="163"/>
      <c r="J338" s="163"/>
      <c r="K338" s="163"/>
      <c r="L338" s="163"/>
      <c r="M338" s="163"/>
      <c r="N338" s="163"/>
      <c r="O338" s="163"/>
      <c r="P338" s="163"/>
      <c r="Q338" s="433"/>
    </row>
    <row r="339" spans="1:17" s="1" customFormat="1">
      <c r="A339" s="163"/>
      <c r="B339" s="163"/>
      <c r="C339" s="163"/>
      <c r="D339" s="163"/>
      <c r="E339" s="163"/>
      <c r="F339" s="163"/>
      <c r="G339" s="163"/>
      <c r="H339" s="163"/>
      <c r="I339" s="163"/>
      <c r="J339" s="163"/>
      <c r="K339" s="163"/>
      <c r="L339" s="163"/>
      <c r="M339" s="163"/>
      <c r="N339" s="163"/>
      <c r="O339" s="163"/>
      <c r="P339" s="163"/>
      <c r="Q339" s="433"/>
    </row>
    <row r="340" spans="1:17" s="1" customFormat="1">
      <c r="A340" s="163"/>
      <c r="B340" s="163"/>
      <c r="C340" s="163"/>
      <c r="D340" s="163"/>
      <c r="E340" s="163"/>
      <c r="F340" s="163"/>
      <c r="G340" s="163"/>
      <c r="H340" s="163"/>
      <c r="I340" s="163"/>
      <c r="J340" s="163"/>
      <c r="K340" s="163"/>
      <c r="L340" s="163"/>
      <c r="M340" s="163"/>
      <c r="N340" s="163"/>
      <c r="O340" s="163"/>
      <c r="P340" s="163"/>
      <c r="Q340" s="433"/>
    </row>
    <row r="341" spans="1:17" s="1" customFormat="1">
      <c r="A341" s="163"/>
      <c r="B341" s="163"/>
      <c r="C341" s="163"/>
      <c r="D341" s="163"/>
      <c r="E341" s="163"/>
      <c r="F341" s="163"/>
      <c r="G341" s="163"/>
      <c r="H341" s="163"/>
      <c r="I341" s="163"/>
      <c r="J341" s="163"/>
      <c r="K341" s="163"/>
      <c r="L341" s="163"/>
      <c r="M341" s="163"/>
      <c r="N341" s="163"/>
      <c r="O341" s="163"/>
      <c r="P341" s="163"/>
      <c r="Q341" s="433"/>
    </row>
    <row r="342" spans="1:17" s="1" customFormat="1">
      <c r="A342" s="163"/>
      <c r="B342" s="163"/>
      <c r="C342" s="163"/>
      <c r="D342" s="163"/>
      <c r="E342" s="163"/>
      <c r="F342" s="163"/>
      <c r="G342" s="163"/>
      <c r="H342" s="163"/>
      <c r="I342" s="163"/>
      <c r="J342" s="163"/>
      <c r="K342" s="163"/>
      <c r="L342" s="163"/>
      <c r="M342" s="163"/>
      <c r="N342" s="163"/>
      <c r="O342" s="163"/>
      <c r="P342" s="163"/>
      <c r="Q342" s="433"/>
    </row>
    <row r="343" spans="1:17" s="1" customFormat="1">
      <c r="A343" s="163"/>
      <c r="B343" s="163"/>
      <c r="C343" s="163"/>
      <c r="D343" s="163"/>
      <c r="E343" s="163"/>
      <c r="F343" s="163"/>
      <c r="G343" s="163"/>
      <c r="H343" s="163"/>
      <c r="I343" s="163"/>
      <c r="J343" s="163"/>
      <c r="K343" s="163"/>
      <c r="L343" s="163"/>
      <c r="M343" s="163"/>
      <c r="N343" s="163"/>
      <c r="O343" s="163"/>
      <c r="P343" s="163"/>
      <c r="Q343" s="433"/>
    </row>
    <row r="344" spans="1:17" s="1" customFormat="1">
      <c r="A344" s="163"/>
      <c r="B344" s="163"/>
      <c r="C344" s="163"/>
      <c r="D344" s="163"/>
      <c r="E344" s="163"/>
      <c r="F344" s="163"/>
      <c r="G344" s="163"/>
      <c r="H344" s="163"/>
      <c r="I344" s="163"/>
      <c r="J344" s="163"/>
      <c r="K344" s="163"/>
      <c r="L344" s="163"/>
      <c r="M344" s="163"/>
      <c r="N344" s="163"/>
      <c r="O344" s="163"/>
      <c r="P344" s="163"/>
      <c r="Q344" s="433"/>
    </row>
    <row r="345" spans="1:17" s="1" customFormat="1">
      <c r="A345" s="163"/>
      <c r="B345" s="163"/>
      <c r="C345" s="163"/>
      <c r="D345" s="163"/>
      <c r="E345" s="163"/>
      <c r="F345" s="163"/>
      <c r="G345" s="163"/>
      <c r="H345" s="163"/>
      <c r="I345" s="163"/>
      <c r="J345" s="163"/>
      <c r="K345" s="163"/>
      <c r="L345" s="163"/>
      <c r="M345" s="163"/>
      <c r="N345" s="163"/>
      <c r="O345" s="163"/>
      <c r="P345" s="163"/>
      <c r="Q345" s="433"/>
    </row>
    <row r="346" spans="1:17" s="1" customFormat="1">
      <c r="A346" s="163"/>
      <c r="B346" s="163"/>
      <c r="C346" s="163"/>
      <c r="D346" s="163"/>
      <c r="E346" s="163"/>
      <c r="F346" s="163"/>
      <c r="G346" s="163"/>
      <c r="H346" s="163"/>
      <c r="I346" s="163"/>
      <c r="J346" s="163"/>
      <c r="K346" s="163"/>
      <c r="L346" s="163"/>
      <c r="M346" s="163"/>
      <c r="N346" s="163"/>
      <c r="O346" s="163"/>
      <c r="P346" s="163"/>
      <c r="Q346" s="433"/>
    </row>
    <row r="347" spans="1:17" s="1" customFormat="1">
      <c r="A347" s="163"/>
      <c r="B347" s="163"/>
      <c r="C347" s="163"/>
      <c r="D347" s="163"/>
      <c r="E347" s="163"/>
      <c r="F347" s="163"/>
      <c r="G347" s="163"/>
      <c r="H347" s="163"/>
      <c r="I347" s="163"/>
      <c r="J347" s="163"/>
      <c r="K347" s="163"/>
      <c r="L347" s="163"/>
      <c r="M347" s="163"/>
      <c r="N347" s="163"/>
      <c r="O347" s="163"/>
      <c r="P347" s="163"/>
      <c r="Q347" s="433"/>
    </row>
    <row r="348" spans="1:17" s="1" customFormat="1">
      <c r="A348" s="163"/>
      <c r="B348" s="163"/>
      <c r="C348" s="163"/>
      <c r="D348" s="163"/>
      <c r="E348" s="163"/>
      <c r="F348" s="163"/>
      <c r="G348" s="163"/>
      <c r="H348" s="163"/>
      <c r="I348" s="163"/>
      <c r="J348" s="163"/>
      <c r="K348" s="163"/>
      <c r="L348" s="163"/>
      <c r="M348" s="163"/>
      <c r="N348" s="163"/>
      <c r="O348" s="163"/>
      <c r="P348" s="163"/>
      <c r="Q348" s="433"/>
    </row>
    <row r="349" spans="1:17" s="1" customFormat="1">
      <c r="A349" s="163"/>
      <c r="B349" s="163"/>
      <c r="C349" s="163"/>
      <c r="D349" s="163"/>
      <c r="E349" s="163"/>
      <c r="F349" s="163"/>
      <c r="G349" s="163"/>
      <c r="H349" s="163"/>
      <c r="I349" s="163"/>
      <c r="J349" s="163"/>
      <c r="K349" s="163"/>
      <c r="L349" s="163"/>
      <c r="M349" s="163"/>
      <c r="N349" s="163"/>
      <c r="O349" s="163"/>
      <c r="P349" s="163"/>
      <c r="Q349" s="433"/>
    </row>
    <row r="350" spans="1:17" s="1" customFormat="1">
      <c r="A350" s="163"/>
      <c r="B350" s="163"/>
      <c r="C350" s="163"/>
      <c r="D350" s="163"/>
      <c r="E350" s="163"/>
      <c r="F350" s="163"/>
      <c r="G350" s="163"/>
      <c r="H350" s="163"/>
      <c r="I350" s="163"/>
      <c r="J350" s="163"/>
      <c r="K350" s="163"/>
      <c r="L350" s="163"/>
      <c r="M350" s="163"/>
      <c r="N350" s="163"/>
      <c r="O350" s="163"/>
      <c r="P350" s="163"/>
      <c r="Q350" s="433"/>
    </row>
    <row r="351" spans="1:17" s="1" customFormat="1">
      <c r="A351" s="163"/>
      <c r="B351" s="163"/>
      <c r="C351" s="163"/>
      <c r="D351" s="163"/>
      <c r="E351" s="163"/>
      <c r="F351" s="163"/>
      <c r="G351" s="163"/>
      <c r="H351" s="163"/>
      <c r="I351" s="163"/>
      <c r="J351" s="163"/>
      <c r="K351" s="163"/>
      <c r="L351" s="163"/>
      <c r="M351" s="163"/>
      <c r="N351" s="163"/>
      <c r="O351" s="163"/>
      <c r="P351" s="163"/>
      <c r="Q351" s="433"/>
    </row>
    <row r="352" spans="1:17" s="1" customFormat="1">
      <c r="A352" s="163"/>
      <c r="B352" s="163"/>
      <c r="C352" s="163"/>
      <c r="D352" s="163"/>
      <c r="E352" s="163"/>
      <c r="F352" s="163"/>
      <c r="G352" s="163"/>
      <c r="H352" s="163"/>
      <c r="I352" s="163"/>
      <c r="J352" s="163"/>
      <c r="K352" s="163"/>
      <c r="L352" s="163"/>
      <c r="M352" s="163"/>
      <c r="N352" s="163"/>
      <c r="O352" s="163"/>
      <c r="P352" s="163"/>
      <c r="Q352" s="433"/>
    </row>
    <row r="353" spans="1:17" s="1" customFormat="1">
      <c r="A353" s="163"/>
      <c r="B353" s="163"/>
      <c r="C353" s="163"/>
      <c r="D353" s="163"/>
      <c r="E353" s="163"/>
      <c r="F353" s="163"/>
      <c r="G353" s="163"/>
      <c r="H353" s="163"/>
      <c r="I353" s="163"/>
      <c r="J353" s="163"/>
      <c r="K353" s="163"/>
      <c r="L353" s="163"/>
      <c r="M353" s="163"/>
      <c r="N353" s="163"/>
      <c r="O353" s="163"/>
      <c r="P353" s="163"/>
      <c r="Q353" s="433"/>
    </row>
    <row r="354" spans="1:17" s="1" customFormat="1">
      <c r="A354" s="163"/>
      <c r="B354" s="163"/>
      <c r="C354" s="163"/>
      <c r="D354" s="163"/>
      <c r="E354" s="163"/>
      <c r="F354" s="163"/>
      <c r="G354" s="163"/>
      <c r="H354" s="163"/>
      <c r="I354" s="163"/>
      <c r="J354" s="163"/>
      <c r="K354" s="163"/>
      <c r="L354" s="163"/>
      <c r="M354" s="163"/>
      <c r="N354" s="163"/>
      <c r="O354" s="163"/>
      <c r="P354" s="163"/>
      <c r="Q354" s="433"/>
    </row>
    <row r="355" spans="1:17" s="1" customFormat="1">
      <c r="A355" s="163"/>
      <c r="B355" s="163"/>
      <c r="C355" s="163"/>
      <c r="D355" s="163"/>
      <c r="E355" s="163"/>
      <c r="F355" s="163"/>
      <c r="G355" s="163"/>
      <c r="H355" s="163"/>
      <c r="I355" s="163"/>
      <c r="J355" s="163"/>
      <c r="K355" s="163"/>
      <c r="L355" s="163"/>
      <c r="M355" s="163"/>
      <c r="N355" s="163"/>
      <c r="O355" s="163"/>
      <c r="P355" s="163"/>
      <c r="Q355" s="433"/>
    </row>
    <row r="356" spans="1:17" s="1" customFormat="1">
      <c r="A356" s="163"/>
      <c r="B356" s="163"/>
      <c r="C356" s="163"/>
      <c r="D356" s="163"/>
      <c r="E356" s="163"/>
      <c r="F356" s="163"/>
      <c r="G356" s="163"/>
      <c r="H356" s="163"/>
      <c r="I356" s="163"/>
      <c r="J356" s="163"/>
      <c r="K356" s="163"/>
      <c r="L356" s="163"/>
      <c r="M356" s="163"/>
      <c r="N356" s="163"/>
      <c r="O356" s="163"/>
      <c r="P356" s="163"/>
      <c r="Q356" s="433"/>
    </row>
    <row r="357" spans="1:17" s="1" customFormat="1">
      <c r="A357" s="163"/>
      <c r="B357" s="163"/>
      <c r="C357" s="163"/>
      <c r="D357" s="163"/>
      <c r="E357" s="163"/>
      <c r="F357" s="163"/>
      <c r="G357" s="163"/>
      <c r="H357" s="163"/>
      <c r="I357" s="163"/>
      <c r="J357" s="163"/>
      <c r="K357" s="163"/>
      <c r="L357" s="163"/>
      <c r="M357" s="163"/>
      <c r="N357" s="163"/>
      <c r="O357" s="163"/>
      <c r="P357" s="163"/>
      <c r="Q357" s="433"/>
    </row>
    <row r="358" spans="1:17" s="1" customFormat="1">
      <c r="A358" s="163"/>
      <c r="B358" s="163"/>
      <c r="C358" s="163"/>
      <c r="D358" s="163"/>
      <c r="E358" s="163"/>
      <c r="F358" s="163"/>
      <c r="G358" s="163"/>
      <c r="H358" s="163"/>
      <c r="I358" s="163"/>
      <c r="J358" s="163"/>
      <c r="K358" s="163"/>
      <c r="L358" s="163"/>
      <c r="M358" s="163"/>
      <c r="N358" s="163"/>
      <c r="O358" s="163"/>
      <c r="P358" s="163"/>
      <c r="Q358" s="433"/>
    </row>
    <row r="359" spans="1:17" s="1" customFormat="1">
      <c r="A359" s="163"/>
      <c r="B359" s="163"/>
      <c r="C359" s="163"/>
      <c r="D359" s="163"/>
      <c r="E359" s="163"/>
      <c r="F359" s="163"/>
      <c r="G359" s="163"/>
      <c r="H359" s="163"/>
      <c r="I359" s="163"/>
      <c r="J359" s="163"/>
      <c r="K359" s="163"/>
      <c r="L359" s="163"/>
      <c r="M359" s="163"/>
      <c r="N359" s="163"/>
      <c r="O359" s="163"/>
      <c r="P359" s="163"/>
      <c r="Q359" s="433"/>
    </row>
    <row r="360" spans="1:17" s="1" customFormat="1">
      <c r="A360" s="163"/>
      <c r="B360" s="163"/>
      <c r="C360" s="163"/>
      <c r="D360" s="163"/>
      <c r="E360" s="163"/>
      <c r="F360" s="163"/>
      <c r="G360" s="163"/>
      <c r="H360" s="163"/>
      <c r="I360" s="163"/>
      <c r="J360" s="163"/>
      <c r="K360" s="163"/>
      <c r="L360" s="163"/>
      <c r="M360" s="163"/>
      <c r="N360" s="163"/>
      <c r="O360" s="163"/>
      <c r="P360" s="163"/>
      <c r="Q360" s="433"/>
    </row>
    <row r="361" spans="1:17" s="1" customFormat="1">
      <c r="A361" s="163"/>
      <c r="B361" s="163"/>
      <c r="C361" s="163"/>
      <c r="D361" s="163"/>
      <c r="E361" s="163"/>
      <c r="F361" s="163"/>
      <c r="G361" s="163"/>
      <c r="H361" s="163"/>
      <c r="I361" s="163"/>
      <c r="J361" s="163"/>
      <c r="K361" s="163"/>
      <c r="L361" s="163"/>
      <c r="M361" s="163"/>
      <c r="N361" s="163"/>
      <c r="O361" s="163"/>
      <c r="P361" s="163"/>
      <c r="Q361" s="433"/>
    </row>
    <row r="362" spans="1:17" s="1" customFormat="1">
      <c r="A362" s="163"/>
      <c r="B362" s="163"/>
      <c r="C362" s="163"/>
      <c r="D362" s="163"/>
      <c r="E362" s="163"/>
      <c r="F362" s="163"/>
      <c r="G362" s="163"/>
      <c r="H362" s="163"/>
      <c r="I362" s="163"/>
      <c r="J362" s="163"/>
      <c r="K362" s="163"/>
      <c r="L362" s="163"/>
      <c r="M362" s="163"/>
      <c r="N362" s="163"/>
      <c r="O362" s="163"/>
      <c r="P362" s="163"/>
      <c r="Q362" s="433"/>
    </row>
    <row r="363" spans="1:17" s="1" customFormat="1">
      <c r="A363" s="163"/>
      <c r="B363" s="163"/>
      <c r="C363" s="163"/>
      <c r="D363" s="163"/>
      <c r="E363" s="163"/>
      <c r="F363" s="163"/>
      <c r="G363" s="163"/>
      <c r="H363" s="163"/>
      <c r="I363" s="163"/>
      <c r="J363" s="163"/>
      <c r="K363" s="163"/>
      <c r="L363" s="163"/>
      <c r="M363" s="163"/>
      <c r="N363" s="163"/>
      <c r="O363" s="163"/>
      <c r="P363" s="163"/>
      <c r="Q363" s="433"/>
    </row>
    <row r="364" spans="1:17" s="1" customFormat="1">
      <c r="A364" s="163"/>
      <c r="B364" s="163"/>
      <c r="C364" s="163"/>
      <c r="D364" s="163"/>
      <c r="E364" s="163"/>
      <c r="F364" s="163"/>
      <c r="G364" s="163"/>
      <c r="H364" s="163"/>
      <c r="I364" s="163"/>
      <c r="J364" s="163"/>
      <c r="K364" s="163"/>
      <c r="L364" s="163"/>
      <c r="M364" s="163"/>
      <c r="N364" s="163"/>
      <c r="O364" s="163"/>
      <c r="P364" s="163"/>
      <c r="Q364" s="433"/>
    </row>
    <row r="365" spans="1:17" s="1" customFormat="1">
      <c r="A365" s="163"/>
      <c r="B365" s="163"/>
      <c r="C365" s="163"/>
      <c r="D365" s="163"/>
      <c r="E365" s="163"/>
      <c r="F365" s="163"/>
      <c r="G365" s="163"/>
      <c r="H365" s="163"/>
      <c r="I365" s="163"/>
      <c r="J365" s="163"/>
      <c r="K365" s="163"/>
      <c r="L365" s="163"/>
      <c r="M365" s="163"/>
      <c r="N365" s="163"/>
      <c r="O365" s="163"/>
      <c r="P365" s="163"/>
      <c r="Q365" s="433"/>
    </row>
    <row r="366" spans="1:17" s="1" customFormat="1">
      <c r="A366" s="163"/>
      <c r="B366" s="163"/>
      <c r="C366" s="163"/>
      <c r="D366" s="163"/>
      <c r="E366" s="163"/>
      <c r="F366" s="163"/>
      <c r="G366" s="163"/>
      <c r="H366" s="163"/>
      <c r="I366" s="163"/>
      <c r="J366" s="163"/>
      <c r="K366" s="163"/>
      <c r="L366" s="163"/>
      <c r="M366" s="163"/>
      <c r="N366" s="163"/>
      <c r="O366" s="163"/>
      <c r="P366" s="163"/>
      <c r="Q366" s="433"/>
    </row>
    <row r="367" spans="1:17" s="1" customFormat="1">
      <c r="A367" s="163"/>
      <c r="B367" s="163"/>
      <c r="C367" s="163"/>
      <c r="D367" s="163"/>
      <c r="E367" s="163"/>
      <c r="F367" s="163"/>
      <c r="G367" s="163"/>
      <c r="H367" s="163"/>
      <c r="I367" s="163"/>
      <c r="J367" s="163"/>
      <c r="K367" s="163"/>
      <c r="L367" s="163"/>
      <c r="M367" s="163"/>
      <c r="N367" s="163"/>
      <c r="O367" s="163"/>
      <c r="P367" s="163"/>
      <c r="Q367" s="433"/>
    </row>
    <row r="368" spans="1:17" s="1" customFormat="1">
      <c r="A368" s="163"/>
      <c r="B368" s="163"/>
      <c r="C368" s="163"/>
      <c r="D368" s="163"/>
      <c r="E368" s="163"/>
      <c r="F368" s="163"/>
      <c r="G368" s="163"/>
      <c r="H368" s="163"/>
      <c r="I368" s="163"/>
      <c r="J368" s="163"/>
      <c r="K368" s="163"/>
      <c r="L368" s="163"/>
      <c r="M368" s="163"/>
      <c r="N368" s="163"/>
      <c r="O368" s="163"/>
      <c r="P368" s="163"/>
      <c r="Q368" s="433"/>
    </row>
    <row r="369" spans="1:17" s="1" customFormat="1">
      <c r="A369" s="163"/>
      <c r="B369" s="163"/>
      <c r="C369" s="163"/>
      <c r="D369" s="163"/>
      <c r="E369" s="163"/>
      <c r="F369" s="163"/>
      <c r="G369" s="163"/>
      <c r="H369" s="163"/>
      <c r="I369" s="163"/>
      <c r="J369" s="163"/>
      <c r="K369" s="163"/>
      <c r="L369" s="163"/>
      <c r="M369" s="163"/>
      <c r="N369" s="163"/>
      <c r="O369" s="163"/>
      <c r="P369" s="163"/>
      <c r="Q369" s="433"/>
    </row>
    <row r="370" spans="1:17" s="1" customFormat="1">
      <c r="A370" s="163"/>
      <c r="B370" s="163"/>
      <c r="C370" s="163"/>
      <c r="D370" s="163"/>
      <c r="E370" s="163"/>
      <c r="F370" s="163"/>
      <c r="G370" s="163"/>
      <c r="H370" s="163"/>
      <c r="I370" s="163"/>
      <c r="J370" s="163"/>
      <c r="K370" s="163"/>
      <c r="L370" s="163"/>
      <c r="M370" s="163"/>
      <c r="N370" s="163"/>
      <c r="O370" s="163"/>
      <c r="P370" s="163"/>
      <c r="Q370" s="433"/>
    </row>
    <row r="371" spans="1:17" s="1" customFormat="1">
      <c r="A371" s="163"/>
      <c r="B371" s="163"/>
      <c r="C371" s="163"/>
      <c r="D371" s="163"/>
      <c r="E371" s="163"/>
      <c r="F371" s="163"/>
      <c r="G371" s="163"/>
      <c r="H371" s="163"/>
      <c r="I371" s="163"/>
      <c r="J371" s="163"/>
      <c r="K371" s="163"/>
      <c r="L371" s="163"/>
      <c r="M371" s="163"/>
      <c r="N371" s="163"/>
      <c r="O371" s="163"/>
      <c r="P371" s="163"/>
      <c r="Q371" s="433"/>
    </row>
    <row r="372" spans="1:17" s="1" customFormat="1">
      <c r="A372" s="163"/>
      <c r="B372" s="163"/>
      <c r="C372" s="163"/>
      <c r="D372" s="163"/>
      <c r="E372" s="163"/>
      <c r="F372" s="163"/>
      <c r="G372" s="163"/>
      <c r="H372" s="163"/>
      <c r="I372" s="163"/>
      <c r="J372" s="163"/>
      <c r="K372" s="163"/>
      <c r="L372" s="163"/>
      <c r="M372" s="163"/>
      <c r="N372" s="163"/>
      <c r="O372" s="163"/>
      <c r="P372" s="163"/>
      <c r="Q372" s="433"/>
    </row>
    <row r="373" spans="1:17" s="1" customFormat="1">
      <c r="A373" s="163"/>
      <c r="B373" s="163"/>
      <c r="C373" s="163"/>
      <c r="D373" s="163"/>
      <c r="E373" s="163"/>
      <c r="F373" s="163"/>
      <c r="G373" s="163"/>
      <c r="H373" s="163"/>
      <c r="I373" s="163"/>
      <c r="J373" s="163"/>
      <c r="K373" s="163"/>
      <c r="L373" s="163"/>
      <c r="M373" s="163"/>
      <c r="N373" s="163"/>
      <c r="O373" s="163"/>
      <c r="P373" s="163"/>
      <c r="Q373" s="433"/>
    </row>
    <row r="374" spans="1:17" s="1" customFormat="1">
      <c r="A374" s="163"/>
      <c r="B374" s="163"/>
      <c r="C374" s="163"/>
      <c r="D374" s="163"/>
      <c r="E374" s="163"/>
      <c r="F374" s="163"/>
      <c r="G374" s="163"/>
      <c r="H374" s="163"/>
      <c r="I374" s="163"/>
      <c r="J374" s="163"/>
      <c r="K374" s="163"/>
      <c r="L374" s="163"/>
      <c r="M374" s="163"/>
      <c r="N374" s="163"/>
      <c r="O374" s="163"/>
      <c r="P374" s="163"/>
      <c r="Q374" s="433"/>
    </row>
    <row r="375" spans="1:17" s="1" customFormat="1">
      <c r="A375" s="163"/>
      <c r="B375" s="163"/>
      <c r="C375" s="163"/>
      <c r="D375" s="163"/>
      <c r="E375" s="163"/>
      <c r="F375" s="163"/>
      <c r="G375" s="163"/>
      <c r="H375" s="163"/>
      <c r="I375" s="163"/>
      <c r="J375" s="163"/>
      <c r="K375" s="163"/>
      <c r="L375" s="163"/>
      <c r="M375" s="163"/>
      <c r="N375" s="163"/>
      <c r="O375" s="163"/>
      <c r="P375" s="163"/>
      <c r="Q375" s="433"/>
    </row>
    <row r="376" spans="1:17" s="1" customFormat="1">
      <c r="A376" s="163"/>
      <c r="B376" s="163"/>
      <c r="C376" s="163"/>
      <c r="D376" s="163"/>
      <c r="E376" s="163"/>
      <c r="F376" s="163"/>
      <c r="G376" s="163"/>
      <c r="H376" s="163"/>
      <c r="I376" s="163"/>
      <c r="J376" s="163"/>
      <c r="K376" s="163"/>
      <c r="L376" s="163"/>
      <c r="M376" s="163"/>
      <c r="N376" s="163"/>
      <c r="O376" s="163"/>
      <c r="P376" s="163"/>
      <c r="Q376" s="433"/>
    </row>
    <row r="377" spans="1:17" s="1" customFormat="1">
      <c r="A377" s="163"/>
      <c r="B377" s="163"/>
      <c r="C377" s="163"/>
      <c r="D377" s="163"/>
      <c r="E377" s="163"/>
      <c r="F377" s="163"/>
      <c r="G377" s="163"/>
      <c r="H377" s="163"/>
      <c r="I377" s="163"/>
      <c r="J377" s="163"/>
      <c r="K377" s="163"/>
      <c r="L377" s="163"/>
      <c r="M377" s="163"/>
      <c r="N377" s="163"/>
      <c r="O377" s="163"/>
      <c r="P377" s="163"/>
      <c r="Q377" s="433"/>
    </row>
    <row r="378" spans="1:17" s="1" customFormat="1">
      <c r="A378" s="163"/>
      <c r="B378" s="163"/>
      <c r="C378" s="163"/>
      <c r="D378" s="163"/>
      <c r="E378" s="163"/>
      <c r="F378" s="163"/>
      <c r="G378" s="163"/>
      <c r="H378" s="163"/>
      <c r="I378" s="163"/>
      <c r="J378" s="163"/>
      <c r="K378" s="163"/>
      <c r="L378" s="163"/>
      <c r="M378" s="163"/>
      <c r="N378" s="163"/>
      <c r="O378" s="163"/>
      <c r="P378" s="163"/>
      <c r="Q378" s="433"/>
    </row>
    <row r="379" spans="1:17" s="1" customFormat="1">
      <c r="A379" s="163"/>
      <c r="B379" s="163"/>
      <c r="C379" s="163"/>
      <c r="D379" s="163"/>
      <c r="E379" s="163"/>
      <c r="F379" s="163"/>
      <c r="G379" s="163"/>
      <c r="H379" s="163"/>
      <c r="I379" s="163"/>
      <c r="J379" s="163"/>
      <c r="K379" s="163"/>
      <c r="L379" s="163"/>
      <c r="M379" s="163"/>
      <c r="N379" s="163"/>
      <c r="O379" s="163"/>
      <c r="P379" s="163"/>
      <c r="Q379" s="433"/>
    </row>
    <row r="380" spans="1:17" s="1" customFormat="1">
      <c r="A380" s="163"/>
      <c r="B380" s="163"/>
      <c r="C380" s="163"/>
      <c r="D380" s="163"/>
      <c r="E380" s="163"/>
      <c r="F380" s="163"/>
      <c r="G380" s="163"/>
      <c r="H380" s="163"/>
      <c r="I380" s="163"/>
      <c r="J380" s="163"/>
      <c r="K380" s="163"/>
      <c r="L380" s="163"/>
      <c r="M380" s="163"/>
      <c r="N380" s="163"/>
      <c r="O380" s="163"/>
      <c r="P380" s="163"/>
      <c r="Q380" s="433"/>
    </row>
    <row r="381" spans="1:17" s="1" customFormat="1">
      <c r="A381" s="163"/>
      <c r="B381" s="163"/>
      <c r="C381" s="163"/>
      <c r="D381" s="163"/>
      <c r="E381" s="163"/>
      <c r="F381" s="163"/>
      <c r="G381" s="163"/>
      <c r="H381" s="163"/>
      <c r="I381" s="163"/>
      <c r="J381" s="163"/>
      <c r="K381" s="163"/>
      <c r="L381" s="163"/>
      <c r="M381" s="163"/>
      <c r="N381" s="163"/>
      <c r="O381" s="163"/>
      <c r="P381" s="163"/>
      <c r="Q381" s="433"/>
    </row>
    <row r="382" spans="1:17" s="1" customFormat="1">
      <c r="A382" s="163"/>
      <c r="B382" s="163"/>
      <c r="C382" s="163"/>
      <c r="D382" s="163"/>
      <c r="E382" s="163"/>
      <c r="F382" s="163"/>
      <c r="G382" s="163"/>
      <c r="H382" s="163"/>
      <c r="I382" s="163"/>
      <c r="J382" s="163"/>
      <c r="K382" s="163"/>
      <c r="L382" s="163"/>
      <c r="M382" s="163"/>
      <c r="N382" s="163"/>
      <c r="O382" s="163"/>
      <c r="P382" s="163"/>
      <c r="Q382" s="433"/>
    </row>
    <row r="383" spans="1:17" s="1" customFormat="1">
      <c r="A383" s="163"/>
      <c r="B383" s="163"/>
      <c r="C383" s="163"/>
      <c r="D383" s="163"/>
      <c r="E383" s="163"/>
      <c r="F383" s="163"/>
      <c r="G383" s="163"/>
      <c r="H383" s="163"/>
      <c r="I383" s="163"/>
      <c r="J383" s="163"/>
      <c r="K383" s="163"/>
      <c r="L383" s="163"/>
      <c r="M383" s="163"/>
      <c r="N383" s="163"/>
      <c r="O383" s="163"/>
      <c r="P383" s="163"/>
      <c r="Q383" s="433"/>
    </row>
    <row r="384" spans="1:17" s="1" customFormat="1">
      <c r="A384" s="163"/>
      <c r="B384" s="163"/>
      <c r="C384" s="163"/>
      <c r="D384" s="163"/>
      <c r="E384" s="163"/>
      <c r="F384" s="163"/>
      <c r="G384" s="163"/>
      <c r="H384" s="163"/>
      <c r="I384" s="163"/>
      <c r="J384" s="163"/>
      <c r="K384" s="163"/>
      <c r="L384" s="163"/>
      <c r="M384" s="163"/>
      <c r="N384" s="163"/>
      <c r="O384" s="163"/>
      <c r="P384" s="163"/>
      <c r="Q384" s="433"/>
    </row>
    <row r="385" spans="1:17" s="1" customFormat="1">
      <c r="A385" s="163"/>
      <c r="B385" s="163"/>
      <c r="C385" s="163"/>
      <c r="D385" s="163"/>
      <c r="E385" s="163"/>
      <c r="F385" s="163"/>
      <c r="G385" s="163"/>
      <c r="H385" s="163"/>
      <c r="I385" s="163"/>
      <c r="J385" s="163"/>
      <c r="K385" s="163"/>
      <c r="L385" s="163"/>
      <c r="M385" s="163"/>
      <c r="N385" s="163"/>
      <c r="O385" s="163"/>
      <c r="P385" s="163"/>
      <c r="Q385" s="433"/>
    </row>
    <row r="386" spans="1:17" s="1" customFormat="1">
      <c r="A386" s="163"/>
      <c r="B386" s="163"/>
      <c r="C386" s="163"/>
      <c r="D386" s="163"/>
      <c r="E386" s="163"/>
      <c r="F386" s="163"/>
      <c r="G386" s="163"/>
      <c r="H386" s="163"/>
      <c r="I386" s="163"/>
      <c r="J386" s="163"/>
      <c r="K386" s="163"/>
      <c r="L386" s="163"/>
      <c r="M386" s="163"/>
      <c r="N386" s="163"/>
      <c r="O386" s="163"/>
      <c r="P386" s="163"/>
      <c r="Q386" s="433"/>
    </row>
    <row r="387" spans="1:17" s="1" customFormat="1">
      <c r="A387" s="163"/>
      <c r="B387" s="163"/>
      <c r="C387" s="163"/>
      <c r="D387" s="163"/>
      <c r="E387" s="163"/>
      <c r="F387" s="163"/>
      <c r="G387" s="163"/>
      <c r="H387" s="163"/>
      <c r="I387" s="163"/>
      <c r="J387" s="163"/>
      <c r="K387" s="163"/>
      <c r="L387" s="163"/>
      <c r="M387" s="163"/>
      <c r="N387" s="163"/>
      <c r="O387" s="163"/>
      <c r="P387" s="163"/>
      <c r="Q387" s="433"/>
    </row>
    <row r="388" spans="1:17" s="1" customFormat="1">
      <c r="A388" s="163"/>
      <c r="B388" s="163"/>
      <c r="C388" s="163"/>
      <c r="D388" s="163"/>
      <c r="E388" s="163"/>
      <c r="F388" s="163"/>
      <c r="G388" s="163"/>
      <c r="H388" s="163"/>
      <c r="I388" s="163"/>
      <c r="J388" s="163"/>
      <c r="K388" s="163"/>
      <c r="L388" s="163"/>
      <c r="M388" s="163"/>
      <c r="N388" s="163"/>
      <c r="O388" s="163"/>
      <c r="P388" s="163"/>
      <c r="Q388" s="433"/>
    </row>
    <row r="389" spans="1:17" s="1" customFormat="1">
      <c r="A389" s="163"/>
      <c r="B389" s="163"/>
      <c r="C389" s="163"/>
      <c r="D389" s="163"/>
      <c r="E389" s="163"/>
      <c r="F389" s="163"/>
      <c r="G389" s="163"/>
      <c r="H389" s="163"/>
      <c r="I389" s="163"/>
      <c r="J389" s="163"/>
      <c r="K389" s="163"/>
      <c r="L389" s="163"/>
      <c r="M389" s="163"/>
      <c r="N389" s="163"/>
      <c r="O389" s="163"/>
      <c r="P389" s="163"/>
      <c r="Q389" s="433"/>
    </row>
    <row r="390" spans="1:17" s="1" customFormat="1">
      <c r="A390" s="163"/>
      <c r="B390" s="163"/>
      <c r="C390" s="163"/>
      <c r="D390" s="163"/>
      <c r="E390" s="163"/>
      <c r="F390" s="163"/>
      <c r="G390" s="163"/>
      <c r="H390" s="163"/>
      <c r="I390" s="163"/>
      <c r="J390" s="163"/>
      <c r="K390" s="163"/>
      <c r="L390" s="163"/>
      <c r="M390" s="163"/>
      <c r="N390" s="163"/>
      <c r="O390" s="163"/>
      <c r="P390" s="163"/>
      <c r="Q390" s="433"/>
    </row>
    <row r="391" spans="1:17" s="1" customFormat="1">
      <c r="A391" s="163"/>
      <c r="B391" s="163"/>
      <c r="C391" s="163"/>
      <c r="D391" s="163"/>
      <c r="E391" s="163"/>
      <c r="F391" s="163"/>
      <c r="G391" s="163"/>
      <c r="H391" s="163"/>
      <c r="I391" s="163"/>
      <c r="J391" s="163"/>
      <c r="K391" s="163"/>
      <c r="L391" s="163"/>
      <c r="M391" s="163"/>
      <c r="N391" s="163"/>
      <c r="O391" s="163"/>
      <c r="P391" s="163"/>
      <c r="Q391" s="433"/>
    </row>
    <row r="392" spans="1:17" s="1" customFormat="1">
      <c r="A392" s="163"/>
      <c r="B392" s="163"/>
      <c r="C392" s="163"/>
      <c r="D392" s="163"/>
      <c r="E392" s="163"/>
      <c r="F392" s="163"/>
      <c r="G392" s="163"/>
      <c r="H392" s="163"/>
      <c r="I392" s="163"/>
      <c r="J392" s="163"/>
      <c r="K392" s="163"/>
      <c r="L392" s="163"/>
      <c r="M392" s="163"/>
      <c r="N392" s="163"/>
      <c r="O392" s="163"/>
      <c r="P392" s="163"/>
      <c r="Q392" s="433"/>
    </row>
    <row r="393" spans="1:17" s="1" customFormat="1">
      <c r="A393" s="163"/>
      <c r="B393" s="163"/>
      <c r="C393" s="163"/>
      <c r="D393" s="163"/>
      <c r="E393" s="163"/>
      <c r="F393" s="163"/>
      <c r="G393" s="163"/>
      <c r="H393" s="163"/>
      <c r="I393" s="163"/>
      <c r="J393" s="163"/>
      <c r="K393" s="163"/>
      <c r="L393" s="163"/>
      <c r="M393" s="163"/>
      <c r="N393" s="163"/>
      <c r="O393" s="163"/>
      <c r="P393" s="163"/>
      <c r="Q393" s="433"/>
    </row>
    <row r="394" spans="1:17" s="1" customFormat="1">
      <c r="A394" s="163"/>
      <c r="B394" s="163"/>
      <c r="C394" s="163"/>
      <c r="D394" s="163"/>
      <c r="E394" s="163"/>
      <c r="F394" s="163"/>
      <c r="G394" s="163"/>
      <c r="H394" s="163"/>
      <c r="I394" s="163"/>
      <c r="J394" s="163"/>
      <c r="K394" s="163"/>
      <c r="L394" s="163"/>
      <c r="M394" s="163"/>
      <c r="N394" s="163"/>
      <c r="O394" s="163"/>
      <c r="P394" s="163"/>
      <c r="Q394" s="433"/>
    </row>
    <row r="395" spans="1:17" s="1" customFormat="1">
      <c r="A395" s="163"/>
      <c r="B395" s="163"/>
      <c r="C395" s="163"/>
      <c r="D395" s="163"/>
      <c r="E395" s="163"/>
      <c r="F395" s="163"/>
      <c r="G395" s="163"/>
      <c r="H395" s="163"/>
      <c r="I395" s="163"/>
      <c r="J395" s="163"/>
      <c r="K395" s="163"/>
      <c r="L395" s="163"/>
      <c r="M395" s="163"/>
      <c r="N395" s="163"/>
      <c r="O395" s="163"/>
      <c r="P395" s="163"/>
      <c r="Q395" s="433"/>
    </row>
    <row r="396" spans="1:17" s="1" customFormat="1">
      <c r="A396" s="163"/>
      <c r="B396" s="163"/>
      <c r="C396" s="163"/>
      <c r="D396" s="163"/>
      <c r="E396" s="163"/>
      <c r="F396" s="163"/>
      <c r="G396" s="163"/>
      <c r="H396" s="163"/>
      <c r="I396" s="163"/>
      <c r="J396" s="163"/>
      <c r="K396" s="163"/>
      <c r="L396" s="163"/>
      <c r="M396" s="163"/>
      <c r="N396" s="163"/>
      <c r="O396" s="163"/>
      <c r="P396" s="163"/>
      <c r="Q396" s="433"/>
    </row>
    <row r="397" spans="1:17" s="1" customFormat="1">
      <c r="A397" s="163"/>
      <c r="B397" s="163"/>
      <c r="C397" s="163"/>
      <c r="D397" s="163"/>
      <c r="E397" s="163"/>
      <c r="F397" s="163"/>
      <c r="G397" s="163"/>
      <c r="H397" s="163"/>
      <c r="I397" s="163"/>
      <c r="J397" s="163"/>
      <c r="K397" s="163"/>
      <c r="L397" s="163"/>
      <c r="M397" s="163"/>
      <c r="N397" s="163"/>
      <c r="O397" s="163"/>
      <c r="P397" s="163"/>
      <c r="Q397" s="433"/>
    </row>
    <row r="398" spans="1:17" s="1" customFormat="1">
      <c r="A398" s="163"/>
      <c r="B398" s="163"/>
      <c r="C398" s="163"/>
      <c r="D398" s="163"/>
      <c r="E398" s="163"/>
      <c r="F398" s="163"/>
      <c r="G398" s="163"/>
      <c r="H398" s="163"/>
      <c r="I398" s="163"/>
      <c r="J398" s="163"/>
      <c r="K398" s="163"/>
      <c r="L398" s="163"/>
      <c r="M398" s="163"/>
      <c r="N398" s="163"/>
      <c r="O398" s="163"/>
      <c r="P398" s="163"/>
      <c r="Q398" s="433"/>
    </row>
    <row r="399" spans="1:17" s="1" customFormat="1">
      <c r="A399" s="163"/>
      <c r="B399" s="163"/>
      <c r="C399" s="163"/>
      <c r="D399" s="163"/>
      <c r="E399" s="163"/>
      <c r="F399" s="163"/>
      <c r="G399" s="163"/>
      <c r="H399" s="163"/>
      <c r="I399" s="163"/>
      <c r="J399" s="163"/>
      <c r="K399" s="163"/>
      <c r="L399" s="163"/>
      <c r="M399" s="163"/>
      <c r="N399" s="163"/>
      <c r="O399" s="163"/>
      <c r="P399" s="163"/>
      <c r="Q399" s="433"/>
    </row>
    <row r="400" spans="1:17" s="1" customFormat="1">
      <c r="A400" s="163"/>
      <c r="B400" s="163"/>
      <c r="C400" s="163"/>
      <c r="D400" s="163"/>
      <c r="E400" s="163"/>
      <c r="F400" s="163"/>
      <c r="G400" s="163"/>
      <c r="H400" s="163"/>
      <c r="I400" s="163"/>
      <c r="J400" s="163"/>
      <c r="K400" s="163"/>
      <c r="L400" s="163"/>
      <c r="M400" s="163"/>
      <c r="N400" s="163"/>
      <c r="O400" s="163"/>
      <c r="P400" s="163"/>
      <c r="Q400" s="433"/>
    </row>
    <row r="401" spans="1:17" s="1" customFormat="1">
      <c r="A401" s="163"/>
      <c r="B401" s="163"/>
      <c r="C401" s="163"/>
      <c r="D401" s="163"/>
      <c r="E401" s="163"/>
      <c r="F401" s="163"/>
      <c r="G401" s="163"/>
      <c r="H401" s="163"/>
      <c r="I401" s="163"/>
      <c r="J401" s="163"/>
      <c r="K401" s="163"/>
      <c r="L401" s="163"/>
      <c r="M401" s="163"/>
      <c r="N401" s="163"/>
      <c r="O401" s="163"/>
      <c r="P401" s="163"/>
      <c r="Q401" s="433"/>
    </row>
    <row r="402" spans="1:17" s="1" customFormat="1">
      <c r="A402" s="163"/>
      <c r="B402" s="163"/>
      <c r="C402" s="163"/>
      <c r="D402" s="163"/>
      <c r="E402" s="163"/>
      <c r="F402" s="163"/>
      <c r="G402" s="163"/>
      <c r="H402" s="163"/>
      <c r="I402" s="163"/>
      <c r="J402" s="163"/>
      <c r="K402" s="163"/>
      <c r="L402" s="163"/>
      <c r="M402" s="163"/>
      <c r="N402" s="163"/>
      <c r="O402" s="163"/>
      <c r="P402" s="163"/>
      <c r="Q402" s="433"/>
    </row>
    <row r="403" spans="1:17" s="1" customFormat="1">
      <c r="A403" s="163"/>
      <c r="B403" s="163"/>
      <c r="C403" s="163"/>
      <c r="D403" s="163"/>
      <c r="E403" s="163"/>
      <c r="F403" s="163"/>
      <c r="G403" s="163"/>
      <c r="H403" s="163"/>
      <c r="I403" s="163"/>
      <c r="J403" s="163"/>
      <c r="K403" s="163"/>
      <c r="L403" s="163"/>
      <c r="M403" s="163"/>
      <c r="N403" s="163"/>
      <c r="O403" s="163"/>
      <c r="P403" s="163"/>
      <c r="Q403" s="433"/>
    </row>
    <row r="404" spans="1:17" s="1" customFormat="1">
      <c r="A404" s="163"/>
      <c r="B404" s="163"/>
      <c r="C404" s="163"/>
      <c r="D404" s="163"/>
      <c r="E404" s="163"/>
      <c r="F404" s="163"/>
      <c r="G404" s="163"/>
      <c r="H404" s="163"/>
      <c r="I404" s="163"/>
      <c r="J404" s="163"/>
      <c r="K404" s="163"/>
      <c r="L404" s="163"/>
      <c r="M404" s="163"/>
      <c r="N404" s="163"/>
      <c r="O404" s="163"/>
      <c r="P404" s="163"/>
      <c r="Q404" s="433"/>
    </row>
    <row r="405" spans="1:17" s="1" customFormat="1">
      <c r="A405" s="163"/>
      <c r="B405" s="163"/>
      <c r="C405" s="163"/>
      <c r="D405" s="163"/>
      <c r="E405" s="163"/>
      <c r="F405" s="163"/>
      <c r="G405" s="163"/>
      <c r="H405" s="163"/>
      <c r="I405" s="163"/>
      <c r="J405" s="163"/>
      <c r="K405" s="163"/>
      <c r="L405" s="163"/>
      <c r="M405" s="163"/>
      <c r="N405" s="163"/>
      <c r="O405" s="163"/>
      <c r="P405" s="163"/>
      <c r="Q405" s="433"/>
    </row>
    <row r="406" spans="1:17" s="1" customFormat="1">
      <c r="A406" s="163"/>
      <c r="B406" s="163"/>
      <c r="C406" s="163"/>
      <c r="D406" s="163"/>
      <c r="E406" s="163"/>
      <c r="F406" s="163"/>
      <c r="G406" s="163"/>
      <c r="H406" s="163"/>
      <c r="I406" s="163"/>
      <c r="J406" s="163"/>
      <c r="K406" s="163"/>
      <c r="L406" s="163"/>
      <c r="M406" s="163"/>
      <c r="N406" s="163"/>
      <c r="O406" s="163"/>
      <c r="P406" s="163"/>
      <c r="Q406" s="433"/>
    </row>
    <row r="407" spans="1:17" s="1" customFormat="1">
      <c r="A407" s="163"/>
      <c r="B407" s="163"/>
      <c r="C407" s="163"/>
      <c r="D407" s="163"/>
      <c r="E407" s="163"/>
      <c r="F407" s="163"/>
      <c r="G407" s="163"/>
      <c r="H407" s="163"/>
      <c r="I407" s="163"/>
      <c r="J407" s="163"/>
      <c r="K407" s="163"/>
      <c r="L407" s="163"/>
      <c r="M407" s="163"/>
      <c r="N407" s="163"/>
      <c r="O407" s="163"/>
      <c r="P407" s="163"/>
      <c r="Q407" s="433"/>
    </row>
    <row r="408" spans="1:17" s="1" customFormat="1">
      <c r="A408" s="163"/>
      <c r="B408" s="163"/>
      <c r="C408" s="163"/>
      <c r="D408" s="163"/>
      <c r="E408" s="163"/>
      <c r="F408" s="163"/>
      <c r="G408" s="163"/>
      <c r="H408" s="163"/>
      <c r="I408" s="163"/>
      <c r="J408" s="163"/>
      <c r="K408" s="163"/>
      <c r="L408" s="163"/>
      <c r="M408" s="163"/>
      <c r="N408" s="163"/>
      <c r="O408" s="163"/>
      <c r="P408" s="163"/>
      <c r="Q408" s="433"/>
    </row>
    <row r="409" spans="1:17" s="1" customFormat="1">
      <c r="A409" s="163"/>
      <c r="B409" s="163"/>
      <c r="C409" s="163"/>
      <c r="D409" s="163"/>
      <c r="E409" s="163"/>
      <c r="F409" s="163"/>
      <c r="G409" s="163"/>
      <c r="H409" s="163"/>
      <c r="I409" s="163"/>
      <c r="J409" s="163"/>
      <c r="K409" s="163"/>
      <c r="L409" s="163"/>
      <c r="M409" s="163"/>
      <c r="N409" s="163"/>
      <c r="O409" s="163"/>
      <c r="P409" s="163"/>
      <c r="Q409" s="433"/>
    </row>
    <row r="410" spans="1:17" s="1" customFormat="1">
      <c r="A410" s="163"/>
      <c r="B410" s="163"/>
      <c r="C410" s="163"/>
      <c r="D410" s="163"/>
      <c r="E410" s="163"/>
      <c r="F410" s="163"/>
      <c r="G410" s="163"/>
      <c r="H410" s="163"/>
      <c r="I410" s="163"/>
      <c r="J410" s="163"/>
      <c r="K410" s="163"/>
      <c r="L410" s="163"/>
      <c r="M410" s="163"/>
      <c r="N410" s="163"/>
      <c r="O410" s="163"/>
      <c r="P410" s="163"/>
      <c r="Q410" s="433"/>
    </row>
    <row r="411" spans="1:17" s="1" customFormat="1">
      <c r="A411" s="163"/>
      <c r="B411" s="163"/>
      <c r="C411" s="163"/>
      <c r="D411" s="163"/>
      <c r="E411" s="163"/>
      <c r="F411" s="163"/>
      <c r="G411" s="163"/>
      <c r="H411" s="163"/>
      <c r="I411" s="163"/>
      <c r="J411" s="163"/>
      <c r="K411" s="163"/>
      <c r="L411" s="163"/>
      <c r="M411" s="163"/>
      <c r="N411" s="163"/>
      <c r="O411" s="163"/>
      <c r="P411" s="163"/>
      <c r="Q411" s="433"/>
    </row>
    <row r="412" spans="1:17" s="1" customFormat="1">
      <c r="A412" s="163"/>
      <c r="B412" s="163"/>
      <c r="C412" s="163"/>
      <c r="D412" s="163"/>
      <c r="E412" s="163"/>
      <c r="F412" s="163"/>
      <c r="G412" s="163"/>
      <c r="H412" s="163"/>
      <c r="I412" s="163"/>
      <c r="J412" s="163"/>
      <c r="K412" s="163"/>
      <c r="L412" s="163"/>
      <c r="M412" s="163"/>
      <c r="N412" s="163"/>
      <c r="O412" s="163"/>
      <c r="P412" s="163"/>
      <c r="Q412" s="433"/>
    </row>
    <row r="413" spans="1:17" s="1" customFormat="1">
      <c r="A413" s="163"/>
      <c r="B413" s="163"/>
      <c r="C413" s="163"/>
      <c r="D413" s="163"/>
      <c r="E413" s="163"/>
      <c r="F413" s="163"/>
      <c r="G413" s="163"/>
      <c r="H413" s="163"/>
      <c r="I413" s="163"/>
      <c r="J413" s="163"/>
      <c r="K413" s="163"/>
      <c r="L413" s="163"/>
      <c r="M413" s="163"/>
      <c r="N413" s="163"/>
      <c r="O413" s="163"/>
      <c r="P413" s="163"/>
      <c r="Q413" s="433"/>
    </row>
    <row r="414" spans="1:17" s="1" customFormat="1">
      <c r="A414" s="163"/>
      <c r="B414" s="163"/>
      <c r="C414" s="163"/>
      <c r="D414" s="163"/>
      <c r="E414" s="163"/>
      <c r="F414" s="163"/>
      <c r="G414" s="163"/>
      <c r="H414" s="163"/>
      <c r="I414" s="163"/>
      <c r="J414" s="163"/>
      <c r="K414" s="163"/>
      <c r="L414" s="163"/>
      <c r="M414" s="163"/>
      <c r="N414" s="163"/>
      <c r="O414" s="163"/>
      <c r="P414" s="163"/>
      <c r="Q414" s="433"/>
    </row>
    <row r="415" spans="1:17" s="1" customFormat="1">
      <c r="A415" s="163"/>
      <c r="B415" s="163"/>
      <c r="C415" s="163"/>
      <c r="D415" s="163"/>
      <c r="E415" s="163"/>
      <c r="F415" s="163"/>
      <c r="G415" s="163"/>
      <c r="H415" s="163"/>
      <c r="I415" s="163"/>
      <c r="J415" s="163"/>
      <c r="K415" s="163"/>
      <c r="L415" s="163"/>
      <c r="M415" s="163"/>
      <c r="N415" s="163"/>
      <c r="O415" s="163"/>
      <c r="P415" s="163"/>
      <c r="Q415" s="433"/>
    </row>
    <row r="416" spans="1:17" s="1" customFormat="1">
      <c r="A416" s="163"/>
      <c r="B416" s="163"/>
      <c r="C416" s="163"/>
      <c r="D416" s="163"/>
      <c r="E416" s="163"/>
      <c r="F416" s="163"/>
      <c r="G416" s="163"/>
      <c r="H416" s="163"/>
      <c r="I416" s="163"/>
      <c r="J416" s="163"/>
      <c r="K416" s="163"/>
      <c r="L416" s="163"/>
      <c r="M416" s="163"/>
      <c r="N416" s="163"/>
      <c r="O416" s="163"/>
      <c r="P416" s="163"/>
      <c r="Q416" s="433"/>
    </row>
    <row r="417" spans="1:17" s="1" customFormat="1">
      <c r="A417" s="163"/>
      <c r="B417" s="163"/>
      <c r="C417" s="163"/>
      <c r="D417" s="163"/>
      <c r="E417" s="163"/>
      <c r="F417" s="163"/>
      <c r="G417" s="163"/>
      <c r="H417" s="163"/>
      <c r="I417" s="163"/>
      <c r="J417" s="163"/>
      <c r="K417" s="163"/>
      <c r="L417" s="163"/>
      <c r="M417" s="163"/>
      <c r="N417" s="163"/>
      <c r="O417" s="163"/>
      <c r="P417" s="163"/>
      <c r="Q417" s="433"/>
    </row>
    <row r="418" spans="1:17" s="1" customFormat="1">
      <c r="A418" s="163"/>
      <c r="B418" s="163"/>
      <c r="C418" s="163"/>
      <c r="D418" s="163"/>
      <c r="E418" s="163"/>
      <c r="F418" s="163"/>
      <c r="G418" s="163"/>
      <c r="H418" s="163"/>
      <c r="I418" s="163"/>
      <c r="J418" s="163"/>
      <c r="K418" s="163"/>
      <c r="L418" s="163"/>
      <c r="M418" s="163"/>
      <c r="N418" s="163"/>
      <c r="O418" s="163"/>
      <c r="P418" s="163"/>
      <c r="Q418" s="433"/>
    </row>
    <row r="419" spans="1:17" s="1" customFormat="1">
      <c r="A419" s="163"/>
      <c r="B419" s="163"/>
      <c r="C419" s="163"/>
      <c r="D419" s="163"/>
      <c r="E419" s="163"/>
      <c r="F419" s="163"/>
      <c r="G419" s="163"/>
      <c r="H419" s="163"/>
      <c r="I419" s="163"/>
      <c r="J419" s="163"/>
      <c r="K419" s="163"/>
      <c r="L419" s="163"/>
      <c r="M419" s="163"/>
      <c r="N419" s="163"/>
      <c r="O419" s="163"/>
      <c r="P419" s="163"/>
      <c r="Q419" s="433"/>
    </row>
    <row r="420" spans="1:17" s="1" customFormat="1">
      <c r="A420" s="163"/>
      <c r="B420" s="163"/>
      <c r="C420" s="163"/>
      <c r="D420" s="163"/>
      <c r="E420" s="163"/>
      <c r="F420" s="163"/>
      <c r="G420" s="163"/>
      <c r="H420" s="163"/>
      <c r="I420" s="163"/>
      <c r="J420" s="163"/>
      <c r="K420" s="163"/>
      <c r="L420" s="163"/>
      <c r="M420" s="163"/>
      <c r="N420" s="163"/>
      <c r="O420" s="163"/>
      <c r="P420" s="163"/>
      <c r="Q420" s="433"/>
    </row>
    <row r="421" spans="1:17" s="1" customFormat="1">
      <c r="A421" s="163"/>
      <c r="B421" s="163"/>
      <c r="C421" s="163"/>
      <c r="D421" s="163"/>
      <c r="E421" s="163"/>
      <c r="F421" s="163"/>
      <c r="G421" s="163"/>
      <c r="H421" s="163"/>
      <c r="I421" s="163"/>
      <c r="J421" s="163"/>
      <c r="K421" s="163"/>
      <c r="L421" s="163"/>
      <c r="M421" s="163"/>
      <c r="N421" s="163"/>
      <c r="O421" s="163"/>
      <c r="P421" s="163"/>
      <c r="Q421" s="433"/>
    </row>
    <row r="422" spans="1:17" s="1" customFormat="1">
      <c r="A422" s="163"/>
      <c r="B422" s="163"/>
      <c r="C422" s="163"/>
      <c r="D422" s="163"/>
      <c r="E422" s="163"/>
      <c r="F422" s="163"/>
      <c r="G422" s="163"/>
      <c r="H422" s="163"/>
      <c r="I422" s="163"/>
      <c r="J422" s="163"/>
      <c r="K422" s="163"/>
      <c r="L422" s="163"/>
      <c r="M422" s="163"/>
      <c r="N422" s="163"/>
      <c r="O422" s="163"/>
      <c r="P422" s="163"/>
      <c r="Q422" s="433"/>
    </row>
    <row r="423" spans="1:17" s="1" customFormat="1">
      <c r="A423" s="163"/>
      <c r="B423" s="163"/>
      <c r="C423" s="163"/>
      <c r="D423" s="163"/>
      <c r="E423" s="163"/>
      <c r="F423" s="163"/>
      <c r="G423" s="163"/>
      <c r="H423" s="163"/>
      <c r="I423" s="163"/>
      <c r="J423" s="163"/>
      <c r="K423" s="163"/>
      <c r="L423" s="163"/>
      <c r="M423" s="163"/>
      <c r="N423" s="163"/>
      <c r="O423" s="163"/>
      <c r="P423" s="163"/>
      <c r="Q423" s="433"/>
    </row>
    <row r="424" spans="1:17" s="1" customFormat="1">
      <c r="A424" s="163"/>
      <c r="B424" s="163"/>
      <c r="C424" s="163"/>
      <c r="D424" s="163"/>
      <c r="E424" s="163"/>
      <c r="F424" s="163"/>
      <c r="G424" s="163"/>
      <c r="H424" s="163"/>
      <c r="I424" s="163"/>
      <c r="J424" s="163"/>
      <c r="K424" s="163"/>
      <c r="L424" s="163"/>
      <c r="M424" s="163"/>
      <c r="N424" s="163"/>
      <c r="O424" s="163"/>
      <c r="P424" s="163"/>
      <c r="Q424" s="433"/>
    </row>
    <row r="425" spans="1:17" s="1" customFormat="1">
      <c r="A425" s="163"/>
      <c r="B425" s="163"/>
      <c r="C425" s="163"/>
      <c r="D425" s="163"/>
      <c r="E425" s="163"/>
      <c r="F425" s="163"/>
      <c r="G425" s="163"/>
      <c r="H425" s="163"/>
      <c r="I425" s="163"/>
      <c r="J425" s="163"/>
      <c r="K425" s="163"/>
      <c r="L425" s="163"/>
      <c r="M425" s="163"/>
      <c r="N425" s="163"/>
      <c r="O425" s="163"/>
      <c r="P425" s="163"/>
      <c r="Q425" s="433"/>
    </row>
    <row r="426" spans="1:17" s="1" customFormat="1">
      <c r="A426" s="163"/>
      <c r="B426" s="163"/>
      <c r="C426" s="163"/>
      <c r="D426" s="163"/>
      <c r="E426" s="163"/>
      <c r="F426" s="163"/>
      <c r="G426" s="163"/>
      <c r="H426" s="163"/>
      <c r="I426" s="163"/>
      <c r="J426" s="163"/>
      <c r="K426" s="163"/>
      <c r="L426" s="163"/>
      <c r="M426" s="163"/>
      <c r="N426" s="163"/>
      <c r="O426" s="163"/>
      <c r="P426" s="163"/>
      <c r="Q426" s="433"/>
    </row>
    <row r="427" spans="1:17" s="1" customFormat="1">
      <c r="A427" s="163"/>
      <c r="B427" s="163"/>
      <c r="C427" s="163"/>
      <c r="D427" s="163"/>
      <c r="E427" s="163"/>
      <c r="F427" s="163"/>
      <c r="G427" s="163"/>
      <c r="H427" s="163"/>
      <c r="I427" s="163"/>
      <c r="J427" s="163"/>
      <c r="K427" s="163"/>
      <c r="L427" s="163"/>
      <c r="M427" s="163"/>
      <c r="N427" s="163"/>
      <c r="O427" s="163"/>
      <c r="P427" s="163"/>
      <c r="Q427" s="433"/>
    </row>
    <row r="428" spans="1:17" s="1" customFormat="1">
      <c r="A428" s="163"/>
      <c r="B428" s="163"/>
      <c r="C428" s="163"/>
      <c r="D428" s="163"/>
      <c r="E428" s="163"/>
      <c r="F428" s="163"/>
      <c r="G428" s="163"/>
      <c r="H428" s="163"/>
      <c r="I428" s="163"/>
      <c r="J428" s="163"/>
      <c r="K428" s="163"/>
      <c r="L428" s="163"/>
      <c r="M428" s="163"/>
      <c r="N428" s="163"/>
      <c r="O428" s="163"/>
      <c r="P428" s="163"/>
      <c r="Q428" s="433"/>
    </row>
    <row r="429" spans="1:17" s="1" customFormat="1">
      <c r="A429" s="163"/>
      <c r="B429" s="163"/>
      <c r="C429" s="163"/>
      <c r="D429" s="163"/>
      <c r="E429" s="163"/>
      <c r="F429" s="163"/>
      <c r="G429" s="163"/>
      <c r="H429" s="163"/>
      <c r="I429" s="163"/>
      <c r="J429" s="163"/>
      <c r="K429" s="163"/>
      <c r="L429" s="163"/>
      <c r="M429" s="163"/>
      <c r="N429" s="163"/>
      <c r="O429" s="163"/>
      <c r="P429" s="163"/>
      <c r="Q429" s="433"/>
    </row>
    <row r="430" spans="1:17" s="1" customFormat="1">
      <c r="A430" s="163"/>
      <c r="B430" s="163"/>
      <c r="C430" s="163"/>
      <c r="D430" s="163"/>
      <c r="E430" s="163"/>
      <c r="F430" s="163"/>
      <c r="G430" s="163"/>
      <c r="H430" s="163"/>
      <c r="I430" s="163"/>
      <c r="J430" s="163"/>
      <c r="K430" s="163"/>
      <c r="L430" s="163"/>
      <c r="M430" s="163"/>
      <c r="N430" s="163"/>
      <c r="O430" s="163"/>
      <c r="P430" s="163"/>
      <c r="Q430" s="433"/>
    </row>
    <row r="431" spans="1:17" s="1" customFormat="1">
      <c r="A431" s="163"/>
      <c r="B431" s="163"/>
      <c r="C431" s="163"/>
      <c r="D431" s="163"/>
      <c r="E431" s="163"/>
      <c r="F431" s="163"/>
      <c r="G431" s="163"/>
      <c r="H431" s="163"/>
      <c r="I431" s="163"/>
      <c r="J431" s="163"/>
      <c r="K431" s="163"/>
      <c r="L431" s="163"/>
      <c r="M431" s="163"/>
      <c r="N431" s="163"/>
      <c r="O431" s="163"/>
      <c r="P431" s="163"/>
      <c r="Q431" s="433"/>
    </row>
    <row r="432" spans="1:17" s="1" customFormat="1">
      <c r="A432" s="163"/>
      <c r="B432" s="163"/>
      <c r="C432" s="163"/>
      <c r="D432" s="163"/>
      <c r="E432" s="163"/>
      <c r="F432" s="163"/>
      <c r="G432" s="163"/>
      <c r="H432" s="163"/>
      <c r="I432" s="163"/>
      <c r="J432" s="163"/>
      <c r="K432" s="163"/>
      <c r="L432" s="163"/>
      <c r="M432" s="163"/>
      <c r="N432" s="163"/>
      <c r="O432" s="163"/>
      <c r="P432" s="163"/>
      <c r="Q432" s="433"/>
    </row>
    <row r="433" spans="1:17" s="1" customFormat="1">
      <c r="A433" s="163"/>
      <c r="B433" s="163"/>
      <c r="C433" s="163"/>
      <c r="D433" s="163"/>
      <c r="E433" s="163"/>
      <c r="F433" s="163"/>
      <c r="G433" s="163"/>
      <c r="H433" s="163"/>
      <c r="I433" s="163"/>
      <c r="J433" s="163"/>
      <c r="K433" s="163"/>
      <c r="L433" s="163"/>
      <c r="M433" s="163"/>
      <c r="N433" s="163"/>
      <c r="O433" s="163"/>
      <c r="P433" s="163"/>
      <c r="Q433" s="433"/>
    </row>
    <row r="434" spans="1:17" s="1" customFormat="1">
      <c r="A434" s="163"/>
      <c r="B434" s="163"/>
      <c r="C434" s="163"/>
      <c r="D434" s="163"/>
      <c r="E434" s="163"/>
      <c r="F434" s="163"/>
      <c r="G434" s="163"/>
      <c r="H434" s="163"/>
      <c r="I434" s="163"/>
      <c r="J434" s="163"/>
      <c r="K434" s="163"/>
      <c r="L434" s="163"/>
      <c r="M434" s="163"/>
      <c r="N434" s="163"/>
      <c r="O434" s="163"/>
      <c r="P434" s="163"/>
      <c r="Q434" s="433"/>
    </row>
    <row r="435" spans="1:17" s="1" customFormat="1">
      <c r="A435" s="163"/>
      <c r="B435" s="163"/>
      <c r="C435" s="163"/>
      <c r="D435" s="163"/>
      <c r="E435" s="163"/>
      <c r="F435" s="163"/>
      <c r="G435" s="163"/>
      <c r="H435" s="163"/>
      <c r="I435" s="163"/>
      <c r="J435" s="163"/>
      <c r="K435" s="163"/>
      <c r="L435" s="163"/>
      <c r="M435" s="163"/>
      <c r="N435" s="163"/>
      <c r="O435" s="163"/>
      <c r="P435" s="163"/>
      <c r="Q435" s="433"/>
    </row>
    <row r="436" spans="1:17" s="1" customFormat="1">
      <c r="A436" s="163"/>
      <c r="B436" s="163"/>
      <c r="C436" s="163"/>
      <c r="D436" s="163"/>
      <c r="E436" s="163"/>
      <c r="F436" s="163"/>
      <c r="G436" s="163"/>
      <c r="H436" s="163"/>
      <c r="I436" s="163"/>
      <c r="J436" s="163"/>
      <c r="K436" s="163"/>
      <c r="L436" s="163"/>
      <c r="M436" s="163"/>
      <c r="N436" s="163"/>
      <c r="O436" s="163"/>
      <c r="P436" s="163"/>
      <c r="Q436" s="433"/>
    </row>
    <row r="437" spans="1:17" s="1" customFormat="1">
      <c r="A437" s="163"/>
      <c r="B437" s="163"/>
      <c r="C437" s="163"/>
      <c r="D437" s="163"/>
      <c r="E437" s="163"/>
      <c r="F437" s="163"/>
      <c r="G437" s="163"/>
      <c r="H437" s="163"/>
      <c r="I437" s="163"/>
      <c r="J437" s="163"/>
      <c r="K437" s="163"/>
      <c r="L437" s="163"/>
      <c r="M437" s="163"/>
      <c r="N437" s="163"/>
      <c r="O437" s="163"/>
      <c r="P437" s="163"/>
      <c r="Q437" s="433"/>
    </row>
    <row r="438" spans="1:17" s="1" customFormat="1">
      <c r="A438" s="163"/>
      <c r="B438" s="163"/>
      <c r="C438" s="163"/>
      <c r="D438" s="163"/>
      <c r="E438" s="163"/>
      <c r="F438" s="163"/>
      <c r="G438" s="163"/>
      <c r="H438" s="163"/>
      <c r="I438" s="163"/>
      <c r="J438" s="163"/>
      <c r="K438" s="163"/>
      <c r="L438" s="163"/>
      <c r="M438" s="163"/>
      <c r="N438" s="163"/>
      <c r="O438" s="163"/>
      <c r="P438" s="163"/>
      <c r="Q438" s="433"/>
    </row>
    <row r="439" spans="1:17" s="1" customFormat="1">
      <c r="A439" s="163"/>
      <c r="B439" s="163"/>
      <c r="C439" s="163"/>
      <c r="D439" s="163"/>
      <c r="E439" s="163"/>
      <c r="F439" s="163"/>
      <c r="G439" s="163"/>
      <c r="H439" s="163"/>
      <c r="I439" s="163"/>
      <c r="J439" s="163"/>
      <c r="K439" s="163"/>
      <c r="L439" s="163"/>
      <c r="M439" s="163"/>
      <c r="N439" s="163"/>
      <c r="O439" s="163"/>
      <c r="P439" s="163"/>
      <c r="Q439" s="433"/>
    </row>
    <row r="440" spans="1:17" s="1" customFormat="1">
      <c r="A440" s="163"/>
      <c r="B440" s="163"/>
      <c r="C440" s="163"/>
      <c r="D440" s="163"/>
      <c r="E440" s="163"/>
      <c r="F440" s="163"/>
      <c r="G440" s="163"/>
      <c r="H440" s="163"/>
      <c r="I440" s="163"/>
      <c r="J440" s="163"/>
      <c r="K440" s="163"/>
      <c r="L440" s="163"/>
      <c r="M440" s="163"/>
      <c r="N440" s="163"/>
      <c r="O440" s="163"/>
      <c r="P440" s="163"/>
      <c r="Q440" s="433"/>
    </row>
    <row r="441" spans="1:17" s="1" customFormat="1">
      <c r="A441" s="163"/>
      <c r="B441" s="163"/>
      <c r="C441" s="163"/>
      <c r="D441" s="163"/>
      <c r="E441" s="163"/>
      <c r="F441" s="163"/>
      <c r="G441" s="163"/>
      <c r="H441" s="163"/>
      <c r="I441" s="163"/>
      <c r="J441" s="163"/>
      <c r="K441" s="163"/>
      <c r="L441" s="163"/>
      <c r="M441" s="163"/>
      <c r="N441" s="163"/>
      <c r="O441" s="163"/>
      <c r="P441" s="163"/>
      <c r="Q441" s="433"/>
    </row>
    <row r="442" spans="1:17" s="1" customFormat="1">
      <c r="A442" s="163"/>
      <c r="B442" s="163"/>
      <c r="C442" s="163"/>
      <c r="D442" s="163"/>
      <c r="E442" s="163"/>
      <c r="F442" s="163"/>
      <c r="G442" s="163"/>
      <c r="H442" s="163"/>
      <c r="I442" s="163"/>
      <c r="J442" s="163"/>
      <c r="K442" s="163"/>
      <c r="L442" s="163"/>
      <c r="M442" s="163"/>
      <c r="N442" s="163"/>
      <c r="O442" s="163"/>
      <c r="P442" s="163"/>
      <c r="Q442" s="433"/>
    </row>
    <row r="443" spans="1:17" s="1" customFormat="1">
      <c r="A443" s="163"/>
      <c r="B443" s="163"/>
      <c r="C443" s="163"/>
      <c r="D443" s="163"/>
      <c r="E443" s="163"/>
      <c r="F443" s="163"/>
      <c r="G443" s="163"/>
      <c r="H443" s="163"/>
      <c r="I443" s="163"/>
      <c r="J443" s="163"/>
      <c r="K443" s="163"/>
      <c r="L443" s="163"/>
      <c r="M443" s="163"/>
      <c r="N443" s="163"/>
      <c r="O443" s="163"/>
      <c r="P443" s="163"/>
      <c r="Q443" s="433"/>
    </row>
    <row r="444" spans="1:17" s="1" customFormat="1">
      <c r="A444" s="163"/>
      <c r="B444" s="163"/>
      <c r="C444" s="163"/>
      <c r="D444" s="163"/>
      <c r="E444" s="163"/>
      <c r="F444" s="163"/>
      <c r="G444" s="163"/>
      <c r="H444" s="163"/>
      <c r="I444" s="163"/>
      <c r="J444" s="163"/>
      <c r="K444" s="163"/>
      <c r="L444" s="163"/>
      <c r="M444" s="163"/>
      <c r="N444" s="163"/>
      <c r="O444" s="163"/>
      <c r="P444" s="163"/>
      <c r="Q444" s="433"/>
    </row>
    <row r="445" spans="1:17" s="1" customFormat="1">
      <c r="A445" s="163"/>
      <c r="B445" s="163"/>
      <c r="C445" s="163"/>
      <c r="D445" s="163"/>
      <c r="E445" s="163"/>
      <c r="F445" s="163"/>
      <c r="G445" s="163"/>
      <c r="H445" s="163"/>
      <c r="I445" s="163"/>
      <c r="J445" s="163"/>
      <c r="K445" s="163"/>
      <c r="L445" s="163"/>
      <c r="M445" s="163"/>
      <c r="N445" s="163"/>
      <c r="O445" s="163"/>
      <c r="P445" s="163"/>
      <c r="Q445" s="433"/>
    </row>
    <row r="446" spans="1:17" s="1" customFormat="1">
      <c r="A446" s="163"/>
      <c r="B446" s="163"/>
      <c r="C446" s="163"/>
      <c r="D446" s="163"/>
      <c r="E446" s="163"/>
      <c r="F446" s="163"/>
      <c r="G446" s="163"/>
      <c r="H446" s="163"/>
      <c r="I446" s="163"/>
      <c r="J446" s="163"/>
      <c r="K446" s="163"/>
      <c r="L446" s="163"/>
      <c r="M446" s="163"/>
      <c r="N446" s="163"/>
      <c r="O446" s="163"/>
      <c r="P446" s="163"/>
      <c r="Q446" s="433"/>
    </row>
    <row r="447" spans="1:17" s="1" customFormat="1">
      <c r="A447" s="163"/>
      <c r="B447" s="163"/>
      <c r="C447" s="163"/>
      <c r="D447" s="163"/>
      <c r="E447" s="163"/>
      <c r="F447" s="163"/>
      <c r="G447" s="163"/>
      <c r="H447" s="163"/>
      <c r="I447" s="163"/>
      <c r="J447" s="163"/>
      <c r="K447" s="163"/>
      <c r="L447" s="163"/>
      <c r="M447" s="163"/>
      <c r="N447" s="163"/>
      <c r="O447" s="163"/>
      <c r="P447" s="163"/>
      <c r="Q447" s="433"/>
    </row>
    <row r="448" spans="1:17" s="1" customFormat="1">
      <c r="A448" s="163"/>
      <c r="B448" s="163"/>
      <c r="C448" s="163"/>
      <c r="D448" s="163"/>
      <c r="E448" s="163"/>
      <c r="F448" s="163"/>
      <c r="G448" s="163"/>
      <c r="H448" s="163"/>
      <c r="I448" s="163"/>
      <c r="J448" s="163"/>
      <c r="K448" s="163"/>
      <c r="L448" s="163"/>
      <c r="M448" s="163"/>
      <c r="N448" s="163"/>
      <c r="O448" s="163"/>
      <c r="P448" s="163"/>
      <c r="Q448" s="433"/>
    </row>
    <row r="449" spans="1:17" s="1" customFormat="1">
      <c r="A449" s="163"/>
      <c r="B449" s="163"/>
      <c r="C449" s="163"/>
      <c r="D449" s="163"/>
      <c r="E449" s="163"/>
      <c r="F449" s="163"/>
      <c r="G449" s="163"/>
      <c r="H449" s="163"/>
      <c r="I449" s="163"/>
      <c r="J449" s="163"/>
      <c r="K449" s="163"/>
      <c r="L449" s="163"/>
      <c r="M449" s="163"/>
      <c r="N449" s="163"/>
      <c r="O449" s="163"/>
      <c r="P449" s="163"/>
      <c r="Q449" s="433"/>
    </row>
    <row r="450" spans="1:17" s="1" customFormat="1">
      <c r="A450" s="163"/>
      <c r="B450" s="163"/>
      <c r="C450" s="163"/>
      <c r="D450" s="163"/>
      <c r="E450" s="163"/>
      <c r="F450" s="163"/>
      <c r="G450" s="163"/>
      <c r="H450" s="163"/>
      <c r="I450" s="163"/>
      <c r="J450" s="163"/>
      <c r="K450" s="163"/>
      <c r="L450" s="163"/>
      <c r="M450" s="163"/>
      <c r="N450" s="163"/>
      <c r="O450" s="163"/>
      <c r="P450" s="163"/>
      <c r="Q450" s="433"/>
    </row>
    <row r="451" spans="1:17" s="1" customFormat="1">
      <c r="A451" s="163"/>
      <c r="B451" s="163"/>
      <c r="C451" s="163"/>
      <c r="D451" s="163"/>
      <c r="E451" s="163"/>
      <c r="F451" s="163"/>
      <c r="G451" s="163"/>
      <c r="H451" s="163"/>
      <c r="I451" s="163"/>
      <c r="J451" s="163"/>
      <c r="K451" s="163"/>
      <c r="L451" s="163"/>
      <c r="M451" s="163"/>
      <c r="N451" s="163"/>
      <c r="O451" s="163"/>
      <c r="P451" s="163"/>
      <c r="Q451" s="433"/>
    </row>
    <row r="452" spans="1:17" s="1" customFormat="1">
      <c r="A452" s="163"/>
      <c r="B452" s="163"/>
      <c r="C452" s="163"/>
      <c r="D452" s="163"/>
      <c r="E452" s="163"/>
      <c r="F452" s="163"/>
      <c r="G452" s="163"/>
      <c r="H452" s="163"/>
      <c r="I452" s="163"/>
      <c r="J452" s="163"/>
      <c r="K452" s="163"/>
      <c r="L452" s="163"/>
      <c r="M452" s="163"/>
      <c r="N452" s="163"/>
      <c r="O452" s="163"/>
      <c r="P452" s="163"/>
      <c r="Q452" s="433"/>
    </row>
    <row r="453" spans="1:17" s="1" customFormat="1">
      <c r="A453" s="163"/>
      <c r="B453" s="163"/>
      <c r="C453" s="163"/>
      <c r="D453" s="163"/>
      <c r="E453" s="163"/>
      <c r="F453" s="163"/>
      <c r="G453" s="163"/>
      <c r="H453" s="163"/>
      <c r="I453" s="163"/>
      <c r="J453" s="163"/>
      <c r="K453" s="163"/>
      <c r="L453" s="163"/>
      <c r="M453" s="163"/>
      <c r="N453" s="163"/>
      <c r="O453" s="163"/>
      <c r="P453" s="163"/>
      <c r="Q453" s="433"/>
    </row>
    <row r="454" spans="1:17" s="1" customFormat="1">
      <c r="A454" s="163"/>
      <c r="B454" s="163"/>
      <c r="C454" s="163"/>
      <c r="D454" s="163"/>
      <c r="E454" s="163"/>
      <c r="F454" s="163"/>
      <c r="G454" s="163"/>
      <c r="H454" s="163"/>
      <c r="I454" s="163"/>
      <c r="J454" s="163"/>
      <c r="K454" s="163"/>
      <c r="L454" s="163"/>
      <c r="M454" s="163"/>
      <c r="N454" s="163"/>
      <c r="O454" s="163"/>
      <c r="P454" s="163"/>
      <c r="Q454" s="433"/>
    </row>
    <row r="455" spans="1:17" s="1" customFormat="1">
      <c r="A455" s="163"/>
      <c r="B455" s="163"/>
      <c r="C455" s="163"/>
      <c r="D455" s="163"/>
      <c r="E455" s="163"/>
      <c r="F455" s="163"/>
      <c r="G455" s="163"/>
      <c r="H455" s="163"/>
      <c r="I455" s="163"/>
      <c r="J455" s="163"/>
      <c r="K455" s="163"/>
      <c r="L455" s="163"/>
      <c r="M455" s="163"/>
      <c r="N455" s="163"/>
      <c r="O455" s="163"/>
      <c r="P455" s="163"/>
      <c r="Q455" s="433"/>
    </row>
    <row r="456" spans="1:17" s="1" customFormat="1">
      <c r="A456" s="163"/>
      <c r="B456" s="163"/>
      <c r="C456" s="163"/>
      <c r="D456" s="163"/>
      <c r="E456" s="163"/>
      <c r="F456" s="163"/>
      <c r="G456" s="163"/>
      <c r="H456" s="163"/>
      <c r="I456" s="163"/>
      <c r="J456" s="163"/>
      <c r="K456" s="163"/>
      <c r="L456" s="163"/>
      <c r="M456" s="163"/>
      <c r="N456" s="163"/>
      <c r="O456" s="163"/>
      <c r="P456" s="163"/>
      <c r="Q456" s="433"/>
    </row>
    <row r="457" spans="1:17" s="1" customFormat="1">
      <c r="A457" s="163"/>
      <c r="B457" s="163"/>
      <c r="C457" s="163"/>
      <c r="D457" s="163"/>
      <c r="E457" s="163"/>
      <c r="F457" s="163"/>
      <c r="G457" s="163"/>
      <c r="H457" s="163"/>
      <c r="I457" s="163"/>
      <c r="J457" s="163"/>
      <c r="K457" s="163"/>
      <c r="L457" s="163"/>
      <c r="M457" s="163"/>
      <c r="N457" s="163"/>
      <c r="O457" s="163"/>
      <c r="P457" s="163"/>
      <c r="Q457" s="433"/>
    </row>
    <row r="458" spans="1:17" s="1" customFormat="1">
      <c r="A458" s="163"/>
      <c r="B458" s="163"/>
      <c r="C458" s="163"/>
      <c r="D458" s="163"/>
      <c r="E458" s="163"/>
      <c r="F458" s="163"/>
      <c r="G458" s="163"/>
      <c r="H458" s="163"/>
      <c r="I458" s="163"/>
      <c r="J458" s="163"/>
      <c r="K458" s="163"/>
      <c r="L458" s="163"/>
      <c r="M458" s="163"/>
      <c r="N458" s="163"/>
      <c r="O458" s="163"/>
      <c r="P458" s="163"/>
      <c r="Q458" s="433"/>
    </row>
    <row r="459" spans="1:17" s="1" customFormat="1">
      <c r="A459" s="163"/>
      <c r="B459" s="163"/>
      <c r="C459" s="163"/>
      <c r="D459" s="163"/>
      <c r="E459" s="163"/>
      <c r="F459" s="163"/>
      <c r="G459" s="163"/>
      <c r="H459" s="163"/>
      <c r="I459" s="163"/>
      <c r="J459" s="163"/>
      <c r="K459" s="163"/>
      <c r="L459" s="163"/>
      <c r="M459" s="163"/>
      <c r="N459" s="163"/>
      <c r="O459" s="163"/>
      <c r="P459" s="163"/>
      <c r="Q459" s="433"/>
    </row>
    <row r="460" spans="1:17" s="1" customFormat="1">
      <c r="A460" s="163"/>
      <c r="B460" s="163"/>
      <c r="C460" s="163"/>
      <c r="D460" s="163"/>
      <c r="E460" s="163"/>
      <c r="F460" s="163"/>
      <c r="G460" s="163"/>
      <c r="H460" s="163"/>
      <c r="I460" s="163"/>
      <c r="J460" s="163"/>
      <c r="K460" s="163"/>
      <c r="L460" s="163"/>
      <c r="M460" s="163"/>
      <c r="N460" s="163"/>
      <c r="O460" s="163"/>
      <c r="P460" s="163"/>
      <c r="Q460" s="433"/>
    </row>
    <row r="461" spans="1:17" s="1" customFormat="1">
      <c r="A461" s="163"/>
      <c r="B461" s="163"/>
      <c r="C461" s="163"/>
      <c r="D461" s="163"/>
      <c r="E461" s="163"/>
      <c r="F461" s="163"/>
      <c r="G461" s="163"/>
      <c r="H461" s="163"/>
      <c r="I461" s="163"/>
      <c r="J461" s="163"/>
      <c r="K461" s="163"/>
      <c r="L461" s="163"/>
      <c r="M461" s="163"/>
      <c r="N461" s="163"/>
      <c r="O461" s="163"/>
      <c r="P461" s="163"/>
      <c r="Q461" s="433"/>
    </row>
    <row r="462" spans="1:17" s="1" customFormat="1">
      <c r="A462" s="163"/>
      <c r="B462" s="163"/>
      <c r="C462" s="163"/>
      <c r="D462" s="163"/>
      <c r="E462" s="163"/>
      <c r="F462" s="163"/>
      <c r="G462" s="163"/>
      <c r="H462" s="163"/>
      <c r="I462" s="163"/>
      <c r="J462" s="163"/>
      <c r="K462" s="163"/>
      <c r="L462" s="163"/>
      <c r="M462" s="163"/>
      <c r="N462" s="163"/>
      <c r="O462" s="163"/>
      <c r="P462" s="163"/>
      <c r="Q462" s="433"/>
    </row>
    <row r="463" spans="1:17" s="1" customFormat="1">
      <c r="A463" s="163"/>
      <c r="B463" s="163"/>
      <c r="C463" s="163"/>
      <c r="D463" s="163"/>
      <c r="E463" s="163"/>
      <c r="F463" s="163"/>
      <c r="G463" s="163"/>
      <c r="H463" s="163"/>
      <c r="I463" s="163"/>
      <c r="J463" s="163"/>
      <c r="K463" s="163"/>
      <c r="L463" s="163"/>
      <c r="M463" s="163"/>
      <c r="N463" s="163"/>
      <c r="O463" s="163"/>
      <c r="P463" s="163"/>
      <c r="Q463" s="433"/>
    </row>
    <row r="464" spans="1:17" s="1" customFormat="1">
      <c r="A464" s="163"/>
      <c r="B464" s="163"/>
      <c r="C464" s="163"/>
      <c r="D464" s="163"/>
      <c r="E464" s="163"/>
      <c r="F464" s="163"/>
      <c r="G464" s="163"/>
      <c r="H464" s="163"/>
      <c r="I464" s="163"/>
      <c r="J464" s="163"/>
      <c r="K464" s="163"/>
      <c r="L464" s="163"/>
      <c r="M464" s="163"/>
      <c r="N464" s="163"/>
      <c r="O464" s="163"/>
      <c r="P464" s="163"/>
      <c r="Q464" s="433"/>
    </row>
    <row r="465" spans="1:17" s="1" customFormat="1">
      <c r="A465" s="163"/>
      <c r="B465" s="163"/>
      <c r="C465" s="163"/>
      <c r="D465" s="163"/>
      <c r="E465" s="163"/>
      <c r="F465" s="163"/>
      <c r="G465" s="163"/>
      <c r="H465" s="163"/>
      <c r="I465" s="163"/>
      <c r="J465" s="163"/>
      <c r="K465" s="163"/>
      <c r="L465" s="163"/>
      <c r="M465" s="163"/>
      <c r="N465" s="163"/>
      <c r="O465" s="163"/>
      <c r="P465" s="163"/>
      <c r="Q465" s="433"/>
    </row>
    <row r="466" spans="1:17" s="1" customFormat="1">
      <c r="A466" s="163"/>
      <c r="B466" s="163"/>
      <c r="C466" s="163"/>
      <c r="D466" s="163"/>
      <c r="E466" s="163"/>
      <c r="F466" s="163"/>
      <c r="G466" s="163"/>
      <c r="H466" s="163"/>
      <c r="I466" s="163"/>
      <c r="J466" s="163"/>
      <c r="K466" s="163"/>
      <c r="L466" s="163"/>
      <c r="M466" s="163"/>
      <c r="N466" s="163"/>
      <c r="O466" s="163"/>
      <c r="P466" s="163"/>
      <c r="Q466" s="433"/>
    </row>
    <row r="467" spans="1:17" s="1" customFormat="1">
      <c r="A467" s="163"/>
      <c r="B467" s="163"/>
      <c r="C467" s="163"/>
      <c r="D467" s="163"/>
      <c r="E467" s="163"/>
      <c r="F467" s="163"/>
      <c r="G467" s="163"/>
      <c r="H467" s="163"/>
      <c r="I467" s="163"/>
      <c r="J467" s="163"/>
      <c r="K467" s="163"/>
      <c r="L467" s="163"/>
      <c r="M467" s="163"/>
      <c r="N467" s="163"/>
      <c r="O467" s="163"/>
      <c r="P467" s="163"/>
      <c r="Q467" s="433"/>
    </row>
    <row r="468" spans="1:17" s="1" customFormat="1">
      <c r="A468" s="163"/>
      <c r="B468" s="163"/>
      <c r="C468" s="163"/>
      <c r="D468" s="163"/>
      <c r="E468" s="163"/>
      <c r="F468" s="163"/>
      <c r="G468" s="163"/>
      <c r="H468" s="163"/>
      <c r="I468" s="163"/>
      <c r="J468" s="163"/>
      <c r="K468" s="163"/>
      <c r="L468" s="163"/>
      <c r="M468" s="163"/>
      <c r="N468" s="163"/>
      <c r="O468" s="163"/>
      <c r="P468" s="163"/>
      <c r="Q468" s="433"/>
    </row>
    <row r="469" spans="1:17" s="1" customFormat="1">
      <c r="A469" s="163"/>
      <c r="B469" s="163"/>
      <c r="C469" s="163"/>
      <c r="D469" s="163"/>
      <c r="E469" s="163"/>
      <c r="F469" s="163"/>
      <c r="G469" s="163"/>
      <c r="H469" s="163"/>
      <c r="I469" s="163"/>
      <c r="J469" s="163"/>
      <c r="K469" s="163"/>
      <c r="L469" s="163"/>
      <c r="M469" s="163"/>
      <c r="N469" s="163"/>
      <c r="O469" s="163"/>
      <c r="P469" s="163"/>
      <c r="Q469" s="433"/>
    </row>
    <row r="470" spans="1:17" s="1" customFormat="1">
      <c r="A470" s="163"/>
      <c r="B470" s="163"/>
      <c r="C470" s="163"/>
      <c r="D470" s="163"/>
      <c r="E470" s="163"/>
      <c r="F470" s="163"/>
      <c r="G470" s="163"/>
      <c r="H470" s="163"/>
      <c r="I470" s="163"/>
      <c r="J470" s="163"/>
      <c r="K470" s="163"/>
      <c r="L470" s="163"/>
      <c r="M470" s="163"/>
      <c r="N470" s="163"/>
      <c r="O470" s="163"/>
      <c r="P470" s="163"/>
      <c r="Q470" s="433"/>
    </row>
    <row r="471" spans="1:17" s="1" customFormat="1">
      <c r="A471" s="163"/>
      <c r="B471" s="163"/>
      <c r="C471" s="163"/>
      <c r="D471" s="163"/>
      <c r="E471" s="163"/>
      <c r="F471" s="163"/>
      <c r="G471" s="163"/>
      <c r="H471" s="163"/>
      <c r="I471" s="163"/>
      <c r="J471" s="163"/>
      <c r="K471" s="163"/>
      <c r="L471" s="163"/>
      <c r="M471" s="163"/>
      <c r="N471" s="163"/>
      <c r="O471" s="163"/>
      <c r="P471" s="163"/>
      <c r="Q471" s="433"/>
    </row>
    <row r="472" spans="1:17" s="1" customFormat="1">
      <c r="A472" s="163"/>
      <c r="B472" s="163"/>
      <c r="C472" s="163"/>
      <c r="D472" s="163"/>
      <c r="E472" s="163"/>
      <c r="F472" s="163"/>
      <c r="G472" s="163"/>
      <c r="H472" s="163"/>
      <c r="I472" s="163"/>
      <c r="J472" s="163"/>
      <c r="K472" s="163"/>
      <c r="L472" s="163"/>
      <c r="M472" s="163"/>
      <c r="N472" s="163"/>
      <c r="O472" s="163"/>
      <c r="P472" s="163"/>
      <c r="Q472" s="433"/>
    </row>
    <row r="473" spans="1:17" s="1" customFormat="1">
      <c r="A473" s="163"/>
      <c r="B473" s="163"/>
      <c r="C473" s="163"/>
      <c r="D473" s="163"/>
      <c r="E473" s="163"/>
      <c r="F473" s="163"/>
      <c r="G473" s="163"/>
      <c r="H473" s="163"/>
      <c r="I473" s="163"/>
      <c r="J473" s="163"/>
      <c r="K473" s="163"/>
      <c r="L473" s="163"/>
      <c r="M473" s="163"/>
      <c r="N473" s="163"/>
      <c r="O473" s="163"/>
      <c r="P473" s="163"/>
      <c r="Q473" s="433"/>
    </row>
    <row r="474" spans="1:17" s="1" customFormat="1">
      <c r="A474" s="163"/>
      <c r="B474" s="163"/>
      <c r="C474" s="163"/>
      <c r="D474" s="163"/>
      <c r="E474" s="163"/>
      <c r="F474" s="163"/>
      <c r="G474" s="163"/>
      <c r="H474" s="163"/>
      <c r="I474" s="163"/>
      <c r="J474" s="163"/>
      <c r="K474" s="163"/>
      <c r="L474" s="163"/>
      <c r="M474" s="163"/>
      <c r="N474" s="163"/>
      <c r="O474" s="163"/>
      <c r="P474" s="163"/>
      <c r="Q474" s="433"/>
    </row>
    <row r="475" spans="1:17" s="1" customFormat="1">
      <c r="A475" s="163"/>
      <c r="B475" s="163"/>
      <c r="C475" s="163"/>
      <c r="D475" s="163"/>
      <c r="E475" s="163"/>
      <c r="F475" s="163"/>
      <c r="G475" s="163"/>
      <c r="H475" s="163"/>
      <c r="I475" s="163"/>
      <c r="J475" s="163"/>
      <c r="K475" s="163"/>
      <c r="L475" s="163"/>
      <c r="M475" s="163"/>
      <c r="N475" s="163"/>
      <c r="O475" s="163"/>
      <c r="P475" s="163"/>
      <c r="Q475" s="433"/>
    </row>
    <row r="476" spans="1:17" s="1" customFormat="1">
      <c r="A476" s="163"/>
      <c r="B476" s="163"/>
      <c r="C476" s="163"/>
      <c r="D476" s="163"/>
      <c r="E476" s="163"/>
      <c r="F476" s="163"/>
      <c r="G476" s="163"/>
      <c r="H476" s="163"/>
      <c r="I476" s="163"/>
      <c r="J476" s="163"/>
      <c r="K476" s="163"/>
      <c r="L476" s="163"/>
      <c r="M476" s="163"/>
      <c r="N476" s="163"/>
      <c r="O476" s="163"/>
      <c r="P476" s="163"/>
      <c r="Q476" s="433"/>
    </row>
    <row r="477" spans="1:17" s="1" customFormat="1">
      <c r="A477" s="163"/>
      <c r="B477" s="163"/>
      <c r="C477" s="163"/>
      <c r="D477" s="163"/>
      <c r="E477" s="163"/>
      <c r="F477" s="163"/>
      <c r="G477" s="163"/>
      <c r="H477" s="163"/>
      <c r="I477" s="163"/>
      <c r="J477" s="163"/>
      <c r="K477" s="163"/>
      <c r="L477" s="163"/>
      <c r="M477" s="163"/>
      <c r="N477" s="163"/>
      <c r="O477" s="163"/>
      <c r="P477" s="163"/>
      <c r="Q477" s="433"/>
    </row>
    <row r="478" spans="1:17" s="1" customFormat="1">
      <c r="A478" s="163"/>
      <c r="B478" s="163"/>
      <c r="C478" s="163"/>
      <c r="D478" s="163"/>
      <c r="E478" s="163"/>
      <c r="F478" s="163"/>
      <c r="G478" s="163"/>
      <c r="H478" s="163"/>
      <c r="I478" s="163"/>
      <c r="J478" s="163"/>
      <c r="K478" s="163"/>
      <c r="L478" s="163"/>
      <c r="M478" s="163"/>
      <c r="N478" s="163"/>
      <c r="O478" s="163"/>
      <c r="P478" s="163"/>
      <c r="Q478" s="433"/>
    </row>
    <row r="479" spans="1:17" s="1" customFormat="1">
      <c r="A479" s="163"/>
      <c r="B479" s="163"/>
      <c r="C479" s="163"/>
      <c r="D479" s="163"/>
      <c r="E479" s="163"/>
      <c r="F479" s="163"/>
      <c r="G479" s="163"/>
      <c r="H479" s="163"/>
      <c r="I479" s="163"/>
      <c r="J479" s="163"/>
      <c r="K479" s="163"/>
      <c r="L479" s="163"/>
      <c r="M479" s="163"/>
      <c r="N479" s="163"/>
      <c r="O479" s="163"/>
      <c r="P479" s="163"/>
      <c r="Q479" s="433"/>
    </row>
    <row r="480" spans="1:17" s="1" customFormat="1">
      <c r="A480" s="163"/>
      <c r="B480" s="163"/>
      <c r="C480" s="163"/>
      <c r="D480" s="163"/>
      <c r="E480" s="163"/>
      <c r="F480" s="163"/>
      <c r="G480" s="163"/>
      <c r="H480" s="163"/>
      <c r="I480" s="163"/>
      <c r="J480" s="163"/>
      <c r="K480" s="163"/>
      <c r="L480" s="163"/>
      <c r="M480" s="163"/>
      <c r="N480" s="163"/>
      <c r="O480" s="163"/>
      <c r="P480" s="163"/>
      <c r="Q480" s="433"/>
    </row>
    <row r="481" spans="1:17" s="1" customFormat="1">
      <c r="A481" s="163"/>
      <c r="B481" s="163"/>
      <c r="C481" s="163"/>
      <c r="D481" s="163"/>
      <c r="E481" s="163"/>
      <c r="F481" s="163"/>
      <c r="G481" s="163"/>
      <c r="H481" s="163"/>
      <c r="I481" s="163"/>
      <c r="J481" s="163"/>
      <c r="K481" s="163"/>
      <c r="L481" s="163"/>
      <c r="M481" s="163"/>
      <c r="N481" s="163"/>
      <c r="O481" s="163"/>
      <c r="P481" s="163"/>
      <c r="Q481" s="433"/>
    </row>
    <row r="482" spans="1:17" s="1" customFormat="1">
      <c r="A482" s="163"/>
      <c r="B482" s="163"/>
      <c r="C482" s="163"/>
      <c r="D482" s="163"/>
      <c r="E482" s="163"/>
      <c r="F482" s="163"/>
      <c r="G482" s="163"/>
      <c r="H482" s="163"/>
      <c r="I482" s="163"/>
      <c r="J482" s="163"/>
      <c r="K482" s="163"/>
      <c r="L482" s="163"/>
      <c r="M482" s="163"/>
      <c r="N482" s="163"/>
      <c r="O482" s="163"/>
      <c r="P482" s="163"/>
      <c r="Q482" s="433"/>
    </row>
    <row r="483" spans="1:17" s="1" customFormat="1">
      <c r="A483" s="163"/>
      <c r="B483" s="163"/>
      <c r="C483" s="163"/>
      <c r="D483" s="163"/>
      <c r="E483" s="163"/>
      <c r="F483" s="163"/>
      <c r="G483" s="163"/>
      <c r="H483" s="163"/>
      <c r="I483" s="163"/>
      <c r="J483" s="163"/>
      <c r="K483" s="163"/>
      <c r="L483" s="163"/>
      <c r="M483" s="163"/>
      <c r="N483" s="163"/>
      <c r="O483" s="163"/>
      <c r="P483" s="163"/>
      <c r="Q483" s="433"/>
    </row>
    <row r="484" spans="1:17" s="1" customFormat="1">
      <c r="A484" s="163"/>
      <c r="B484" s="163"/>
      <c r="C484" s="163"/>
      <c r="D484" s="163"/>
      <c r="E484" s="163"/>
      <c r="F484" s="163"/>
      <c r="G484" s="163"/>
      <c r="H484" s="163"/>
      <c r="I484" s="163"/>
      <c r="J484" s="163"/>
      <c r="K484" s="163"/>
      <c r="L484" s="163"/>
      <c r="M484" s="163"/>
      <c r="N484" s="163"/>
      <c r="O484" s="163"/>
      <c r="P484" s="163"/>
      <c r="Q484" s="433"/>
    </row>
    <row r="485" spans="1:17" s="1" customFormat="1">
      <c r="A485" s="163"/>
      <c r="B485" s="163"/>
      <c r="C485" s="163"/>
      <c r="D485" s="163"/>
      <c r="E485" s="163"/>
      <c r="F485" s="163"/>
      <c r="G485" s="163"/>
      <c r="H485" s="163"/>
      <c r="I485" s="163"/>
      <c r="J485" s="163"/>
      <c r="K485" s="163"/>
      <c r="L485" s="163"/>
      <c r="M485" s="163"/>
      <c r="N485" s="163"/>
      <c r="O485" s="163"/>
      <c r="P485" s="163"/>
      <c r="Q485" s="433"/>
    </row>
    <row r="486" spans="1:17" s="1" customFormat="1">
      <c r="A486" s="163"/>
      <c r="B486" s="163"/>
      <c r="C486" s="163"/>
      <c r="D486" s="163"/>
      <c r="E486" s="163"/>
      <c r="F486" s="163"/>
      <c r="G486" s="163"/>
      <c r="H486" s="163"/>
      <c r="I486" s="163"/>
      <c r="J486" s="163"/>
      <c r="K486" s="163"/>
      <c r="L486" s="163"/>
      <c r="M486" s="163"/>
      <c r="N486" s="163"/>
      <c r="O486" s="163"/>
      <c r="P486" s="163"/>
      <c r="Q486" s="433"/>
    </row>
    <row r="487" spans="1:17" s="1" customFormat="1">
      <c r="A487" s="163"/>
      <c r="B487" s="163"/>
      <c r="C487" s="163"/>
      <c r="D487" s="163"/>
      <c r="E487" s="163"/>
      <c r="F487" s="163"/>
      <c r="G487" s="163"/>
      <c r="H487" s="163"/>
      <c r="I487" s="163"/>
      <c r="J487" s="163"/>
      <c r="K487" s="163"/>
      <c r="L487" s="163"/>
      <c r="M487" s="163"/>
      <c r="N487" s="163"/>
      <c r="O487" s="163"/>
      <c r="P487" s="163"/>
      <c r="Q487" s="433"/>
    </row>
    <row r="488" spans="1:17" s="1" customFormat="1">
      <c r="A488" s="163"/>
      <c r="B488" s="163"/>
      <c r="C488" s="163"/>
      <c r="D488" s="163"/>
      <c r="E488" s="163"/>
      <c r="F488" s="163"/>
      <c r="G488" s="163"/>
      <c r="H488" s="163"/>
      <c r="I488" s="163"/>
      <c r="J488" s="163"/>
      <c r="K488" s="163"/>
      <c r="L488" s="163"/>
      <c r="M488" s="163"/>
      <c r="N488" s="163"/>
      <c r="O488" s="163"/>
      <c r="P488" s="163"/>
      <c r="Q488" s="433"/>
    </row>
    <row r="489" spans="1:17" s="1" customFormat="1">
      <c r="A489" s="163"/>
      <c r="B489" s="163"/>
      <c r="C489" s="163"/>
      <c r="D489" s="163"/>
      <c r="E489" s="163"/>
      <c r="F489" s="163"/>
      <c r="G489" s="163"/>
      <c r="H489" s="163"/>
      <c r="I489" s="163"/>
      <c r="J489" s="163"/>
      <c r="K489" s="163"/>
      <c r="L489" s="163"/>
      <c r="M489" s="163"/>
      <c r="N489" s="163"/>
      <c r="O489" s="163"/>
      <c r="P489" s="163"/>
      <c r="Q489" s="433"/>
    </row>
    <row r="490" spans="1:17" s="1" customFormat="1">
      <c r="A490" s="163"/>
      <c r="B490" s="163"/>
      <c r="C490" s="163"/>
      <c r="D490" s="163"/>
      <c r="E490" s="163"/>
      <c r="F490" s="163"/>
      <c r="G490" s="163"/>
      <c r="H490" s="163"/>
      <c r="I490" s="163"/>
      <c r="J490" s="163"/>
      <c r="K490" s="163"/>
      <c r="L490" s="163"/>
      <c r="M490" s="163"/>
      <c r="N490" s="163"/>
      <c r="O490" s="163"/>
      <c r="P490" s="163"/>
      <c r="Q490" s="433"/>
    </row>
    <row r="491" spans="1:17" s="1" customFormat="1">
      <c r="A491" s="163"/>
      <c r="B491" s="163"/>
      <c r="C491" s="163"/>
      <c r="D491" s="163"/>
      <c r="E491" s="163"/>
      <c r="F491" s="163"/>
      <c r="G491" s="163"/>
      <c r="H491" s="163"/>
      <c r="I491" s="163"/>
      <c r="J491" s="163"/>
      <c r="K491" s="163"/>
      <c r="L491" s="163"/>
      <c r="M491" s="163"/>
      <c r="N491" s="163"/>
      <c r="O491" s="163"/>
      <c r="P491" s="163"/>
      <c r="Q491" s="433"/>
    </row>
    <row r="492" spans="1:17" s="1" customFormat="1">
      <c r="A492" s="163"/>
      <c r="B492" s="163"/>
      <c r="C492" s="163"/>
      <c r="D492" s="163"/>
      <c r="E492" s="163"/>
      <c r="F492" s="163"/>
      <c r="G492" s="163"/>
      <c r="H492" s="163"/>
      <c r="I492" s="163"/>
      <c r="J492" s="163"/>
      <c r="K492" s="163"/>
      <c r="L492" s="163"/>
      <c r="M492" s="163"/>
      <c r="N492" s="163"/>
      <c r="O492" s="163"/>
      <c r="P492" s="163"/>
      <c r="Q492" s="433"/>
    </row>
    <row r="493" spans="1:17" s="1" customFormat="1">
      <c r="A493" s="163"/>
      <c r="B493" s="163"/>
      <c r="C493" s="163"/>
      <c r="D493" s="163"/>
      <c r="E493" s="163"/>
      <c r="F493" s="163"/>
      <c r="G493" s="163"/>
      <c r="H493" s="163"/>
      <c r="I493" s="163"/>
      <c r="J493" s="163"/>
      <c r="K493" s="163"/>
      <c r="L493" s="163"/>
      <c r="M493" s="163"/>
      <c r="N493" s="163"/>
      <c r="O493" s="163"/>
      <c r="P493" s="163"/>
      <c r="Q493" s="433"/>
    </row>
    <row r="494" spans="1:17" s="1" customFormat="1">
      <c r="A494" s="163"/>
      <c r="B494" s="163"/>
      <c r="C494" s="163"/>
      <c r="D494" s="163"/>
      <c r="E494" s="163"/>
      <c r="F494" s="163"/>
      <c r="G494" s="163"/>
      <c r="H494" s="163"/>
      <c r="I494" s="163"/>
      <c r="J494" s="163"/>
      <c r="K494" s="163"/>
      <c r="L494" s="163"/>
      <c r="M494" s="163"/>
      <c r="N494" s="163"/>
      <c r="O494" s="163"/>
      <c r="P494" s="163"/>
      <c r="Q494" s="433"/>
    </row>
    <row r="495" spans="1:17" s="1" customFormat="1">
      <c r="A495" s="163"/>
      <c r="B495" s="163"/>
      <c r="C495" s="163"/>
      <c r="D495" s="163"/>
      <c r="E495" s="163"/>
      <c r="F495" s="163"/>
      <c r="G495" s="163"/>
      <c r="H495" s="163"/>
      <c r="I495" s="163"/>
      <c r="J495" s="163"/>
      <c r="K495" s="163"/>
      <c r="L495" s="163"/>
      <c r="M495" s="163"/>
      <c r="N495" s="163"/>
      <c r="O495" s="163"/>
      <c r="P495" s="163"/>
      <c r="Q495" s="433"/>
    </row>
    <row r="496" spans="1:17" s="1" customFormat="1">
      <c r="A496" s="163"/>
      <c r="B496" s="163"/>
      <c r="C496" s="163"/>
      <c r="D496" s="163"/>
      <c r="E496" s="163"/>
      <c r="F496" s="163"/>
      <c r="G496" s="163"/>
      <c r="H496" s="163"/>
      <c r="I496" s="163"/>
      <c r="J496" s="163"/>
      <c r="K496" s="163"/>
      <c r="L496" s="163"/>
      <c r="M496" s="163"/>
      <c r="N496" s="163"/>
      <c r="O496" s="163"/>
      <c r="P496" s="163"/>
      <c r="Q496" s="433"/>
    </row>
    <row r="497" spans="1:17" s="1" customFormat="1">
      <c r="A497" s="163"/>
      <c r="B497" s="163"/>
      <c r="C497" s="163"/>
      <c r="D497" s="163"/>
      <c r="E497" s="163"/>
      <c r="F497" s="163"/>
      <c r="G497" s="163"/>
      <c r="H497" s="163"/>
      <c r="I497" s="163"/>
      <c r="J497" s="163"/>
      <c r="K497" s="163"/>
      <c r="L497" s="163"/>
      <c r="M497" s="163"/>
      <c r="N497" s="163"/>
      <c r="O497" s="163"/>
      <c r="P497" s="163"/>
      <c r="Q497" s="433"/>
    </row>
    <row r="498" spans="1:17" s="1" customFormat="1">
      <c r="A498" s="163"/>
      <c r="B498" s="163"/>
      <c r="C498" s="163"/>
      <c r="D498" s="163"/>
      <c r="E498" s="163"/>
      <c r="F498" s="163"/>
      <c r="G498" s="163"/>
      <c r="H498" s="163"/>
      <c r="I498" s="163"/>
      <c r="J498" s="163"/>
      <c r="K498" s="163"/>
      <c r="L498" s="163"/>
      <c r="M498" s="163"/>
      <c r="N498" s="163"/>
      <c r="O498" s="163"/>
      <c r="P498" s="163"/>
      <c r="Q498" s="433"/>
    </row>
    <row r="499" spans="1:17" s="1" customFormat="1">
      <c r="A499" s="163"/>
      <c r="B499" s="163"/>
      <c r="C499" s="163"/>
      <c r="D499" s="163"/>
      <c r="E499" s="163"/>
      <c r="F499" s="163"/>
      <c r="G499" s="163"/>
      <c r="H499" s="163"/>
      <c r="I499" s="163"/>
      <c r="J499" s="163"/>
      <c r="K499" s="163"/>
      <c r="L499" s="163"/>
      <c r="M499" s="163"/>
      <c r="N499" s="163"/>
      <c r="O499" s="163"/>
      <c r="P499" s="163"/>
      <c r="Q499" s="433"/>
    </row>
    <row r="500" spans="1:17" s="1" customFormat="1">
      <c r="A500" s="163"/>
      <c r="B500" s="163"/>
      <c r="C500" s="163"/>
      <c r="D500" s="163"/>
      <c r="E500" s="163"/>
      <c r="F500" s="163"/>
      <c r="G500" s="163"/>
      <c r="H500" s="163"/>
      <c r="I500" s="163"/>
      <c r="J500" s="163"/>
      <c r="K500" s="163"/>
      <c r="L500" s="163"/>
      <c r="M500" s="163"/>
      <c r="N500" s="163"/>
      <c r="O500" s="163"/>
      <c r="P500" s="163"/>
      <c r="Q500" s="433"/>
    </row>
    <row r="501" spans="1:17" s="1" customFormat="1">
      <c r="A501" s="163"/>
      <c r="B501" s="163"/>
      <c r="C501" s="163"/>
      <c r="D501" s="163"/>
      <c r="E501" s="163"/>
      <c r="F501" s="163"/>
      <c r="G501" s="163"/>
      <c r="H501" s="163"/>
      <c r="I501" s="163"/>
      <c r="J501" s="163"/>
      <c r="K501" s="163"/>
      <c r="L501" s="163"/>
      <c r="M501" s="163"/>
      <c r="N501" s="163"/>
      <c r="O501" s="163"/>
      <c r="P501" s="163"/>
      <c r="Q501" s="433"/>
    </row>
    <row r="502" spans="1:17" s="1" customFormat="1">
      <c r="A502" s="163"/>
      <c r="B502" s="163"/>
      <c r="C502" s="163"/>
      <c r="D502" s="163"/>
      <c r="E502" s="163"/>
      <c r="F502" s="163"/>
      <c r="G502" s="163"/>
      <c r="H502" s="163"/>
      <c r="I502" s="163"/>
      <c r="J502" s="163"/>
      <c r="K502" s="163"/>
      <c r="L502" s="163"/>
      <c r="M502" s="163"/>
      <c r="N502" s="163"/>
      <c r="O502" s="163"/>
      <c r="P502" s="163"/>
      <c r="Q502" s="433"/>
    </row>
    <row r="503" spans="1:17" s="1" customFormat="1">
      <c r="A503" s="163"/>
      <c r="B503" s="163"/>
      <c r="C503" s="163"/>
      <c r="D503" s="163"/>
      <c r="E503" s="163"/>
      <c r="F503" s="163"/>
      <c r="G503" s="163"/>
      <c r="H503" s="163"/>
      <c r="I503" s="163"/>
      <c r="J503" s="163"/>
      <c r="K503" s="163"/>
      <c r="L503" s="163"/>
      <c r="M503" s="163"/>
      <c r="N503" s="163"/>
      <c r="O503" s="163"/>
      <c r="P503" s="163"/>
      <c r="Q503" s="433"/>
    </row>
    <row r="504" spans="1:17" s="1" customFormat="1">
      <c r="A504" s="163"/>
      <c r="B504" s="163"/>
      <c r="C504" s="163"/>
      <c r="D504" s="163"/>
      <c r="E504" s="163"/>
      <c r="F504" s="163"/>
      <c r="G504" s="163"/>
      <c r="H504" s="163"/>
      <c r="I504" s="163"/>
      <c r="J504" s="163"/>
      <c r="K504" s="163"/>
      <c r="L504" s="163"/>
      <c r="M504" s="163"/>
      <c r="N504" s="163"/>
      <c r="O504" s="163"/>
      <c r="P504" s="163"/>
      <c r="Q504" s="433"/>
    </row>
    <row r="505" spans="1:17" s="1" customFormat="1">
      <c r="A505" s="163"/>
      <c r="B505" s="163"/>
      <c r="C505" s="163"/>
      <c r="D505" s="163"/>
      <c r="E505" s="163"/>
      <c r="F505" s="163"/>
      <c r="G505" s="163"/>
      <c r="H505" s="163"/>
      <c r="I505" s="163"/>
      <c r="J505" s="163"/>
      <c r="K505" s="163"/>
      <c r="L505" s="163"/>
      <c r="M505" s="163"/>
      <c r="N505" s="163"/>
      <c r="O505" s="163"/>
      <c r="P505" s="163"/>
      <c r="Q505" s="433"/>
    </row>
    <row r="506" spans="1:17" s="1" customFormat="1">
      <c r="A506" s="163"/>
      <c r="B506" s="163"/>
      <c r="C506" s="163"/>
      <c r="D506" s="163"/>
      <c r="E506" s="163"/>
      <c r="F506" s="163"/>
      <c r="G506" s="163"/>
      <c r="H506" s="163"/>
      <c r="I506" s="163"/>
      <c r="J506" s="163"/>
      <c r="K506" s="163"/>
      <c r="L506" s="163"/>
      <c r="M506" s="163"/>
      <c r="N506" s="163"/>
      <c r="O506" s="163"/>
      <c r="P506" s="163"/>
      <c r="Q506" s="433"/>
    </row>
    <row r="507" spans="1:17" s="1" customFormat="1">
      <c r="A507" s="163"/>
      <c r="B507" s="163"/>
      <c r="C507" s="163"/>
      <c r="D507" s="163"/>
      <c r="E507" s="163"/>
      <c r="F507" s="163"/>
      <c r="G507" s="163"/>
      <c r="H507" s="163"/>
      <c r="I507" s="163"/>
      <c r="J507" s="163"/>
      <c r="K507" s="163"/>
      <c r="L507" s="163"/>
      <c r="M507" s="163"/>
      <c r="N507" s="163"/>
      <c r="O507" s="163"/>
      <c r="P507" s="163"/>
      <c r="Q507" s="433"/>
    </row>
    <row r="508" spans="1:17" s="1" customFormat="1">
      <c r="A508" s="163"/>
      <c r="B508" s="163"/>
      <c r="C508" s="163"/>
      <c r="D508" s="163"/>
      <c r="E508" s="163"/>
      <c r="F508" s="163"/>
      <c r="G508" s="163"/>
      <c r="H508" s="163"/>
      <c r="I508" s="163"/>
      <c r="J508" s="163"/>
      <c r="K508" s="163"/>
      <c r="L508" s="163"/>
      <c r="M508" s="163"/>
      <c r="N508" s="163"/>
      <c r="O508" s="163"/>
      <c r="P508" s="163"/>
      <c r="Q508" s="433"/>
    </row>
    <row r="509" spans="1:17" s="1" customFormat="1">
      <c r="A509" s="163"/>
      <c r="B509" s="163"/>
      <c r="C509" s="163"/>
      <c r="D509" s="163"/>
      <c r="E509" s="163"/>
      <c r="F509" s="163"/>
      <c r="G509" s="163"/>
      <c r="H509" s="163"/>
      <c r="I509" s="163"/>
      <c r="J509" s="163"/>
      <c r="K509" s="163"/>
      <c r="L509" s="163"/>
      <c r="M509" s="163"/>
      <c r="N509" s="163"/>
      <c r="O509" s="163"/>
      <c r="P509" s="163"/>
      <c r="Q509" s="433"/>
    </row>
    <row r="510" spans="1:17" s="1" customFormat="1">
      <c r="A510" s="163"/>
      <c r="B510" s="163"/>
      <c r="C510" s="163"/>
      <c r="D510" s="163"/>
      <c r="E510" s="163"/>
      <c r="F510" s="163"/>
      <c r="G510" s="163"/>
      <c r="H510" s="163"/>
      <c r="I510" s="163"/>
      <c r="J510" s="163"/>
      <c r="K510" s="163"/>
      <c r="L510" s="163"/>
      <c r="M510" s="163"/>
      <c r="N510" s="163"/>
      <c r="O510" s="163"/>
      <c r="P510" s="163"/>
      <c r="Q510" s="433"/>
    </row>
    <row r="511" spans="1:17" s="1" customFormat="1">
      <c r="A511" s="163"/>
      <c r="B511" s="163"/>
      <c r="C511" s="163"/>
      <c r="D511" s="163"/>
      <c r="E511" s="163"/>
      <c r="F511" s="163"/>
      <c r="G511" s="163"/>
      <c r="H511" s="163"/>
      <c r="I511" s="163"/>
      <c r="J511" s="163"/>
      <c r="K511" s="163"/>
      <c r="L511" s="163"/>
      <c r="M511" s="163"/>
      <c r="N511" s="163"/>
      <c r="O511" s="163"/>
      <c r="P511" s="163"/>
      <c r="Q511" s="433"/>
    </row>
    <row r="512" spans="1:17" s="1" customFormat="1">
      <c r="A512" s="163"/>
      <c r="B512" s="163"/>
      <c r="C512" s="163"/>
      <c r="D512" s="163"/>
      <c r="E512" s="163"/>
      <c r="F512" s="163"/>
      <c r="G512" s="163"/>
      <c r="H512" s="163"/>
      <c r="I512" s="163"/>
      <c r="J512" s="163"/>
      <c r="K512" s="163"/>
      <c r="L512" s="163"/>
      <c r="M512" s="163"/>
      <c r="N512" s="163"/>
      <c r="O512" s="163"/>
      <c r="P512" s="163"/>
      <c r="Q512" s="433"/>
    </row>
    <row r="513" spans="1:17" s="1" customFormat="1">
      <c r="A513" s="163"/>
      <c r="B513" s="163"/>
      <c r="C513" s="163"/>
      <c r="D513" s="163"/>
      <c r="E513" s="163"/>
      <c r="F513" s="163"/>
      <c r="G513" s="163"/>
      <c r="H513" s="163"/>
      <c r="I513" s="163"/>
      <c r="J513" s="163"/>
      <c r="K513" s="163"/>
      <c r="L513" s="163"/>
      <c r="M513" s="163"/>
      <c r="N513" s="163"/>
      <c r="O513" s="163"/>
      <c r="P513" s="163"/>
      <c r="Q513" s="433"/>
    </row>
    <row r="514" spans="1:17" s="1" customFormat="1">
      <c r="A514" s="163"/>
      <c r="B514" s="163"/>
      <c r="C514" s="163"/>
      <c r="D514" s="163"/>
      <c r="E514" s="163"/>
      <c r="F514" s="163"/>
      <c r="G514" s="163"/>
      <c r="H514" s="163"/>
      <c r="I514" s="163"/>
      <c r="J514" s="163"/>
      <c r="K514" s="163"/>
      <c r="L514" s="163"/>
      <c r="M514" s="163"/>
      <c r="N514" s="163"/>
      <c r="O514" s="163"/>
      <c r="P514" s="163"/>
      <c r="Q514" s="433"/>
    </row>
    <row r="515" spans="1:17" s="1" customFormat="1">
      <c r="A515" s="163"/>
      <c r="B515" s="163"/>
      <c r="C515" s="163"/>
      <c r="D515" s="163"/>
      <c r="E515" s="163"/>
      <c r="F515" s="163"/>
      <c r="G515" s="163"/>
      <c r="H515" s="163"/>
      <c r="I515" s="163"/>
      <c r="J515" s="163"/>
      <c r="K515" s="163"/>
      <c r="L515" s="163"/>
      <c r="M515" s="163"/>
      <c r="N515" s="163"/>
      <c r="O515" s="163"/>
      <c r="P515" s="163"/>
      <c r="Q515" s="433"/>
    </row>
    <row r="516" spans="1:17" s="1" customFormat="1">
      <c r="A516" s="163"/>
      <c r="B516" s="163"/>
      <c r="C516" s="163"/>
      <c r="D516" s="163"/>
      <c r="E516" s="163"/>
      <c r="F516" s="163"/>
      <c r="G516" s="163"/>
      <c r="H516" s="163"/>
      <c r="I516" s="163"/>
      <c r="J516" s="163"/>
      <c r="K516" s="163"/>
      <c r="L516" s="163"/>
      <c r="M516" s="163"/>
      <c r="N516" s="163"/>
      <c r="O516" s="163"/>
      <c r="P516" s="163"/>
      <c r="Q516" s="433"/>
    </row>
    <row r="517" spans="1:17" s="1" customFormat="1">
      <c r="A517" s="163"/>
      <c r="B517" s="163"/>
      <c r="C517" s="163"/>
      <c r="D517" s="163"/>
      <c r="E517" s="163"/>
      <c r="F517" s="163"/>
      <c r="G517" s="163"/>
      <c r="H517" s="163"/>
      <c r="I517" s="163"/>
      <c r="J517" s="163"/>
      <c r="K517" s="163"/>
      <c r="L517" s="163"/>
      <c r="M517" s="163"/>
      <c r="N517" s="163"/>
      <c r="O517" s="163"/>
      <c r="P517" s="163"/>
      <c r="Q517" s="433"/>
    </row>
    <row r="518" spans="1:17" s="1" customFormat="1">
      <c r="A518" s="163"/>
      <c r="B518" s="163"/>
      <c r="C518" s="163"/>
      <c r="D518" s="163"/>
      <c r="E518" s="163"/>
      <c r="F518" s="163"/>
      <c r="G518" s="163"/>
      <c r="H518" s="163"/>
      <c r="I518" s="163"/>
      <c r="J518" s="163"/>
      <c r="K518" s="163"/>
      <c r="L518" s="163"/>
      <c r="M518" s="163"/>
      <c r="N518" s="163"/>
      <c r="O518" s="163"/>
      <c r="P518" s="163"/>
      <c r="Q518" s="433"/>
    </row>
    <row r="519" spans="1:17" s="1" customFormat="1">
      <c r="A519" s="163"/>
      <c r="B519" s="163"/>
      <c r="C519" s="163"/>
      <c r="D519" s="163"/>
      <c r="E519" s="163"/>
      <c r="F519" s="163"/>
      <c r="G519" s="163"/>
      <c r="H519" s="163"/>
      <c r="I519" s="163"/>
      <c r="J519" s="163"/>
      <c r="K519" s="163"/>
      <c r="L519" s="163"/>
      <c r="M519" s="163"/>
      <c r="N519" s="163"/>
      <c r="O519" s="163"/>
      <c r="P519" s="163"/>
      <c r="Q519" s="433"/>
    </row>
    <row r="520" spans="1:17" s="1" customFormat="1">
      <c r="A520" s="163"/>
      <c r="B520" s="163"/>
      <c r="C520" s="163"/>
      <c r="D520" s="163"/>
      <c r="E520" s="163"/>
      <c r="F520" s="163"/>
      <c r="G520" s="163"/>
      <c r="H520" s="163"/>
      <c r="I520" s="163"/>
      <c r="J520" s="163"/>
      <c r="K520" s="163"/>
      <c r="L520" s="163"/>
      <c r="M520" s="163"/>
      <c r="N520" s="163"/>
      <c r="O520" s="163"/>
      <c r="P520" s="163"/>
      <c r="Q520" s="433"/>
    </row>
    <row r="521" spans="1:17" s="1" customFormat="1">
      <c r="A521" s="163"/>
      <c r="B521" s="163"/>
      <c r="C521" s="163"/>
      <c r="D521" s="163"/>
      <c r="E521" s="163"/>
      <c r="F521" s="163"/>
      <c r="G521" s="163"/>
      <c r="H521" s="163"/>
      <c r="I521" s="163"/>
      <c r="J521" s="163"/>
      <c r="K521" s="163"/>
      <c r="L521" s="163"/>
      <c r="M521" s="163"/>
      <c r="N521" s="163"/>
      <c r="O521" s="163"/>
      <c r="P521" s="163"/>
      <c r="Q521" s="433"/>
    </row>
    <row r="522" spans="1:17" s="1" customFormat="1">
      <c r="A522" s="163"/>
      <c r="B522" s="163"/>
      <c r="C522" s="163"/>
      <c r="D522" s="163"/>
      <c r="E522" s="163"/>
      <c r="F522" s="163"/>
      <c r="G522" s="163"/>
      <c r="H522" s="163"/>
      <c r="I522" s="163"/>
      <c r="J522" s="163"/>
      <c r="K522" s="163"/>
      <c r="L522" s="163"/>
      <c r="M522" s="163"/>
      <c r="N522" s="163"/>
      <c r="O522" s="163"/>
      <c r="P522" s="163"/>
      <c r="Q522" s="433"/>
    </row>
    <row r="523" spans="1:17" s="1" customFormat="1">
      <c r="A523" s="163"/>
      <c r="B523" s="163"/>
      <c r="C523" s="163"/>
      <c r="D523" s="163"/>
      <c r="E523" s="163"/>
      <c r="F523" s="163"/>
      <c r="G523" s="163"/>
      <c r="H523" s="163"/>
      <c r="I523" s="163"/>
      <c r="J523" s="163"/>
      <c r="K523" s="163"/>
      <c r="L523" s="163"/>
      <c r="M523" s="163"/>
      <c r="N523" s="163"/>
      <c r="O523" s="163"/>
      <c r="P523" s="163"/>
      <c r="Q523" s="433"/>
    </row>
    <row r="524" spans="1:17" s="1" customFormat="1">
      <c r="A524" s="163"/>
      <c r="B524" s="163"/>
      <c r="C524" s="163"/>
      <c r="D524" s="163"/>
      <c r="E524" s="163"/>
      <c r="F524" s="163"/>
      <c r="G524" s="163"/>
      <c r="H524" s="163"/>
      <c r="I524" s="163"/>
      <c r="J524" s="163"/>
      <c r="K524" s="163"/>
      <c r="L524" s="163"/>
      <c r="M524" s="163"/>
      <c r="N524" s="163"/>
      <c r="O524" s="163"/>
      <c r="P524" s="163"/>
      <c r="Q524" s="433"/>
    </row>
    <row r="525" spans="1:17" s="1" customFormat="1">
      <c r="A525" s="163"/>
      <c r="B525" s="163"/>
      <c r="C525" s="163"/>
      <c r="D525" s="163"/>
      <c r="E525" s="163"/>
      <c r="F525" s="163"/>
      <c r="G525" s="163"/>
      <c r="H525" s="163"/>
      <c r="I525" s="163"/>
      <c r="J525" s="163"/>
      <c r="K525" s="163"/>
      <c r="L525" s="163"/>
      <c r="M525" s="163"/>
      <c r="N525" s="163"/>
      <c r="O525" s="163"/>
      <c r="P525" s="163"/>
      <c r="Q525" s="433"/>
    </row>
    <row r="526" spans="1:17" s="1" customFormat="1">
      <c r="A526" s="163"/>
      <c r="B526" s="163"/>
      <c r="C526" s="163"/>
      <c r="D526" s="163"/>
      <c r="E526" s="163"/>
      <c r="F526" s="163"/>
      <c r="G526" s="163"/>
      <c r="H526" s="163"/>
      <c r="I526" s="163"/>
      <c r="J526" s="163"/>
      <c r="K526" s="163"/>
      <c r="L526" s="163"/>
      <c r="M526" s="163"/>
      <c r="N526" s="163"/>
      <c r="O526" s="163"/>
      <c r="P526" s="163"/>
      <c r="Q526" s="433"/>
    </row>
    <row r="527" spans="1:17" s="1" customFormat="1">
      <c r="A527" s="163"/>
      <c r="B527" s="163"/>
      <c r="C527" s="163"/>
      <c r="D527" s="163"/>
      <c r="E527" s="163"/>
      <c r="F527" s="163"/>
      <c r="G527" s="163"/>
      <c r="H527" s="163"/>
      <c r="I527" s="163"/>
      <c r="J527" s="163"/>
      <c r="K527" s="163"/>
      <c r="L527" s="163"/>
      <c r="M527" s="163"/>
      <c r="N527" s="163"/>
      <c r="O527" s="163"/>
      <c r="P527" s="163"/>
      <c r="Q527" s="433"/>
    </row>
    <row r="528" spans="1:17" s="1" customFormat="1">
      <c r="A528" s="163"/>
      <c r="B528" s="163"/>
      <c r="C528" s="163"/>
      <c r="D528" s="163"/>
      <c r="E528" s="163"/>
      <c r="F528" s="163"/>
      <c r="G528" s="163"/>
      <c r="H528" s="163"/>
      <c r="I528" s="163"/>
      <c r="J528" s="163"/>
      <c r="K528" s="163"/>
      <c r="L528" s="163"/>
      <c r="M528" s="163"/>
      <c r="N528" s="163"/>
      <c r="O528" s="163"/>
      <c r="P528" s="163"/>
      <c r="Q528" s="433"/>
    </row>
    <row r="529" spans="1:17" s="1" customFormat="1">
      <c r="A529" s="163"/>
      <c r="B529" s="163"/>
      <c r="C529" s="163"/>
      <c r="D529" s="163"/>
      <c r="E529" s="163"/>
      <c r="F529" s="163"/>
      <c r="G529" s="163"/>
      <c r="H529" s="163"/>
      <c r="I529" s="163"/>
      <c r="J529" s="163"/>
      <c r="K529" s="163"/>
      <c r="L529" s="163"/>
      <c r="M529" s="163"/>
      <c r="N529" s="163"/>
      <c r="O529" s="163"/>
      <c r="P529" s="163"/>
      <c r="Q529" s="433"/>
    </row>
    <row r="530" spans="1:17" s="1" customFormat="1">
      <c r="A530" s="163"/>
      <c r="B530" s="163"/>
      <c r="C530" s="163"/>
      <c r="D530" s="163"/>
      <c r="E530" s="163"/>
      <c r="F530" s="163"/>
      <c r="G530" s="163"/>
      <c r="H530" s="163"/>
      <c r="I530" s="163"/>
      <c r="J530" s="163"/>
      <c r="K530" s="163"/>
      <c r="L530" s="163"/>
      <c r="M530" s="163"/>
      <c r="N530" s="163"/>
      <c r="O530" s="163"/>
      <c r="P530" s="163"/>
      <c r="Q530" s="433"/>
    </row>
    <row r="531" spans="1:17" s="1" customFormat="1">
      <c r="A531" s="163"/>
      <c r="B531" s="163"/>
      <c r="C531" s="163"/>
      <c r="D531" s="163"/>
      <c r="E531" s="163"/>
      <c r="F531" s="163"/>
      <c r="G531" s="163"/>
      <c r="H531" s="163"/>
      <c r="I531" s="163"/>
      <c r="J531" s="163"/>
      <c r="K531" s="163"/>
      <c r="L531" s="163"/>
      <c r="M531" s="163"/>
      <c r="N531" s="163"/>
      <c r="O531" s="163"/>
      <c r="P531" s="163"/>
      <c r="Q531" s="433"/>
    </row>
    <row r="532" spans="1:17" s="1" customFormat="1">
      <c r="A532" s="163"/>
      <c r="B532" s="163"/>
      <c r="C532" s="163"/>
      <c r="D532" s="163"/>
      <c r="E532" s="163"/>
      <c r="F532" s="163"/>
      <c r="G532" s="163"/>
      <c r="H532" s="163"/>
      <c r="I532" s="163"/>
      <c r="J532" s="163"/>
      <c r="K532" s="163"/>
      <c r="L532" s="163"/>
      <c r="M532" s="163"/>
      <c r="N532" s="163"/>
      <c r="O532" s="163"/>
      <c r="P532" s="163"/>
      <c r="Q532" s="433"/>
    </row>
    <row r="533" spans="1:17" s="1" customFormat="1">
      <c r="A533" s="163"/>
      <c r="B533" s="163"/>
      <c r="C533" s="163"/>
      <c r="D533" s="163"/>
      <c r="E533" s="163"/>
      <c r="F533" s="163"/>
      <c r="G533" s="163"/>
      <c r="H533" s="163"/>
      <c r="I533" s="163"/>
      <c r="J533" s="163"/>
      <c r="K533" s="163"/>
      <c r="L533" s="163"/>
      <c r="M533" s="163"/>
      <c r="N533" s="163"/>
      <c r="O533" s="163"/>
      <c r="P533" s="163"/>
      <c r="Q533" s="433"/>
    </row>
    <row r="534" spans="1:17" s="1" customFormat="1">
      <c r="A534" s="163"/>
      <c r="B534" s="163"/>
      <c r="C534" s="163"/>
      <c r="D534" s="163"/>
      <c r="E534" s="163"/>
      <c r="F534" s="163"/>
      <c r="G534" s="163"/>
      <c r="H534" s="163"/>
      <c r="I534" s="163"/>
      <c r="J534" s="163"/>
      <c r="K534" s="163"/>
      <c r="L534" s="163"/>
      <c r="M534" s="163"/>
      <c r="N534" s="163"/>
      <c r="O534" s="163"/>
      <c r="P534" s="163"/>
      <c r="Q534" s="433"/>
    </row>
    <row r="535" spans="1:17" s="1" customFormat="1">
      <c r="A535" s="163"/>
      <c r="B535" s="163"/>
      <c r="C535" s="163"/>
      <c r="D535" s="163"/>
      <c r="E535" s="163"/>
      <c r="F535" s="163"/>
      <c r="G535" s="163"/>
      <c r="H535" s="163"/>
      <c r="I535" s="163"/>
      <c r="J535" s="163"/>
      <c r="K535" s="163"/>
      <c r="L535" s="163"/>
      <c r="M535" s="163"/>
      <c r="N535" s="163"/>
      <c r="O535" s="163"/>
      <c r="P535" s="163"/>
      <c r="Q535" s="433"/>
    </row>
    <row r="536" spans="1:17" s="1" customFormat="1">
      <c r="A536" s="163"/>
      <c r="B536" s="163"/>
      <c r="C536" s="163"/>
      <c r="D536" s="163"/>
      <c r="E536" s="163"/>
      <c r="F536" s="163"/>
      <c r="G536" s="163"/>
      <c r="H536" s="163"/>
      <c r="I536" s="163"/>
      <c r="J536" s="163"/>
      <c r="K536" s="163"/>
      <c r="L536" s="163"/>
      <c r="M536" s="163"/>
      <c r="N536" s="163"/>
      <c r="O536" s="163"/>
      <c r="P536" s="163"/>
      <c r="Q536" s="433"/>
    </row>
    <row r="537" spans="1:17" s="1" customFormat="1">
      <c r="A537" s="163"/>
      <c r="B537" s="163"/>
      <c r="C537" s="163"/>
      <c r="D537" s="163"/>
      <c r="E537" s="163"/>
      <c r="F537" s="163"/>
      <c r="G537" s="163"/>
      <c r="H537" s="163"/>
      <c r="I537" s="163"/>
      <c r="J537" s="163"/>
      <c r="K537" s="163"/>
      <c r="L537" s="163"/>
      <c r="M537" s="163"/>
      <c r="N537" s="163"/>
      <c r="O537" s="163"/>
      <c r="P537" s="163"/>
      <c r="Q537" s="433"/>
    </row>
    <row r="538" spans="1:17" s="1" customFormat="1">
      <c r="A538" s="163"/>
      <c r="B538" s="163"/>
      <c r="C538" s="163"/>
      <c r="D538" s="163"/>
      <c r="E538" s="163"/>
      <c r="F538" s="163"/>
      <c r="G538" s="163"/>
      <c r="H538" s="163"/>
      <c r="I538" s="163"/>
      <c r="J538" s="163"/>
      <c r="K538" s="163"/>
      <c r="L538" s="163"/>
      <c r="M538" s="163"/>
      <c r="N538" s="163"/>
      <c r="O538" s="163"/>
      <c r="P538" s="163"/>
      <c r="Q538" s="433"/>
    </row>
    <row r="539" spans="1:17" s="1" customFormat="1">
      <c r="A539" s="163"/>
      <c r="B539" s="163"/>
      <c r="C539" s="163"/>
      <c r="D539" s="163"/>
      <c r="E539" s="163"/>
      <c r="F539" s="163"/>
      <c r="G539" s="163"/>
      <c r="H539" s="163"/>
      <c r="I539" s="163"/>
      <c r="J539" s="163"/>
      <c r="K539" s="163"/>
      <c r="L539" s="163"/>
      <c r="M539" s="163"/>
      <c r="N539" s="163"/>
      <c r="O539" s="163"/>
      <c r="P539" s="163"/>
      <c r="Q539" s="433"/>
    </row>
    <row r="540" spans="1:17" s="1" customFormat="1">
      <c r="A540" s="163"/>
      <c r="B540" s="163"/>
      <c r="C540" s="163"/>
      <c r="D540" s="163"/>
      <c r="E540" s="163"/>
      <c r="F540" s="163"/>
      <c r="G540" s="163"/>
      <c r="H540" s="163"/>
      <c r="I540" s="163"/>
      <c r="J540" s="163"/>
      <c r="K540" s="163"/>
      <c r="L540" s="163"/>
      <c r="M540" s="163"/>
      <c r="N540" s="163"/>
      <c r="O540" s="163"/>
      <c r="P540" s="163"/>
      <c r="Q540" s="433"/>
    </row>
    <row r="541" spans="1:17" s="1" customFormat="1">
      <c r="A541" s="163"/>
      <c r="B541" s="163"/>
      <c r="C541" s="163"/>
      <c r="D541" s="163"/>
      <c r="E541" s="163"/>
      <c r="F541" s="163"/>
      <c r="G541" s="163"/>
      <c r="H541" s="163"/>
      <c r="I541" s="163"/>
      <c r="J541" s="163"/>
      <c r="K541" s="163"/>
      <c r="L541" s="163"/>
      <c r="M541" s="163"/>
      <c r="N541" s="163"/>
      <c r="O541" s="163"/>
      <c r="P541" s="163"/>
      <c r="Q541" s="433"/>
    </row>
    <row r="542" spans="1:17" s="1" customFormat="1">
      <c r="A542" s="163"/>
      <c r="B542" s="163"/>
      <c r="C542" s="163"/>
      <c r="D542" s="163"/>
      <c r="E542" s="163"/>
      <c r="F542" s="163"/>
      <c r="G542" s="163"/>
      <c r="H542" s="163"/>
      <c r="I542" s="163"/>
      <c r="J542" s="163"/>
      <c r="K542" s="163"/>
      <c r="L542" s="163"/>
      <c r="M542" s="163"/>
      <c r="N542" s="163"/>
      <c r="O542" s="163"/>
      <c r="P542" s="163"/>
      <c r="Q542" s="433"/>
    </row>
    <row r="543" spans="1:17" s="1" customFormat="1">
      <c r="A543" s="163"/>
      <c r="B543" s="163"/>
      <c r="C543" s="163"/>
      <c r="D543" s="163"/>
      <c r="E543" s="163"/>
      <c r="F543" s="163"/>
      <c r="G543" s="163"/>
      <c r="H543" s="163"/>
      <c r="I543" s="163"/>
      <c r="J543" s="163"/>
      <c r="K543" s="163"/>
      <c r="L543" s="163"/>
      <c r="M543" s="163"/>
      <c r="N543" s="163"/>
      <c r="O543" s="163"/>
      <c r="P543" s="163"/>
      <c r="Q543" s="433"/>
    </row>
    <row r="544" spans="1:17" s="1" customFormat="1">
      <c r="A544" s="163"/>
      <c r="B544" s="163"/>
      <c r="C544" s="163"/>
      <c r="D544" s="163"/>
      <c r="E544" s="163"/>
      <c r="F544" s="163"/>
      <c r="G544" s="163"/>
      <c r="H544" s="163"/>
      <c r="I544" s="163"/>
      <c r="J544" s="163"/>
      <c r="K544" s="163"/>
      <c r="L544" s="163"/>
      <c r="M544" s="163"/>
      <c r="N544" s="163"/>
      <c r="O544" s="163"/>
      <c r="P544" s="163"/>
      <c r="Q544" s="433"/>
    </row>
    <row r="545" spans="1:17" s="1" customFormat="1">
      <c r="A545" s="163"/>
      <c r="B545" s="163"/>
      <c r="C545" s="163"/>
      <c r="D545" s="163"/>
      <c r="E545" s="163"/>
      <c r="F545" s="163"/>
      <c r="G545" s="163"/>
      <c r="H545" s="163"/>
      <c r="I545" s="163"/>
      <c r="J545" s="163"/>
      <c r="K545" s="163"/>
      <c r="L545" s="163"/>
      <c r="M545" s="163"/>
      <c r="N545" s="163"/>
      <c r="O545" s="163"/>
      <c r="P545" s="163"/>
      <c r="Q545" s="433"/>
    </row>
    <row r="546" spans="1:17" s="1" customFormat="1">
      <c r="A546" s="163"/>
      <c r="B546" s="163"/>
      <c r="C546" s="163"/>
      <c r="D546" s="163"/>
      <c r="E546" s="163"/>
      <c r="F546" s="163"/>
      <c r="G546" s="163"/>
      <c r="H546" s="163"/>
      <c r="I546" s="163"/>
      <c r="J546" s="163"/>
      <c r="K546" s="163"/>
      <c r="L546" s="163"/>
      <c r="M546" s="163"/>
      <c r="N546" s="163"/>
      <c r="O546" s="163"/>
      <c r="P546" s="163"/>
      <c r="Q546" s="433"/>
    </row>
    <row r="547" spans="1:17" s="1" customFormat="1">
      <c r="A547" s="163"/>
      <c r="B547" s="163"/>
      <c r="C547" s="163"/>
      <c r="D547" s="163"/>
      <c r="E547" s="163"/>
      <c r="F547" s="163"/>
      <c r="G547" s="163"/>
      <c r="H547" s="163"/>
      <c r="I547" s="163"/>
      <c r="J547" s="163"/>
      <c r="K547" s="163"/>
      <c r="L547" s="163"/>
      <c r="M547" s="163"/>
      <c r="N547" s="163"/>
      <c r="O547" s="163"/>
      <c r="P547" s="163"/>
      <c r="Q547" s="433"/>
    </row>
    <row r="548" spans="1:17" s="1" customFormat="1">
      <c r="A548" s="163"/>
      <c r="B548" s="163"/>
      <c r="C548" s="163"/>
      <c r="D548" s="163"/>
      <c r="E548" s="163"/>
      <c r="F548" s="163"/>
      <c r="G548" s="163"/>
      <c r="H548" s="163"/>
      <c r="I548" s="163"/>
      <c r="J548" s="163"/>
      <c r="K548" s="163"/>
      <c r="L548" s="163"/>
      <c r="M548" s="163"/>
      <c r="N548" s="163"/>
      <c r="O548" s="163"/>
      <c r="P548" s="163"/>
      <c r="Q548" s="433"/>
    </row>
    <row r="549" spans="1:17" s="1" customFormat="1">
      <c r="A549" s="163"/>
      <c r="B549" s="163"/>
      <c r="C549" s="163"/>
      <c r="D549" s="163"/>
      <c r="E549" s="163"/>
      <c r="F549" s="163"/>
      <c r="G549" s="163"/>
      <c r="H549" s="163"/>
      <c r="I549" s="163"/>
      <c r="J549" s="163"/>
      <c r="K549" s="163"/>
      <c r="L549" s="163"/>
      <c r="M549" s="163"/>
      <c r="N549" s="163"/>
      <c r="O549" s="163"/>
      <c r="P549" s="163"/>
      <c r="Q549" s="433"/>
    </row>
    <row r="550" spans="1:17" s="1" customFormat="1">
      <c r="A550" s="163"/>
      <c r="B550" s="163"/>
      <c r="C550" s="163"/>
      <c r="D550" s="163"/>
      <c r="E550" s="163"/>
      <c r="F550" s="163"/>
      <c r="G550" s="163"/>
      <c r="H550" s="163"/>
      <c r="I550" s="163"/>
      <c r="J550" s="163"/>
      <c r="K550" s="163"/>
      <c r="L550" s="163"/>
      <c r="M550" s="163"/>
      <c r="N550" s="163"/>
      <c r="O550" s="163"/>
      <c r="P550" s="163"/>
      <c r="Q550" s="433"/>
    </row>
    <row r="551" spans="1:17" s="1" customFormat="1">
      <c r="A551" s="163"/>
      <c r="B551" s="163"/>
      <c r="C551" s="163"/>
      <c r="D551" s="163"/>
      <c r="E551" s="163"/>
      <c r="F551" s="163"/>
      <c r="G551" s="163"/>
      <c r="H551" s="163"/>
      <c r="I551" s="163"/>
      <c r="J551" s="163"/>
      <c r="K551" s="163"/>
      <c r="L551" s="163"/>
      <c r="M551" s="163"/>
      <c r="N551" s="163"/>
      <c r="O551" s="163"/>
      <c r="P551" s="163"/>
      <c r="Q551" s="433"/>
    </row>
    <row r="552" spans="1:17" s="1" customFormat="1">
      <c r="A552" s="163"/>
      <c r="B552" s="163"/>
      <c r="C552" s="163"/>
      <c r="D552" s="163"/>
      <c r="E552" s="163"/>
      <c r="F552" s="163"/>
      <c r="G552" s="163"/>
      <c r="H552" s="163"/>
      <c r="I552" s="163"/>
      <c r="J552" s="163"/>
      <c r="K552" s="163"/>
      <c r="L552" s="163"/>
      <c r="M552" s="163"/>
      <c r="N552" s="163"/>
      <c r="O552" s="163"/>
      <c r="P552" s="163"/>
      <c r="Q552" s="433"/>
    </row>
    <row r="553" spans="1:17" s="1" customFormat="1">
      <c r="A553" s="163"/>
      <c r="B553" s="163"/>
      <c r="C553" s="163"/>
      <c r="D553" s="163"/>
      <c r="E553" s="163"/>
      <c r="F553" s="163"/>
      <c r="G553" s="163"/>
      <c r="H553" s="163"/>
      <c r="I553" s="163"/>
      <c r="J553" s="163"/>
      <c r="K553" s="163"/>
      <c r="L553" s="163"/>
      <c r="M553" s="163"/>
      <c r="N553" s="163"/>
      <c r="O553" s="163"/>
      <c r="P553" s="163"/>
      <c r="Q553" s="433"/>
    </row>
    <row r="554" spans="1:17" s="1" customFormat="1">
      <c r="A554" s="163"/>
      <c r="B554" s="163"/>
      <c r="C554" s="163"/>
      <c r="D554" s="163"/>
      <c r="E554" s="163"/>
      <c r="F554" s="163"/>
      <c r="G554" s="163"/>
      <c r="H554" s="163"/>
      <c r="I554" s="163"/>
      <c r="J554" s="163"/>
      <c r="K554" s="163"/>
      <c r="L554" s="163"/>
      <c r="M554" s="163"/>
      <c r="N554" s="163"/>
      <c r="O554" s="163"/>
      <c r="P554" s="163"/>
      <c r="Q554" s="433"/>
    </row>
    <row r="555" spans="1:17" s="1" customFormat="1">
      <c r="A555" s="163"/>
      <c r="B555" s="163"/>
      <c r="C555" s="163"/>
      <c r="D555" s="163"/>
      <c r="E555" s="163"/>
      <c r="F555" s="163"/>
      <c r="G555" s="163"/>
      <c r="H555" s="163"/>
      <c r="I555" s="163"/>
      <c r="J555" s="163"/>
      <c r="K555" s="163"/>
      <c r="L555" s="163"/>
      <c r="M555" s="163"/>
      <c r="N555" s="163"/>
      <c r="O555" s="163"/>
      <c r="P555" s="163"/>
      <c r="Q555" s="433"/>
    </row>
    <row r="556" spans="1:17" s="1" customFormat="1">
      <c r="A556" s="163"/>
      <c r="B556" s="163"/>
      <c r="C556" s="163"/>
      <c r="D556" s="163"/>
      <c r="E556" s="163"/>
      <c r="F556" s="163"/>
      <c r="G556" s="163"/>
      <c r="H556" s="163"/>
      <c r="I556" s="163"/>
      <c r="J556" s="163"/>
      <c r="K556" s="163"/>
      <c r="L556" s="163"/>
      <c r="M556" s="163"/>
      <c r="N556" s="163"/>
      <c r="O556" s="163"/>
      <c r="P556" s="163"/>
      <c r="Q556" s="433"/>
    </row>
    <row r="557" spans="1:17" s="1" customFormat="1">
      <c r="A557" s="163"/>
      <c r="B557" s="163"/>
      <c r="C557" s="163"/>
      <c r="D557" s="163"/>
      <c r="E557" s="163"/>
      <c r="F557" s="163"/>
      <c r="G557" s="163"/>
      <c r="H557" s="163"/>
      <c r="I557" s="163"/>
      <c r="J557" s="163"/>
      <c r="K557" s="163"/>
      <c r="L557" s="163"/>
      <c r="M557" s="163"/>
      <c r="N557" s="163"/>
      <c r="O557" s="163"/>
      <c r="P557" s="163"/>
      <c r="Q557" s="433"/>
    </row>
    <row r="558" spans="1:17" s="1" customFormat="1">
      <c r="A558" s="163"/>
      <c r="B558" s="163"/>
      <c r="C558" s="163"/>
      <c r="D558" s="163"/>
      <c r="E558" s="163"/>
      <c r="F558" s="163"/>
      <c r="G558" s="163"/>
      <c r="H558" s="163"/>
      <c r="I558" s="163"/>
      <c r="J558" s="163"/>
      <c r="K558" s="163"/>
      <c r="L558" s="163"/>
      <c r="M558" s="163"/>
      <c r="N558" s="163"/>
      <c r="O558" s="163"/>
      <c r="P558" s="163"/>
      <c r="Q558" s="433"/>
    </row>
    <row r="559" spans="1:17" s="1" customFormat="1">
      <c r="A559" s="163"/>
      <c r="B559" s="163"/>
      <c r="C559" s="163"/>
      <c r="D559" s="163"/>
      <c r="E559" s="163"/>
      <c r="F559" s="163"/>
      <c r="G559" s="163"/>
      <c r="H559" s="163"/>
      <c r="I559" s="163"/>
      <c r="J559" s="163"/>
      <c r="K559" s="163"/>
      <c r="L559" s="163"/>
      <c r="M559" s="163"/>
      <c r="N559" s="163"/>
      <c r="O559" s="163"/>
      <c r="P559" s="163"/>
      <c r="Q559" s="433"/>
    </row>
    <row r="560" spans="1:17" s="1" customFormat="1">
      <c r="A560" s="163"/>
      <c r="B560" s="163"/>
      <c r="C560" s="163"/>
      <c r="D560" s="163"/>
      <c r="E560" s="163"/>
      <c r="F560" s="163"/>
      <c r="G560" s="163"/>
      <c r="H560" s="163"/>
      <c r="I560" s="163"/>
      <c r="J560" s="163"/>
      <c r="K560" s="163"/>
      <c r="L560" s="163"/>
      <c r="M560" s="163"/>
      <c r="N560" s="163"/>
      <c r="O560" s="163"/>
      <c r="P560" s="163"/>
      <c r="Q560" s="433"/>
    </row>
    <row r="561" spans="1:17" s="1" customFormat="1">
      <c r="A561" s="163"/>
      <c r="B561" s="163"/>
      <c r="C561" s="163"/>
      <c r="D561" s="163"/>
      <c r="E561" s="163"/>
      <c r="F561" s="163"/>
      <c r="G561" s="163"/>
      <c r="H561" s="163"/>
      <c r="I561" s="163"/>
      <c r="J561" s="163"/>
      <c r="K561" s="163"/>
      <c r="L561" s="163"/>
      <c r="M561" s="163"/>
      <c r="N561" s="163"/>
      <c r="O561" s="163"/>
      <c r="P561" s="163"/>
      <c r="Q561" s="433"/>
    </row>
    <row r="562" spans="1:17" s="1" customFormat="1">
      <c r="A562" s="163"/>
      <c r="B562" s="163"/>
      <c r="C562" s="163"/>
      <c r="D562" s="163"/>
      <c r="E562" s="163"/>
      <c r="F562" s="163"/>
      <c r="G562" s="163"/>
      <c r="H562" s="163"/>
      <c r="I562" s="163"/>
      <c r="J562" s="163"/>
      <c r="K562" s="163"/>
      <c r="L562" s="163"/>
      <c r="M562" s="163"/>
      <c r="N562" s="163"/>
      <c r="O562" s="163"/>
      <c r="P562" s="163"/>
      <c r="Q562" s="433"/>
    </row>
    <row r="563" spans="1:17" s="1" customFormat="1">
      <c r="A563" s="163"/>
      <c r="B563" s="163"/>
      <c r="C563" s="163"/>
      <c r="D563" s="163"/>
      <c r="E563" s="163"/>
      <c r="F563" s="163"/>
      <c r="G563" s="163"/>
      <c r="H563" s="163"/>
      <c r="I563" s="163"/>
      <c r="J563" s="163"/>
      <c r="K563" s="163"/>
      <c r="L563" s="163"/>
      <c r="M563" s="163"/>
      <c r="N563" s="163"/>
      <c r="O563" s="163"/>
      <c r="P563" s="163"/>
      <c r="Q563" s="433"/>
    </row>
    <row r="564" spans="1:17" s="1" customFormat="1">
      <c r="A564" s="163"/>
      <c r="B564" s="163"/>
      <c r="C564" s="163"/>
      <c r="D564" s="163"/>
      <c r="E564" s="163"/>
      <c r="F564" s="163"/>
      <c r="G564" s="163"/>
      <c r="H564" s="163"/>
      <c r="I564" s="163"/>
      <c r="J564" s="163"/>
      <c r="K564" s="163"/>
      <c r="L564" s="163"/>
      <c r="M564" s="163"/>
      <c r="N564" s="163"/>
      <c r="O564" s="163"/>
      <c r="P564" s="163"/>
      <c r="Q564" s="433"/>
    </row>
    <row r="565" spans="1:17" s="1" customFormat="1">
      <c r="A565" s="163"/>
      <c r="B565" s="163"/>
      <c r="C565" s="163"/>
      <c r="D565" s="163"/>
      <c r="E565" s="163"/>
      <c r="F565" s="163"/>
      <c r="G565" s="163"/>
      <c r="H565" s="163"/>
      <c r="I565" s="163"/>
      <c r="J565" s="163"/>
      <c r="K565" s="163"/>
      <c r="L565" s="163"/>
      <c r="M565" s="163"/>
      <c r="N565" s="163"/>
      <c r="O565" s="163"/>
      <c r="P565" s="163"/>
      <c r="Q565" s="433"/>
    </row>
    <row r="566" spans="1:17" s="1" customFormat="1">
      <c r="A566" s="163"/>
      <c r="B566" s="163"/>
      <c r="C566" s="163"/>
      <c r="D566" s="163"/>
      <c r="E566" s="163"/>
      <c r="F566" s="163"/>
      <c r="G566" s="163"/>
      <c r="H566" s="163"/>
      <c r="I566" s="163"/>
      <c r="J566" s="163"/>
      <c r="K566" s="163"/>
      <c r="L566" s="163"/>
      <c r="M566" s="163"/>
      <c r="N566" s="163"/>
      <c r="O566" s="163"/>
      <c r="P566" s="163"/>
      <c r="Q566" s="433"/>
    </row>
    <row r="567" spans="1:17" s="1" customFormat="1">
      <c r="A567" s="163"/>
      <c r="B567" s="163"/>
      <c r="C567" s="163"/>
      <c r="D567" s="163"/>
      <c r="E567" s="163"/>
      <c r="F567" s="163"/>
      <c r="G567" s="163"/>
      <c r="H567" s="163"/>
      <c r="I567" s="163"/>
      <c r="J567" s="163"/>
      <c r="K567" s="163"/>
      <c r="L567" s="163"/>
      <c r="M567" s="163"/>
      <c r="N567" s="163"/>
      <c r="O567" s="163"/>
      <c r="P567" s="163"/>
      <c r="Q567" s="433"/>
    </row>
    <row r="568" spans="1:17" s="1" customFormat="1">
      <c r="A568" s="163"/>
      <c r="B568" s="163"/>
      <c r="C568" s="163"/>
      <c r="D568" s="163"/>
      <c r="E568" s="163"/>
      <c r="F568" s="163"/>
      <c r="G568" s="163"/>
      <c r="H568" s="163"/>
      <c r="I568" s="163"/>
      <c r="J568" s="163"/>
      <c r="K568" s="163"/>
      <c r="L568" s="163"/>
      <c r="M568" s="163"/>
      <c r="N568" s="163"/>
      <c r="O568" s="163"/>
      <c r="P568" s="163"/>
      <c r="Q568" s="433"/>
    </row>
    <row r="569" spans="1:17" s="1" customFormat="1">
      <c r="A569" s="163"/>
      <c r="B569" s="163"/>
      <c r="C569" s="163"/>
      <c r="D569" s="163"/>
      <c r="E569" s="163"/>
      <c r="F569" s="163"/>
      <c r="G569" s="163"/>
      <c r="H569" s="163"/>
      <c r="I569" s="163"/>
      <c r="J569" s="163"/>
      <c r="K569" s="163"/>
      <c r="L569" s="163"/>
      <c r="M569" s="163"/>
      <c r="N569" s="163"/>
      <c r="O569" s="163"/>
      <c r="P569" s="163"/>
      <c r="Q569" s="433"/>
    </row>
    <row r="570" spans="1:17" s="1" customFormat="1">
      <c r="A570" s="163"/>
      <c r="B570" s="163"/>
      <c r="C570" s="163"/>
      <c r="D570" s="163"/>
      <c r="E570" s="163"/>
      <c r="F570" s="163"/>
      <c r="G570" s="163"/>
      <c r="H570" s="163"/>
      <c r="I570" s="163"/>
      <c r="J570" s="163"/>
      <c r="K570" s="163"/>
      <c r="L570" s="163"/>
      <c r="M570" s="163"/>
      <c r="N570" s="163"/>
      <c r="O570" s="163"/>
      <c r="P570" s="163"/>
      <c r="Q570" s="433"/>
    </row>
    <row r="571" spans="1:17" s="1" customFormat="1">
      <c r="A571" s="163"/>
      <c r="B571" s="163"/>
      <c r="C571" s="163"/>
      <c r="D571" s="163"/>
      <c r="E571" s="163"/>
      <c r="F571" s="163"/>
      <c r="G571" s="163"/>
      <c r="H571" s="163"/>
      <c r="I571" s="163"/>
      <c r="J571" s="163"/>
      <c r="K571" s="163"/>
      <c r="L571" s="163"/>
      <c r="M571" s="163"/>
      <c r="N571" s="163"/>
      <c r="O571" s="163"/>
      <c r="P571" s="163"/>
      <c r="Q571" s="433"/>
    </row>
    <row r="572" spans="1:17" s="1" customFormat="1">
      <c r="A572" s="163"/>
      <c r="B572" s="163"/>
      <c r="C572" s="163"/>
      <c r="D572" s="163"/>
      <c r="E572" s="163"/>
      <c r="F572" s="163"/>
      <c r="G572" s="163"/>
      <c r="H572" s="163"/>
      <c r="I572" s="163"/>
      <c r="J572" s="163"/>
      <c r="K572" s="163"/>
      <c r="L572" s="163"/>
      <c r="M572" s="163"/>
      <c r="N572" s="163"/>
      <c r="O572" s="163"/>
      <c r="P572" s="163"/>
      <c r="Q572" s="433"/>
    </row>
    <row r="573" spans="1:17" s="1" customFormat="1">
      <c r="A573" s="163"/>
      <c r="B573" s="163"/>
      <c r="C573" s="163"/>
      <c r="D573" s="163"/>
      <c r="E573" s="163"/>
      <c r="F573" s="163"/>
      <c r="G573" s="163"/>
      <c r="H573" s="163"/>
      <c r="I573" s="163"/>
      <c r="J573" s="163"/>
      <c r="K573" s="163"/>
      <c r="L573" s="163"/>
      <c r="M573" s="163"/>
      <c r="N573" s="163"/>
      <c r="O573" s="163"/>
      <c r="P573" s="163"/>
      <c r="Q573" s="433"/>
    </row>
    <row r="574" spans="1:17" s="1" customFormat="1">
      <c r="A574" s="163"/>
      <c r="B574" s="163"/>
      <c r="C574" s="163"/>
      <c r="D574" s="163"/>
      <c r="E574" s="163"/>
      <c r="F574" s="163"/>
      <c r="G574" s="163"/>
      <c r="H574" s="163"/>
      <c r="I574" s="163"/>
      <c r="J574" s="163"/>
      <c r="K574" s="163"/>
      <c r="L574" s="163"/>
      <c r="M574" s="163"/>
      <c r="N574" s="163"/>
      <c r="O574" s="163"/>
      <c r="P574" s="163"/>
      <c r="Q574" s="433"/>
    </row>
    <row r="575" spans="1:17" s="1" customFormat="1">
      <c r="A575" s="163"/>
      <c r="B575" s="163"/>
      <c r="C575" s="163"/>
      <c r="D575" s="163"/>
      <c r="E575" s="163"/>
      <c r="F575" s="163"/>
      <c r="G575" s="163"/>
      <c r="H575" s="163"/>
      <c r="I575" s="163"/>
      <c r="J575" s="163"/>
      <c r="K575" s="163"/>
      <c r="L575" s="163"/>
      <c r="M575" s="163"/>
      <c r="N575" s="163"/>
      <c r="O575" s="163"/>
      <c r="P575" s="163"/>
      <c r="Q575" s="433"/>
    </row>
    <row r="576" spans="1:17" s="1" customFormat="1">
      <c r="A576" s="163"/>
      <c r="B576" s="163"/>
      <c r="C576" s="163"/>
      <c r="D576" s="163"/>
      <c r="E576" s="163"/>
      <c r="F576" s="163"/>
      <c r="G576" s="163"/>
      <c r="H576" s="163"/>
      <c r="I576" s="163"/>
      <c r="J576" s="163"/>
      <c r="K576" s="163"/>
      <c r="L576" s="163"/>
      <c r="M576" s="163"/>
      <c r="N576" s="163"/>
      <c r="O576" s="163"/>
      <c r="P576" s="163"/>
      <c r="Q576" s="433"/>
    </row>
    <row r="577" spans="1:17" s="1" customFormat="1">
      <c r="A577" s="163"/>
      <c r="B577" s="163"/>
      <c r="C577" s="163"/>
      <c r="D577" s="163"/>
      <c r="E577" s="163"/>
      <c r="F577" s="163"/>
      <c r="G577" s="163"/>
      <c r="H577" s="163"/>
      <c r="I577" s="163"/>
      <c r="J577" s="163"/>
      <c r="K577" s="163"/>
      <c r="L577" s="163"/>
      <c r="M577" s="163"/>
      <c r="N577" s="163"/>
      <c r="O577" s="163"/>
      <c r="P577" s="163"/>
      <c r="Q577" s="433"/>
    </row>
    <row r="578" spans="1:17" s="1" customFormat="1">
      <c r="A578" s="163"/>
      <c r="B578" s="163"/>
      <c r="C578" s="163"/>
      <c r="D578" s="163"/>
      <c r="E578" s="163"/>
      <c r="F578" s="163"/>
      <c r="G578" s="163"/>
      <c r="H578" s="163"/>
      <c r="I578" s="163"/>
      <c r="J578" s="163"/>
      <c r="K578" s="163"/>
      <c r="L578" s="163"/>
      <c r="M578" s="163"/>
      <c r="N578" s="163"/>
      <c r="O578" s="163"/>
      <c r="P578" s="163"/>
      <c r="Q578" s="433"/>
    </row>
    <row r="579" spans="1:17" s="1" customFormat="1">
      <c r="A579" s="163"/>
      <c r="B579" s="163"/>
      <c r="C579" s="163"/>
      <c r="D579" s="163"/>
      <c r="E579" s="163"/>
      <c r="F579" s="163"/>
      <c r="G579" s="163"/>
      <c r="H579" s="163"/>
      <c r="I579" s="163"/>
      <c r="J579" s="163"/>
      <c r="K579" s="163"/>
      <c r="L579" s="163"/>
      <c r="M579" s="163"/>
      <c r="N579" s="163"/>
      <c r="O579" s="163"/>
      <c r="P579" s="163"/>
      <c r="Q579" s="433"/>
    </row>
    <row r="580" spans="1:17" s="1" customFormat="1">
      <c r="A580" s="163"/>
      <c r="B580" s="163"/>
      <c r="C580" s="163"/>
      <c r="D580" s="163"/>
      <c r="E580" s="163"/>
      <c r="F580" s="163"/>
      <c r="G580" s="163"/>
      <c r="H580" s="163"/>
      <c r="I580" s="163"/>
      <c r="J580" s="163"/>
      <c r="K580" s="163"/>
      <c r="L580" s="163"/>
      <c r="M580" s="163"/>
      <c r="N580" s="163"/>
      <c r="O580" s="163"/>
      <c r="P580" s="163"/>
      <c r="Q580" s="433"/>
    </row>
    <row r="581" spans="1:17" s="1" customFormat="1">
      <c r="A581" s="163"/>
      <c r="B581" s="163"/>
      <c r="C581" s="163"/>
      <c r="D581" s="163"/>
      <c r="E581" s="163"/>
      <c r="F581" s="163"/>
      <c r="G581" s="163"/>
      <c r="H581" s="163"/>
      <c r="I581" s="163"/>
      <c r="J581" s="163"/>
      <c r="K581" s="163"/>
      <c r="L581" s="163"/>
      <c r="M581" s="163"/>
      <c r="N581" s="163"/>
      <c r="O581" s="163"/>
      <c r="P581" s="163"/>
      <c r="Q581" s="433"/>
    </row>
    <row r="582" spans="1:17" s="1" customFormat="1">
      <c r="A582" s="163"/>
      <c r="B582" s="163"/>
      <c r="C582" s="163"/>
      <c r="D582" s="163"/>
      <c r="E582" s="163"/>
      <c r="F582" s="163"/>
      <c r="G582" s="163"/>
      <c r="H582" s="163"/>
      <c r="I582" s="163"/>
      <c r="J582" s="163"/>
      <c r="K582" s="163"/>
      <c r="L582" s="163"/>
      <c r="M582" s="163"/>
      <c r="N582" s="163"/>
      <c r="O582" s="163"/>
      <c r="P582" s="163"/>
      <c r="Q582" s="433"/>
    </row>
    <row r="583" spans="1:17" s="1" customFormat="1">
      <c r="A583" s="163"/>
      <c r="B583" s="163"/>
      <c r="C583" s="163"/>
      <c r="D583" s="163"/>
      <c r="E583" s="163"/>
      <c r="F583" s="163"/>
      <c r="G583" s="163"/>
      <c r="H583" s="163"/>
      <c r="I583" s="163"/>
      <c r="J583" s="163"/>
      <c r="K583" s="163"/>
      <c r="L583" s="163"/>
      <c r="M583" s="163"/>
      <c r="N583" s="163"/>
      <c r="O583" s="163"/>
      <c r="P583" s="163"/>
      <c r="Q583" s="433"/>
    </row>
    <row r="584" spans="1:17" s="1" customFormat="1">
      <c r="A584" s="163"/>
      <c r="B584" s="163"/>
      <c r="C584" s="163"/>
      <c r="D584" s="163"/>
      <c r="E584" s="163"/>
      <c r="F584" s="163"/>
      <c r="G584" s="163"/>
      <c r="H584" s="163"/>
      <c r="I584" s="163"/>
      <c r="J584" s="163"/>
      <c r="K584" s="163"/>
      <c r="L584" s="163"/>
      <c r="M584" s="163"/>
      <c r="N584" s="163"/>
      <c r="O584" s="163"/>
      <c r="P584" s="163"/>
      <c r="Q584" s="433"/>
    </row>
    <row r="585" spans="1:17" s="1" customFormat="1">
      <c r="A585" s="163"/>
      <c r="B585" s="163"/>
      <c r="C585" s="163"/>
      <c r="D585" s="163"/>
      <c r="E585" s="163"/>
      <c r="F585" s="163"/>
      <c r="G585" s="163"/>
      <c r="H585" s="163"/>
      <c r="I585" s="163"/>
      <c r="J585" s="163"/>
      <c r="K585" s="163"/>
      <c r="L585" s="163"/>
      <c r="M585" s="163"/>
      <c r="N585" s="163"/>
      <c r="O585" s="163"/>
      <c r="P585" s="163"/>
      <c r="Q585" s="433"/>
    </row>
    <row r="586" spans="1:17" s="1" customFormat="1">
      <c r="A586" s="163"/>
      <c r="B586" s="163"/>
      <c r="C586" s="163"/>
      <c r="D586" s="163"/>
      <c r="E586" s="163"/>
      <c r="F586" s="163"/>
      <c r="G586" s="163"/>
      <c r="H586" s="163"/>
      <c r="I586" s="163"/>
      <c r="J586" s="163"/>
      <c r="K586" s="163"/>
      <c r="L586" s="163"/>
      <c r="M586" s="163"/>
      <c r="N586" s="163"/>
      <c r="O586" s="163"/>
      <c r="P586" s="163"/>
      <c r="Q586" s="433"/>
    </row>
    <row r="587" spans="1:17" s="1" customFormat="1">
      <c r="A587" s="163"/>
      <c r="B587" s="163"/>
      <c r="C587" s="163"/>
      <c r="D587" s="163"/>
      <c r="E587" s="163"/>
      <c r="F587" s="163"/>
      <c r="G587" s="163"/>
      <c r="H587" s="163"/>
      <c r="I587" s="163"/>
      <c r="J587" s="163"/>
      <c r="K587" s="163"/>
      <c r="L587" s="163"/>
      <c r="M587" s="163"/>
      <c r="N587" s="163"/>
      <c r="O587" s="163"/>
      <c r="P587" s="163"/>
      <c r="Q587" s="433"/>
    </row>
    <row r="588" spans="1:17" s="1" customFormat="1">
      <c r="A588" s="163"/>
      <c r="B588" s="163"/>
      <c r="C588" s="163"/>
      <c r="D588" s="163"/>
      <c r="E588" s="163"/>
      <c r="F588" s="163"/>
      <c r="G588" s="163"/>
      <c r="H588" s="163"/>
      <c r="I588" s="163"/>
      <c r="J588" s="163"/>
      <c r="K588" s="163"/>
      <c r="L588" s="163"/>
      <c r="M588" s="163"/>
      <c r="N588" s="163"/>
      <c r="O588" s="163"/>
      <c r="P588" s="163"/>
      <c r="Q588" s="433"/>
    </row>
    <row r="589" spans="1:17" s="1" customFormat="1">
      <c r="A589" s="163"/>
      <c r="B589" s="163"/>
      <c r="C589" s="163"/>
      <c r="D589" s="163"/>
      <c r="E589" s="163"/>
      <c r="F589" s="163"/>
      <c r="G589" s="163"/>
      <c r="H589" s="163"/>
      <c r="I589" s="163"/>
      <c r="J589" s="163"/>
      <c r="K589" s="163"/>
      <c r="L589" s="163"/>
      <c r="M589" s="163"/>
      <c r="N589" s="163"/>
      <c r="O589" s="163"/>
      <c r="P589" s="163"/>
      <c r="Q589" s="433"/>
    </row>
    <row r="590" spans="1:17" s="1" customFormat="1">
      <c r="A590" s="163"/>
      <c r="B590" s="163"/>
      <c r="C590" s="163"/>
      <c r="D590" s="163"/>
      <c r="E590" s="163"/>
      <c r="F590" s="163"/>
      <c r="G590" s="163"/>
      <c r="H590" s="163"/>
      <c r="I590" s="163"/>
      <c r="J590" s="163"/>
      <c r="K590" s="163"/>
      <c r="L590" s="163"/>
      <c r="M590" s="163"/>
      <c r="N590" s="163"/>
      <c r="O590" s="163"/>
      <c r="P590" s="163"/>
      <c r="Q590" s="433"/>
    </row>
    <row r="591" spans="1:17" s="1" customFormat="1">
      <c r="A591" s="163"/>
      <c r="B591" s="163"/>
      <c r="C591" s="163"/>
      <c r="D591" s="163"/>
      <c r="E591" s="163"/>
      <c r="F591" s="163"/>
      <c r="G591" s="163"/>
      <c r="H591" s="163"/>
      <c r="I591" s="163"/>
      <c r="J591" s="163"/>
      <c r="K591" s="163"/>
      <c r="L591" s="163"/>
      <c r="M591" s="163"/>
      <c r="N591" s="163"/>
      <c r="O591" s="163"/>
      <c r="P591" s="163"/>
      <c r="Q591" s="433"/>
    </row>
    <row r="592" spans="1:17" s="1" customFormat="1">
      <c r="A592" s="163"/>
      <c r="B592" s="163"/>
      <c r="C592" s="163"/>
      <c r="D592" s="163"/>
      <c r="E592" s="163"/>
      <c r="F592" s="163"/>
      <c r="G592" s="163"/>
      <c r="H592" s="163"/>
      <c r="I592" s="163"/>
      <c r="J592" s="163"/>
      <c r="K592" s="163"/>
      <c r="L592" s="163"/>
      <c r="M592" s="163"/>
      <c r="N592" s="163"/>
      <c r="O592" s="163"/>
      <c r="P592" s="163"/>
      <c r="Q592" s="433"/>
    </row>
    <row r="593" spans="1:17" s="1" customFormat="1">
      <c r="A593" s="163"/>
      <c r="B593" s="163"/>
      <c r="C593" s="163"/>
      <c r="D593" s="163"/>
      <c r="E593" s="163"/>
      <c r="F593" s="163"/>
      <c r="G593" s="163"/>
      <c r="H593" s="163"/>
      <c r="I593" s="163"/>
      <c r="J593" s="163"/>
      <c r="K593" s="163"/>
      <c r="L593" s="163"/>
      <c r="M593" s="163"/>
      <c r="N593" s="163"/>
      <c r="O593" s="163"/>
      <c r="P593" s="163"/>
      <c r="Q593" s="433"/>
    </row>
    <row r="594" spans="1:17" s="1" customFormat="1">
      <c r="A594" s="163"/>
      <c r="B594" s="163"/>
      <c r="C594" s="163"/>
      <c r="D594" s="163"/>
      <c r="E594" s="163"/>
      <c r="F594" s="163"/>
      <c r="G594" s="163"/>
      <c r="H594" s="163"/>
      <c r="I594" s="163"/>
      <c r="J594" s="163"/>
      <c r="K594" s="163"/>
      <c r="L594" s="163"/>
      <c r="M594" s="163"/>
      <c r="N594" s="163"/>
      <c r="O594" s="163"/>
      <c r="P594" s="163"/>
      <c r="Q594" s="433"/>
    </row>
    <row r="595" spans="1:17" s="1" customFormat="1">
      <c r="A595" s="163"/>
      <c r="B595" s="163"/>
      <c r="C595" s="163"/>
      <c r="D595" s="163"/>
      <c r="E595" s="163"/>
      <c r="F595" s="163"/>
      <c r="G595" s="163"/>
      <c r="H595" s="163"/>
      <c r="I595" s="163"/>
      <c r="J595" s="163"/>
      <c r="K595" s="163"/>
      <c r="L595" s="163"/>
      <c r="M595" s="163"/>
      <c r="N595" s="163"/>
      <c r="O595" s="163"/>
      <c r="P595" s="163"/>
      <c r="Q595" s="433"/>
    </row>
    <row r="596" spans="1:17" s="1" customFormat="1">
      <c r="A596" s="163"/>
      <c r="B596" s="163"/>
      <c r="C596" s="163"/>
      <c r="D596" s="163"/>
      <c r="E596" s="163"/>
      <c r="F596" s="163"/>
      <c r="G596" s="163"/>
      <c r="H596" s="163"/>
      <c r="I596" s="163"/>
      <c r="J596" s="163"/>
      <c r="K596" s="163"/>
      <c r="L596" s="163"/>
      <c r="M596" s="163"/>
      <c r="N596" s="163"/>
      <c r="O596" s="163"/>
      <c r="P596" s="163"/>
      <c r="Q596" s="433"/>
    </row>
    <row r="597" spans="1:17" s="1" customFormat="1">
      <c r="A597" s="163"/>
      <c r="B597" s="163"/>
      <c r="C597" s="163"/>
      <c r="D597" s="163"/>
      <c r="E597" s="163"/>
      <c r="F597" s="163"/>
      <c r="G597" s="163"/>
      <c r="H597" s="163"/>
      <c r="I597" s="163"/>
      <c r="J597" s="163"/>
      <c r="K597" s="163"/>
      <c r="L597" s="163"/>
      <c r="M597" s="163"/>
      <c r="N597" s="163"/>
      <c r="O597" s="163"/>
      <c r="P597" s="163"/>
      <c r="Q597" s="433"/>
    </row>
    <row r="598" spans="1:17" s="1" customFormat="1">
      <c r="A598" s="163"/>
      <c r="B598" s="163"/>
      <c r="C598" s="163"/>
      <c r="D598" s="163"/>
      <c r="E598" s="163"/>
      <c r="F598" s="163"/>
      <c r="G598" s="163"/>
      <c r="H598" s="163"/>
      <c r="I598" s="163"/>
      <c r="J598" s="163"/>
      <c r="K598" s="163"/>
      <c r="L598" s="163"/>
      <c r="M598" s="163"/>
      <c r="N598" s="163"/>
      <c r="O598" s="163"/>
      <c r="P598" s="163"/>
      <c r="Q598" s="433"/>
    </row>
    <row r="599" spans="1:17" s="1" customFormat="1">
      <c r="A599" s="163"/>
      <c r="B599" s="163"/>
      <c r="C599" s="163"/>
      <c r="D599" s="163"/>
      <c r="E599" s="163"/>
      <c r="F599" s="163"/>
      <c r="G599" s="163"/>
      <c r="H599" s="163"/>
      <c r="I599" s="163"/>
      <c r="J599" s="163"/>
      <c r="K599" s="163"/>
      <c r="L599" s="163"/>
      <c r="M599" s="163"/>
      <c r="N599" s="163"/>
      <c r="O599" s="163"/>
      <c r="P599" s="163"/>
      <c r="Q599" s="433"/>
    </row>
    <row r="600" spans="1:17" s="1" customFormat="1">
      <c r="A600" s="163"/>
      <c r="B600" s="163"/>
      <c r="C600" s="163"/>
      <c r="D600" s="163"/>
      <c r="E600" s="163"/>
      <c r="F600" s="163"/>
      <c r="G600" s="163"/>
      <c r="H600" s="163"/>
      <c r="I600" s="163"/>
      <c r="J600" s="163"/>
      <c r="K600" s="163"/>
      <c r="L600" s="163"/>
      <c r="M600" s="163"/>
      <c r="N600" s="163"/>
      <c r="O600" s="163"/>
      <c r="P600" s="163"/>
      <c r="Q600" s="433"/>
    </row>
    <row r="601" spans="1:17" s="1" customFormat="1">
      <c r="A601" s="163"/>
      <c r="B601" s="163"/>
      <c r="C601" s="163"/>
      <c r="D601" s="163"/>
      <c r="E601" s="163"/>
      <c r="F601" s="163"/>
      <c r="G601" s="163"/>
      <c r="H601" s="163"/>
      <c r="I601" s="163"/>
      <c r="J601" s="163"/>
      <c r="K601" s="163"/>
      <c r="L601" s="163"/>
      <c r="M601" s="163"/>
      <c r="N601" s="163"/>
      <c r="O601" s="163"/>
      <c r="P601" s="163"/>
      <c r="Q601" s="433"/>
    </row>
    <row r="602" spans="1:17" s="1" customFormat="1">
      <c r="A602" s="163"/>
      <c r="B602" s="163"/>
      <c r="C602" s="163"/>
      <c r="D602" s="163"/>
      <c r="E602" s="163"/>
      <c r="F602" s="163"/>
      <c r="G602" s="163"/>
      <c r="H602" s="163"/>
      <c r="I602" s="163"/>
      <c r="J602" s="163"/>
      <c r="K602" s="163"/>
      <c r="L602" s="163"/>
      <c r="M602" s="163"/>
      <c r="N602" s="163"/>
      <c r="O602" s="163"/>
      <c r="P602" s="163"/>
      <c r="Q602" s="433"/>
    </row>
    <row r="603" spans="1:17" s="1" customFormat="1">
      <c r="A603" s="163"/>
      <c r="B603" s="163"/>
      <c r="C603" s="163"/>
      <c r="D603" s="163"/>
      <c r="E603" s="163"/>
      <c r="F603" s="163"/>
      <c r="G603" s="163"/>
      <c r="H603" s="163"/>
      <c r="I603" s="163"/>
      <c r="J603" s="163"/>
      <c r="K603" s="163"/>
      <c r="L603" s="163"/>
      <c r="M603" s="163"/>
      <c r="N603" s="163"/>
      <c r="O603" s="163"/>
      <c r="P603" s="163"/>
      <c r="Q603" s="433"/>
    </row>
    <row r="604" spans="1:17" s="1" customFormat="1">
      <c r="A604" s="163"/>
      <c r="B604" s="163"/>
      <c r="C604" s="163"/>
      <c r="D604" s="163"/>
      <c r="E604" s="163"/>
      <c r="F604" s="163"/>
      <c r="G604" s="163"/>
      <c r="H604" s="163"/>
      <c r="I604" s="163"/>
      <c r="J604" s="163"/>
      <c r="K604" s="163"/>
      <c r="L604" s="163"/>
      <c r="M604" s="163"/>
      <c r="N604" s="163"/>
      <c r="O604" s="163"/>
      <c r="P604" s="163"/>
      <c r="Q604" s="433"/>
    </row>
    <row r="605" spans="1:17" s="1" customFormat="1">
      <c r="A605" s="163"/>
      <c r="B605" s="163"/>
      <c r="C605" s="163"/>
      <c r="D605" s="163"/>
      <c r="E605" s="163"/>
      <c r="F605" s="163"/>
      <c r="G605" s="163"/>
      <c r="H605" s="163"/>
      <c r="I605" s="163"/>
      <c r="J605" s="163"/>
      <c r="K605" s="163"/>
      <c r="L605" s="163"/>
      <c r="M605" s="163"/>
      <c r="N605" s="163"/>
      <c r="O605" s="163"/>
      <c r="P605" s="163"/>
      <c r="Q605" s="433"/>
    </row>
    <row r="606" spans="1:17" s="1" customFormat="1">
      <c r="A606" s="163"/>
      <c r="B606" s="163"/>
      <c r="C606" s="163"/>
      <c r="D606" s="163"/>
      <c r="E606" s="163"/>
      <c r="F606" s="163"/>
      <c r="G606" s="163"/>
      <c r="H606" s="163"/>
      <c r="I606" s="163"/>
      <c r="J606" s="163"/>
      <c r="K606" s="163"/>
      <c r="L606" s="163"/>
      <c r="M606" s="163"/>
      <c r="N606" s="163"/>
      <c r="O606" s="163"/>
      <c r="P606" s="163"/>
      <c r="Q606" s="433"/>
    </row>
    <row r="607" spans="1:17" s="1" customFormat="1">
      <c r="A607" s="163"/>
      <c r="B607" s="163"/>
      <c r="C607" s="163"/>
      <c r="D607" s="163"/>
      <c r="E607" s="163"/>
      <c r="F607" s="163"/>
      <c r="G607" s="163"/>
      <c r="H607" s="163"/>
      <c r="I607" s="163"/>
      <c r="J607" s="163"/>
      <c r="K607" s="163"/>
      <c r="L607" s="163"/>
      <c r="M607" s="163"/>
      <c r="N607" s="163"/>
      <c r="O607" s="163"/>
      <c r="P607" s="163"/>
      <c r="Q607" s="433"/>
    </row>
    <row r="608" spans="1:17" s="1" customFormat="1">
      <c r="A608" s="163"/>
      <c r="B608" s="163"/>
      <c r="C608" s="163"/>
      <c r="D608" s="163"/>
      <c r="E608" s="163"/>
      <c r="F608" s="163"/>
      <c r="G608" s="163"/>
      <c r="H608" s="163"/>
      <c r="I608" s="163"/>
      <c r="J608" s="163"/>
      <c r="K608" s="163"/>
      <c r="L608" s="163"/>
      <c r="M608" s="163"/>
      <c r="N608" s="163"/>
      <c r="O608" s="163"/>
      <c r="P608" s="163"/>
      <c r="Q608" s="433"/>
    </row>
    <row r="609" spans="1:17" s="1" customFormat="1">
      <c r="A609" s="163"/>
      <c r="B609" s="163"/>
      <c r="C609" s="163"/>
      <c r="D609" s="163"/>
      <c r="E609" s="163"/>
      <c r="F609" s="163"/>
      <c r="G609" s="163"/>
      <c r="H609" s="163"/>
      <c r="I609" s="163"/>
      <c r="J609" s="163"/>
      <c r="K609" s="163"/>
      <c r="L609" s="163"/>
      <c r="M609" s="163"/>
      <c r="N609" s="163"/>
      <c r="O609" s="163"/>
      <c r="P609" s="163"/>
      <c r="Q609" s="433"/>
    </row>
    <row r="610" spans="1:17" s="1" customFormat="1">
      <c r="A610" s="163"/>
      <c r="B610" s="163"/>
      <c r="C610" s="163"/>
      <c r="D610" s="163"/>
      <c r="E610" s="163"/>
      <c r="F610" s="163"/>
      <c r="G610" s="163"/>
      <c r="H610" s="163"/>
      <c r="I610" s="163"/>
      <c r="J610" s="163"/>
      <c r="K610" s="163"/>
      <c r="L610" s="163"/>
      <c r="M610" s="163"/>
      <c r="N610" s="163"/>
      <c r="O610" s="163"/>
      <c r="P610" s="163"/>
      <c r="Q610" s="433"/>
    </row>
    <row r="611" spans="1:17" s="1" customFormat="1">
      <c r="A611" s="163"/>
      <c r="B611" s="163"/>
      <c r="C611" s="163"/>
      <c r="D611" s="163"/>
      <c r="E611" s="163"/>
      <c r="F611" s="163"/>
      <c r="G611" s="163"/>
      <c r="H611" s="163"/>
      <c r="I611" s="163"/>
      <c r="J611" s="163"/>
      <c r="K611" s="163"/>
      <c r="L611" s="163"/>
      <c r="M611" s="163"/>
      <c r="N611" s="163"/>
      <c r="O611" s="163"/>
      <c r="P611" s="163"/>
      <c r="Q611" s="433"/>
    </row>
    <row r="612" spans="1:17" s="1" customFormat="1">
      <c r="A612" s="163"/>
      <c r="B612" s="163"/>
      <c r="C612" s="163"/>
      <c r="D612" s="163"/>
      <c r="E612" s="163"/>
      <c r="F612" s="163"/>
      <c r="G612" s="163"/>
      <c r="H612" s="163"/>
      <c r="I612" s="163"/>
      <c r="J612" s="163"/>
      <c r="K612" s="163"/>
      <c r="L612" s="163"/>
      <c r="M612" s="163"/>
      <c r="N612" s="163"/>
      <c r="O612" s="163"/>
      <c r="P612" s="163"/>
      <c r="Q612" s="433"/>
    </row>
    <row r="613" spans="1:17" s="1" customFormat="1">
      <c r="A613" s="163"/>
      <c r="B613" s="163"/>
      <c r="C613" s="163"/>
      <c r="D613" s="163"/>
      <c r="E613" s="163"/>
      <c r="F613" s="163"/>
      <c r="G613" s="163"/>
      <c r="H613" s="163"/>
      <c r="I613" s="163"/>
      <c r="J613" s="163"/>
      <c r="K613" s="163"/>
      <c r="L613" s="163"/>
      <c r="M613" s="163"/>
      <c r="N613" s="163"/>
      <c r="O613" s="163"/>
      <c r="P613" s="163"/>
      <c r="Q613" s="433"/>
    </row>
    <row r="614" spans="1:17" s="1" customFormat="1">
      <c r="A614" s="163"/>
      <c r="B614" s="163"/>
      <c r="C614" s="163"/>
      <c r="D614" s="163"/>
      <c r="E614" s="163"/>
      <c r="F614" s="163"/>
      <c r="G614" s="163"/>
      <c r="H614" s="163"/>
      <c r="I614" s="163"/>
      <c r="J614" s="163"/>
      <c r="K614" s="163"/>
      <c r="L614" s="163"/>
      <c r="M614" s="163"/>
      <c r="N614" s="163"/>
      <c r="O614" s="163"/>
      <c r="P614" s="163"/>
      <c r="Q614" s="433"/>
    </row>
    <row r="615" spans="1:17" s="1" customFormat="1">
      <c r="A615" s="163"/>
      <c r="B615" s="163"/>
      <c r="C615" s="163"/>
      <c r="D615" s="163"/>
      <c r="E615" s="163"/>
      <c r="F615" s="163"/>
      <c r="G615" s="163"/>
      <c r="H615" s="163"/>
      <c r="I615" s="163"/>
      <c r="J615" s="163"/>
      <c r="K615" s="163"/>
      <c r="L615" s="163"/>
      <c r="M615" s="163"/>
      <c r="N615" s="163"/>
      <c r="O615" s="163"/>
      <c r="P615" s="163"/>
      <c r="Q615" s="433"/>
    </row>
    <row r="616" spans="1:17" s="1" customFormat="1">
      <c r="A616" s="163"/>
      <c r="B616" s="163"/>
      <c r="C616" s="163"/>
      <c r="D616" s="163"/>
      <c r="E616" s="163"/>
      <c r="F616" s="163"/>
      <c r="G616" s="163"/>
      <c r="H616" s="163"/>
      <c r="I616" s="163"/>
      <c r="J616" s="163"/>
      <c r="K616" s="163"/>
      <c r="L616" s="163"/>
      <c r="M616" s="163"/>
      <c r="N616" s="163"/>
      <c r="O616" s="163"/>
      <c r="P616" s="163"/>
      <c r="Q616" s="433"/>
    </row>
    <row r="617" spans="1:17" s="1" customFormat="1">
      <c r="A617" s="163"/>
      <c r="B617" s="163"/>
      <c r="C617" s="163"/>
      <c r="D617" s="163"/>
      <c r="E617" s="163"/>
      <c r="F617" s="163"/>
      <c r="G617" s="163"/>
      <c r="H617" s="163"/>
      <c r="I617" s="163"/>
      <c r="J617" s="163"/>
      <c r="K617" s="163"/>
      <c r="L617" s="163"/>
      <c r="M617" s="163"/>
      <c r="N617" s="163"/>
      <c r="O617" s="163"/>
      <c r="P617" s="163"/>
      <c r="Q617" s="433"/>
    </row>
    <row r="618" spans="1:17" s="1" customFormat="1">
      <c r="A618" s="163"/>
      <c r="B618" s="163"/>
      <c r="C618" s="163"/>
      <c r="D618" s="163"/>
      <c r="E618" s="163"/>
      <c r="F618" s="163"/>
      <c r="G618" s="163"/>
      <c r="H618" s="163"/>
      <c r="I618" s="163"/>
      <c r="J618" s="163"/>
      <c r="K618" s="163"/>
      <c r="L618" s="163"/>
      <c r="M618" s="163"/>
      <c r="N618" s="163"/>
      <c r="O618" s="163"/>
      <c r="P618" s="163"/>
      <c r="Q618" s="433"/>
    </row>
    <row r="619" spans="1:17" s="1" customFormat="1">
      <c r="A619" s="163"/>
      <c r="B619" s="163"/>
      <c r="C619" s="163"/>
      <c r="D619" s="163"/>
      <c r="E619" s="163"/>
      <c r="F619" s="163"/>
      <c r="G619" s="163"/>
      <c r="H619" s="163"/>
      <c r="I619" s="163"/>
      <c r="J619" s="163"/>
      <c r="K619" s="163"/>
      <c r="L619" s="163"/>
      <c r="M619" s="163"/>
      <c r="N619" s="163"/>
      <c r="O619" s="163"/>
      <c r="P619" s="163"/>
      <c r="Q619" s="433"/>
    </row>
    <row r="620" spans="1:17" s="1" customFormat="1">
      <c r="A620" s="163"/>
      <c r="B620" s="163"/>
      <c r="C620" s="163"/>
      <c r="D620" s="163"/>
      <c r="E620" s="163"/>
      <c r="F620" s="163"/>
      <c r="G620" s="163"/>
      <c r="H620" s="163"/>
      <c r="I620" s="163"/>
      <c r="J620" s="163"/>
      <c r="K620" s="163"/>
      <c r="L620" s="163"/>
      <c r="M620" s="163"/>
      <c r="N620" s="163"/>
      <c r="O620" s="163"/>
      <c r="P620" s="163"/>
      <c r="Q620" s="433"/>
    </row>
    <row r="621" spans="1:17" s="1" customFormat="1">
      <c r="A621" s="163"/>
      <c r="B621" s="163"/>
      <c r="C621" s="163"/>
      <c r="D621" s="163"/>
      <c r="E621" s="163"/>
      <c r="F621" s="163"/>
      <c r="G621" s="163"/>
      <c r="H621" s="163"/>
      <c r="I621" s="163"/>
      <c r="J621" s="163"/>
      <c r="K621" s="163"/>
      <c r="L621" s="163"/>
      <c r="M621" s="163"/>
      <c r="N621" s="163"/>
      <c r="O621" s="163"/>
      <c r="P621" s="163"/>
      <c r="Q621" s="433"/>
    </row>
    <row r="622" spans="1:17" s="1" customFormat="1">
      <c r="A622" s="163"/>
      <c r="B622" s="163"/>
      <c r="C622" s="163"/>
      <c r="D622" s="163"/>
      <c r="E622" s="163"/>
      <c r="F622" s="163"/>
      <c r="G622" s="163"/>
      <c r="H622" s="163"/>
      <c r="I622" s="163"/>
      <c r="J622" s="163"/>
      <c r="K622" s="163"/>
      <c r="L622" s="163"/>
      <c r="M622" s="163"/>
      <c r="N622" s="163"/>
      <c r="O622" s="163"/>
      <c r="P622" s="163"/>
      <c r="Q622" s="433"/>
    </row>
    <row r="623" spans="1:17" s="1" customFormat="1">
      <c r="A623" s="163"/>
      <c r="B623" s="163"/>
      <c r="C623" s="163"/>
      <c r="D623" s="163"/>
      <c r="E623" s="163"/>
      <c r="F623" s="163"/>
      <c r="G623" s="163"/>
      <c r="H623" s="163"/>
      <c r="I623" s="163"/>
      <c r="J623" s="163"/>
      <c r="K623" s="163"/>
      <c r="L623" s="163"/>
      <c r="M623" s="163"/>
      <c r="N623" s="163"/>
      <c r="O623" s="163"/>
      <c r="P623" s="163"/>
      <c r="Q623" s="433"/>
    </row>
    <row r="624" spans="1:17" s="1" customFormat="1">
      <c r="A624" s="163"/>
      <c r="B624" s="163"/>
      <c r="C624" s="163"/>
      <c r="D624" s="163"/>
      <c r="E624" s="163"/>
      <c r="F624" s="163"/>
      <c r="G624" s="163"/>
      <c r="H624" s="163"/>
      <c r="I624" s="163"/>
      <c r="J624" s="163"/>
      <c r="K624" s="163"/>
      <c r="L624" s="163"/>
      <c r="M624" s="163"/>
      <c r="N624" s="163"/>
      <c r="O624" s="163"/>
      <c r="P624" s="163"/>
      <c r="Q624" s="433"/>
    </row>
    <row r="625" spans="1:17" s="1" customFormat="1">
      <c r="A625" s="163"/>
      <c r="B625" s="163"/>
      <c r="C625" s="163"/>
      <c r="D625" s="163"/>
      <c r="E625" s="163"/>
      <c r="F625" s="163"/>
      <c r="G625" s="163"/>
      <c r="H625" s="163"/>
      <c r="I625" s="163"/>
      <c r="J625" s="163"/>
      <c r="K625" s="163"/>
      <c r="L625" s="163"/>
      <c r="M625" s="163"/>
      <c r="N625" s="163"/>
      <c r="O625" s="163"/>
      <c r="P625" s="163"/>
      <c r="Q625" s="433"/>
    </row>
    <row r="626" spans="1:17" s="1" customFormat="1">
      <c r="A626" s="163"/>
      <c r="B626" s="163"/>
      <c r="C626" s="163"/>
      <c r="D626" s="163"/>
      <c r="E626" s="163"/>
      <c r="F626" s="163"/>
      <c r="G626" s="163"/>
      <c r="H626" s="163"/>
      <c r="I626" s="163"/>
      <c r="J626" s="163"/>
      <c r="K626" s="163"/>
      <c r="L626" s="163"/>
      <c r="M626" s="163"/>
      <c r="N626" s="163"/>
      <c r="O626" s="163"/>
      <c r="P626" s="163"/>
      <c r="Q626" s="433"/>
    </row>
    <row r="627" spans="1:17" s="1" customFormat="1">
      <c r="A627" s="163"/>
      <c r="B627" s="163"/>
      <c r="C627" s="163"/>
      <c r="D627" s="163"/>
      <c r="E627" s="163"/>
      <c r="F627" s="163"/>
      <c r="G627" s="163"/>
      <c r="H627" s="163"/>
      <c r="I627" s="163"/>
      <c r="J627" s="163"/>
      <c r="K627" s="163"/>
      <c r="L627" s="163"/>
      <c r="M627" s="163"/>
      <c r="N627" s="163"/>
      <c r="O627" s="163"/>
      <c r="P627" s="163"/>
      <c r="Q627" s="433"/>
    </row>
    <row r="628" spans="1:17" s="1" customFormat="1">
      <c r="A628" s="163"/>
      <c r="B628" s="163"/>
      <c r="C628" s="163"/>
      <c r="D628" s="163"/>
      <c r="E628" s="163"/>
      <c r="F628" s="163"/>
      <c r="G628" s="163"/>
      <c r="H628" s="163"/>
      <c r="I628" s="163"/>
      <c r="J628" s="163"/>
      <c r="K628" s="163"/>
      <c r="L628" s="163"/>
      <c r="M628" s="163"/>
      <c r="N628" s="163"/>
      <c r="O628" s="163"/>
      <c r="P628" s="163"/>
      <c r="Q628" s="433"/>
    </row>
    <row r="629" spans="1:17" s="1" customFormat="1">
      <c r="A629" s="163"/>
      <c r="B629" s="163"/>
      <c r="C629" s="163"/>
      <c r="D629" s="163"/>
      <c r="E629" s="163"/>
      <c r="F629" s="163"/>
      <c r="G629" s="163"/>
      <c r="H629" s="163"/>
      <c r="I629" s="163"/>
      <c r="J629" s="163"/>
      <c r="K629" s="163"/>
      <c r="L629" s="163"/>
      <c r="M629" s="163"/>
      <c r="N629" s="163"/>
      <c r="O629" s="163"/>
      <c r="P629" s="163"/>
      <c r="Q629" s="433"/>
    </row>
    <row r="630" spans="1:17" s="1" customFormat="1">
      <c r="A630" s="163"/>
      <c r="B630" s="163"/>
      <c r="C630" s="163"/>
      <c r="D630" s="163"/>
      <c r="E630" s="163"/>
      <c r="F630" s="163"/>
      <c r="G630" s="163"/>
      <c r="H630" s="163"/>
      <c r="I630" s="163"/>
      <c r="J630" s="163"/>
      <c r="K630" s="163"/>
      <c r="L630" s="163"/>
      <c r="M630" s="163"/>
      <c r="N630" s="163"/>
      <c r="O630" s="163"/>
      <c r="P630" s="163"/>
      <c r="Q630" s="433"/>
    </row>
    <row r="631" spans="1:17" s="1" customFormat="1">
      <c r="A631" s="163"/>
      <c r="B631" s="163"/>
      <c r="C631" s="163"/>
      <c r="D631" s="163"/>
      <c r="E631" s="163"/>
      <c r="F631" s="163"/>
      <c r="G631" s="163"/>
      <c r="H631" s="163"/>
      <c r="I631" s="163"/>
      <c r="J631" s="163"/>
      <c r="K631" s="163"/>
      <c r="L631" s="163"/>
      <c r="M631" s="163"/>
      <c r="N631" s="163"/>
      <c r="O631" s="163"/>
      <c r="P631" s="163"/>
      <c r="Q631" s="433"/>
    </row>
    <row r="632" spans="1:17" s="1" customFormat="1">
      <c r="A632" s="163"/>
      <c r="B632" s="163"/>
      <c r="C632" s="163"/>
      <c r="D632" s="163"/>
      <c r="E632" s="163"/>
      <c r="F632" s="163"/>
      <c r="G632" s="163"/>
      <c r="H632" s="163"/>
      <c r="I632" s="163"/>
      <c r="J632" s="163"/>
      <c r="K632" s="163"/>
      <c r="L632" s="163"/>
      <c r="M632" s="163"/>
      <c r="N632" s="163"/>
      <c r="O632" s="163"/>
      <c r="P632" s="163"/>
      <c r="Q632" s="433"/>
    </row>
    <row r="633" spans="1:17" s="1" customFormat="1">
      <c r="A633" s="163"/>
      <c r="B633" s="163"/>
      <c r="C633" s="163"/>
      <c r="D633" s="163"/>
      <c r="E633" s="163"/>
      <c r="F633" s="163"/>
      <c r="G633" s="163"/>
      <c r="H633" s="163"/>
      <c r="I633" s="163"/>
      <c r="J633" s="163"/>
      <c r="K633" s="163"/>
      <c r="L633" s="163"/>
      <c r="M633" s="163"/>
      <c r="N633" s="163"/>
      <c r="O633" s="163"/>
      <c r="P633" s="163"/>
      <c r="Q633" s="433"/>
    </row>
    <row r="634" spans="1:17" s="1" customFormat="1">
      <c r="A634" s="163"/>
      <c r="B634" s="163"/>
      <c r="C634" s="163"/>
      <c r="D634" s="163"/>
      <c r="E634" s="163"/>
      <c r="F634" s="163"/>
      <c r="G634" s="163"/>
      <c r="H634" s="163"/>
      <c r="I634" s="163"/>
      <c r="J634" s="163"/>
      <c r="K634" s="163"/>
      <c r="L634" s="163"/>
      <c r="M634" s="163"/>
      <c r="N634" s="163"/>
      <c r="O634" s="163"/>
      <c r="P634" s="163"/>
      <c r="Q634" s="433"/>
    </row>
    <row r="635" spans="1:17" s="1" customFormat="1">
      <c r="A635" s="163"/>
      <c r="B635" s="163"/>
      <c r="C635" s="163"/>
      <c r="D635" s="163"/>
      <c r="E635" s="163"/>
      <c r="F635" s="163"/>
      <c r="G635" s="163"/>
      <c r="H635" s="163"/>
      <c r="I635" s="163"/>
      <c r="J635" s="163"/>
      <c r="K635" s="163"/>
      <c r="L635" s="163"/>
      <c r="M635" s="163"/>
      <c r="N635" s="163"/>
      <c r="O635" s="163"/>
      <c r="P635" s="163"/>
      <c r="Q635" s="433"/>
    </row>
    <row r="636" spans="1:17" s="1" customFormat="1">
      <c r="A636" s="163"/>
      <c r="B636" s="163"/>
      <c r="C636" s="163"/>
      <c r="D636" s="163"/>
      <c r="E636" s="163"/>
      <c r="F636" s="163"/>
      <c r="G636" s="163"/>
      <c r="H636" s="163"/>
      <c r="I636" s="163"/>
      <c r="J636" s="163"/>
      <c r="K636" s="163"/>
      <c r="L636" s="163"/>
      <c r="M636" s="163"/>
      <c r="N636" s="163"/>
      <c r="O636" s="163"/>
      <c r="P636" s="163"/>
      <c r="Q636" s="433"/>
    </row>
    <row r="637" spans="1:17" s="1" customFormat="1">
      <c r="A637" s="163"/>
      <c r="B637" s="163"/>
      <c r="C637" s="163"/>
      <c r="D637" s="163"/>
      <c r="E637" s="163"/>
      <c r="F637" s="163"/>
      <c r="G637" s="163"/>
      <c r="H637" s="163"/>
      <c r="I637" s="163"/>
      <c r="J637" s="163"/>
      <c r="K637" s="163"/>
      <c r="L637" s="163"/>
      <c r="M637" s="163"/>
      <c r="N637" s="163"/>
      <c r="O637" s="163"/>
      <c r="P637" s="163"/>
      <c r="Q637" s="433"/>
    </row>
    <row r="638" spans="1:17" s="1" customFormat="1">
      <c r="A638" s="163"/>
      <c r="B638" s="163"/>
      <c r="C638" s="163"/>
      <c r="D638" s="163"/>
      <c r="E638" s="163"/>
      <c r="F638" s="163"/>
      <c r="G638" s="163"/>
      <c r="H638" s="163"/>
      <c r="I638" s="163"/>
      <c r="J638" s="163"/>
      <c r="K638" s="163"/>
      <c r="L638" s="163"/>
      <c r="M638" s="163"/>
      <c r="N638" s="163"/>
      <c r="O638" s="163"/>
      <c r="P638" s="163"/>
      <c r="Q638" s="433"/>
    </row>
    <row r="639" spans="1:17" s="1" customFormat="1">
      <c r="A639" s="163"/>
      <c r="B639" s="163"/>
      <c r="C639" s="163"/>
      <c r="D639" s="163"/>
      <c r="E639" s="163"/>
      <c r="F639" s="163"/>
      <c r="G639" s="163"/>
      <c r="H639" s="163"/>
      <c r="I639" s="163"/>
      <c r="J639" s="163"/>
      <c r="K639" s="163"/>
      <c r="L639" s="163"/>
      <c r="M639" s="163"/>
      <c r="N639" s="163"/>
      <c r="O639" s="163"/>
      <c r="P639" s="163"/>
      <c r="Q639" s="433"/>
    </row>
    <row r="640" spans="1:17" s="1" customFormat="1">
      <c r="A640" s="163"/>
      <c r="B640" s="163"/>
      <c r="C640" s="163"/>
      <c r="D640" s="163"/>
      <c r="E640" s="163"/>
      <c r="F640" s="163"/>
      <c r="G640" s="163"/>
      <c r="H640" s="163"/>
      <c r="I640" s="163"/>
      <c r="J640" s="163"/>
      <c r="K640" s="163"/>
      <c r="L640" s="163"/>
      <c r="M640" s="163"/>
      <c r="N640" s="163"/>
      <c r="O640" s="163"/>
      <c r="P640" s="163"/>
      <c r="Q640" s="433"/>
    </row>
    <row r="641" spans="1:17" s="1" customFormat="1">
      <c r="A641" s="163"/>
      <c r="B641" s="163"/>
      <c r="C641" s="163"/>
      <c r="D641" s="163"/>
      <c r="E641" s="163"/>
      <c r="F641" s="163"/>
      <c r="G641" s="163"/>
      <c r="H641" s="163"/>
      <c r="I641" s="163"/>
      <c r="J641" s="163"/>
      <c r="K641" s="163"/>
      <c r="L641" s="163"/>
      <c r="M641" s="163"/>
      <c r="N641" s="163"/>
      <c r="O641" s="163"/>
      <c r="P641" s="163"/>
      <c r="Q641" s="433"/>
    </row>
    <row r="642" spans="1:17" s="1" customFormat="1">
      <c r="A642" s="163"/>
      <c r="B642" s="163"/>
      <c r="C642" s="163"/>
      <c r="D642" s="163"/>
      <c r="E642" s="163"/>
      <c r="F642" s="163"/>
      <c r="G642" s="163"/>
      <c r="H642" s="163"/>
      <c r="I642" s="163"/>
      <c r="J642" s="163"/>
      <c r="K642" s="163"/>
      <c r="L642" s="163"/>
      <c r="M642" s="163"/>
      <c r="N642" s="163"/>
      <c r="O642" s="163"/>
      <c r="P642" s="163"/>
      <c r="Q642" s="433"/>
    </row>
    <row r="643" spans="1:17" s="1" customFormat="1">
      <c r="A643" s="163"/>
      <c r="B643" s="163"/>
      <c r="C643" s="163"/>
      <c r="D643" s="163"/>
      <c r="E643" s="163"/>
      <c r="F643" s="163"/>
      <c r="G643" s="163"/>
      <c r="H643" s="163"/>
      <c r="I643" s="163"/>
      <c r="J643" s="163"/>
      <c r="K643" s="163"/>
      <c r="L643" s="163"/>
      <c r="M643" s="163"/>
      <c r="N643" s="163"/>
      <c r="O643" s="163"/>
      <c r="P643" s="163"/>
      <c r="Q643" s="433"/>
    </row>
    <row r="644" spans="1:17" s="1" customFormat="1">
      <c r="A644" s="163"/>
      <c r="B644" s="163"/>
      <c r="C644" s="163"/>
      <c r="D644" s="163"/>
      <c r="E644" s="163"/>
      <c r="F644" s="163"/>
      <c r="G644" s="163"/>
      <c r="H644" s="163"/>
      <c r="I644" s="163"/>
      <c r="J644" s="163"/>
      <c r="K644" s="163"/>
      <c r="L644" s="163"/>
      <c r="M644" s="163"/>
      <c r="N644" s="163"/>
      <c r="O644" s="163"/>
      <c r="P644" s="163"/>
      <c r="Q644" s="433"/>
    </row>
    <row r="645" spans="1:17" s="1" customFormat="1">
      <c r="A645" s="163"/>
      <c r="B645" s="163"/>
      <c r="C645" s="163"/>
      <c r="D645" s="163"/>
      <c r="E645" s="163"/>
      <c r="F645" s="163"/>
      <c r="G645" s="163"/>
      <c r="H645" s="163"/>
      <c r="I645" s="163"/>
      <c r="J645" s="163"/>
      <c r="K645" s="163"/>
      <c r="L645" s="163"/>
      <c r="M645" s="163"/>
      <c r="N645" s="163"/>
      <c r="O645" s="163"/>
      <c r="P645" s="163"/>
      <c r="Q645" s="433"/>
    </row>
    <row r="646" spans="1:17" s="1" customFormat="1">
      <c r="A646" s="163"/>
      <c r="B646" s="163"/>
      <c r="C646" s="163"/>
      <c r="D646" s="163"/>
      <c r="E646" s="163"/>
      <c r="F646" s="163"/>
      <c r="G646" s="163"/>
      <c r="H646" s="163"/>
      <c r="I646" s="163"/>
      <c r="J646" s="163"/>
      <c r="K646" s="163"/>
      <c r="L646" s="163"/>
      <c r="M646" s="163"/>
      <c r="N646" s="163"/>
      <c r="O646" s="163"/>
      <c r="P646" s="163"/>
      <c r="Q646" s="433"/>
    </row>
    <row r="647" spans="1:17" s="1" customFormat="1">
      <c r="A647" s="163"/>
      <c r="B647" s="163"/>
      <c r="C647" s="163"/>
      <c r="D647" s="163"/>
      <c r="E647" s="163"/>
      <c r="F647" s="163"/>
      <c r="G647" s="163"/>
      <c r="H647" s="163"/>
      <c r="I647" s="163"/>
      <c r="J647" s="163"/>
      <c r="K647" s="163"/>
      <c r="L647" s="163"/>
      <c r="M647" s="163"/>
      <c r="N647" s="163"/>
      <c r="O647" s="163"/>
      <c r="P647" s="163"/>
      <c r="Q647" s="433"/>
    </row>
    <row r="648" spans="1:17" s="1" customFormat="1">
      <c r="A648" s="163"/>
      <c r="B648" s="163"/>
      <c r="C648" s="163"/>
      <c r="D648" s="163"/>
      <c r="E648" s="163"/>
      <c r="F648" s="163"/>
      <c r="G648" s="163"/>
      <c r="H648" s="163"/>
      <c r="I648" s="163"/>
      <c r="J648" s="163"/>
      <c r="K648" s="163"/>
      <c r="L648" s="163"/>
      <c r="M648" s="163"/>
      <c r="N648" s="163"/>
      <c r="O648" s="163"/>
      <c r="P648" s="163"/>
      <c r="Q648" s="433"/>
    </row>
    <row r="649" spans="1:17" s="1" customFormat="1">
      <c r="A649" s="163"/>
      <c r="B649" s="163"/>
      <c r="C649" s="163"/>
      <c r="D649" s="163"/>
      <c r="E649" s="163"/>
      <c r="F649" s="163"/>
      <c r="G649" s="163"/>
      <c r="H649" s="163"/>
      <c r="I649" s="163"/>
      <c r="J649" s="163"/>
      <c r="K649" s="163"/>
      <c r="L649" s="163"/>
      <c r="M649" s="163"/>
      <c r="N649" s="163"/>
      <c r="O649" s="163"/>
      <c r="P649" s="163"/>
      <c r="Q649" s="433"/>
    </row>
    <row r="650" spans="1:17" s="1" customFormat="1">
      <c r="A650" s="163"/>
      <c r="B650" s="163"/>
      <c r="C650" s="163"/>
      <c r="D650" s="163"/>
      <c r="E650" s="163"/>
      <c r="F650" s="163"/>
      <c r="G650" s="163"/>
      <c r="H650" s="163"/>
      <c r="I650" s="163"/>
      <c r="J650" s="163"/>
      <c r="K650" s="163"/>
      <c r="L650" s="163"/>
      <c r="M650" s="163"/>
      <c r="N650" s="163"/>
      <c r="O650" s="163"/>
      <c r="P650" s="163"/>
      <c r="Q650" s="433"/>
    </row>
    <row r="651" spans="1:17" s="1" customFormat="1">
      <c r="A651" s="163"/>
      <c r="B651" s="163"/>
      <c r="C651" s="163"/>
      <c r="D651" s="163"/>
      <c r="E651" s="163"/>
      <c r="F651" s="163"/>
      <c r="G651" s="163"/>
      <c r="H651" s="163"/>
      <c r="I651" s="163"/>
      <c r="J651" s="163"/>
      <c r="K651" s="163"/>
      <c r="L651" s="163"/>
      <c r="M651" s="163"/>
      <c r="N651" s="163"/>
      <c r="O651" s="163"/>
      <c r="P651" s="163"/>
      <c r="Q651" s="433"/>
    </row>
    <row r="652" spans="1:17" s="1" customFormat="1">
      <c r="A652" s="163"/>
      <c r="B652" s="163"/>
      <c r="C652" s="163"/>
      <c r="D652" s="163"/>
      <c r="E652" s="163"/>
      <c r="F652" s="163"/>
      <c r="G652" s="163"/>
      <c r="H652" s="163"/>
      <c r="I652" s="163"/>
      <c r="J652" s="163"/>
      <c r="K652" s="163"/>
      <c r="L652" s="163"/>
      <c r="M652" s="163"/>
      <c r="N652" s="163"/>
      <c r="O652" s="163"/>
      <c r="P652" s="163"/>
      <c r="Q652" s="433"/>
    </row>
    <row r="653" spans="1:17" s="1" customFormat="1">
      <c r="A653" s="163"/>
      <c r="B653" s="163"/>
      <c r="C653" s="163"/>
      <c r="D653" s="163"/>
      <c r="E653" s="163"/>
      <c r="F653" s="163"/>
      <c r="G653" s="163"/>
      <c r="H653" s="163"/>
      <c r="I653" s="163"/>
      <c r="J653" s="163"/>
      <c r="K653" s="163"/>
      <c r="L653" s="163"/>
      <c r="M653" s="163"/>
      <c r="N653" s="163"/>
      <c r="O653" s="163"/>
      <c r="P653" s="163"/>
      <c r="Q653" s="433"/>
    </row>
    <row r="654" spans="1:17" s="1" customFormat="1">
      <c r="A654" s="163"/>
      <c r="B654" s="163"/>
      <c r="C654" s="163"/>
      <c r="D654" s="163"/>
      <c r="E654" s="163"/>
      <c r="F654" s="163"/>
      <c r="G654" s="163"/>
      <c r="H654" s="163"/>
      <c r="I654" s="163"/>
      <c r="J654" s="163"/>
      <c r="K654" s="163"/>
      <c r="L654" s="163"/>
      <c r="M654" s="163"/>
      <c r="N654" s="163"/>
      <c r="O654" s="163"/>
      <c r="P654" s="163"/>
      <c r="Q654" s="433"/>
    </row>
    <row r="655" spans="1:17" s="1" customFormat="1">
      <c r="A655" s="163"/>
      <c r="B655" s="163"/>
      <c r="C655" s="163"/>
      <c r="D655" s="163"/>
      <c r="E655" s="163"/>
      <c r="F655" s="163"/>
      <c r="G655" s="163"/>
      <c r="H655" s="163"/>
      <c r="I655" s="163"/>
      <c r="J655" s="163"/>
      <c r="K655" s="163"/>
      <c r="L655" s="163"/>
      <c r="M655" s="163"/>
      <c r="N655" s="163"/>
      <c r="O655" s="163"/>
      <c r="P655" s="163"/>
      <c r="Q655" s="433"/>
    </row>
    <row r="656" spans="1:17" s="1" customFormat="1">
      <c r="A656" s="163"/>
      <c r="B656" s="163"/>
      <c r="C656" s="163"/>
      <c r="D656" s="163"/>
      <c r="E656" s="163"/>
      <c r="F656" s="163"/>
      <c r="G656" s="163"/>
      <c r="H656" s="163"/>
      <c r="I656" s="163"/>
      <c r="J656" s="163"/>
      <c r="K656" s="163"/>
      <c r="L656" s="163"/>
      <c r="M656" s="163"/>
      <c r="N656" s="163"/>
      <c r="O656" s="163"/>
      <c r="P656" s="163"/>
      <c r="Q656" s="433"/>
    </row>
    <row r="657" spans="1:17" s="1" customFormat="1">
      <c r="A657" s="163"/>
      <c r="B657" s="163"/>
      <c r="C657" s="163"/>
      <c r="D657" s="163"/>
      <c r="E657" s="163"/>
      <c r="F657" s="163"/>
      <c r="G657" s="163"/>
      <c r="H657" s="163"/>
      <c r="I657" s="163"/>
      <c r="J657" s="163"/>
      <c r="K657" s="163"/>
      <c r="L657" s="163"/>
      <c r="M657" s="163"/>
      <c r="N657" s="163"/>
      <c r="O657" s="163"/>
      <c r="P657" s="163"/>
      <c r="Q657" s="433"/>
    </row>
    <row r="658" spans="1:17" s="1" customFormat="1">
      <c r="A658" s="163"/>
      <c r="B658" s="163"/>
      <c r="C658" s="163"/>
      <c r="D658" s="163"/>
      <c r="E658" s="163"/>
      <c r="F658" s="163"/>
      <c r="G658" s="163"/>
      <c r="H658" s="163"/>
      <c r="I658" s="163"/>
      <c r="J658" s="163"/>
      <c r="K658" s="163"/>
      <c r="L658" s="163"/>
      <c r="M658" s="163"/>
      <c r="N658" s="163"/>
      <c r="O658" s="163"/>
      <c r="P658" s="163"/>
      <c r="Q658" s="433"/>
    </row>
    <row r="659" spans="1:17" s="1" customFormat="1">
      <c r="A659" s="163"/>
      <c r="B659" s="163"/>
      <c r="C659" s="163"/>
      <c r="D659" s="163"/>
      <c r="E659" s="163"/>
      <c r="F659" s="163"/>
      <c r="G659" s="163"/>
      <c r="H659" s="163"/>
      <c r="I659" s="163"/>
      <c r="J659" s="163"/>
      <c r="K659" s="163"/>
      <c r="L659" s="163"/>
      <c r="M659" s="163"/>
      <c r="N659" s="163"/>
      <c r="O659" s="163"/>
      <c r="P659" s="163"/>
      <c r="Q659" s="433"/>
    </row>
    <row r="660" spans="1:17" s="1" customFormat="1">
      <c r="A660" s="163"/>
      <c r="B660" s="163"/>
      <c r="C660" s="163"/>
      <c r="D660" s="163"/>
      <c r="E660" s="163"/>
      <c r="F660" s="163"/>
      <c r="G660" s="163"/>
      <c r="H660" s="163"/>
      <c r="I660" s="163"/>
      <c r="J660" s="163"/>
      <c r="K660" s="163"/>
      <c r="L660" s="163"/>
      <c r="M660" s="163"/>
      <c r="N660" s="163"/>
      <c r="O660" s="163"/>
      <c r="P660" s="163"/>
      <c r="Q660" s="433"/>
    </row>
    <row r="661" spans="1:17" s="1" customFormat="1">
      <c r="A661" s="163"/>
      <c r="B661" s="163"/>
      <c r="C661" s="163"/>
      <c r="D661" s="163"/>
      <c r="E661" s="163"/>
      <c r="F661" s="163"/>
      <c r="G661" s="163"/>
      <c r="H661" s="163"/>
      <c r="I661" s="163"/>
      <c r="J661" s="163"/>
      <c r="K661" s="163"/>
      <c r="L661" s="163"/>
      <c r="M661" s="163"/>
      <c r="N661" s="163"/>
      <c r="O661" s="163"/>
      <c r="P661" s="163"/>
      <c r="Q661" s="433"/>
    </row>
    <row r="662" spans="1:17" s="1" customFormat="1">
      <c r="A662" s="163"/>
      <c r="B662" s="163"/>
      <c r="C662" s="163"/>
      <c r="D662" s="163"/>
      <c r="E662" s="163"/>
      <c r="F662" s="163"/>
      <c r="G662" s="163"/>
      <c r="H662" s="163"/>
      <c r="I662" s="163"/>
      <c r="J662" s="163"/>
      <c r="K662" s="163"/>
      <c r="L662" s="163"/>
      <c r="M662" s="163"/>
      <c r="N662" s="163"/>
      <c r="O662" s="163"/>
      <c r="P662" s="163"/>
      <c r="Q662" s="433"/>
    </row>
    <row r="663" spans="1:17" s="1" customFormat="1">
      <c r="A663" s="163"/>
      <c r="B663" s="163"/>
      <c r="C663" s="163"/>
      <c r="D663" s="163"/>
      <c r="E663" s="163"/>
      <c r="F663" s="163"/>
      <c r="G663" s="163"/>
      <c r="H663" s="163"/>
      <c r="I663" s="163"/>
      <c r="J663" s="163"/>
      <c r="K663" s="163"/>
      <c r="L663" s="163"/>
      <c r="M663" s="163"/>
      <c r="N663" s="163"/>
      <c r="O663" s="163"/>
      <c r="P663" s="163"/>
      <c r="Q663" s="433"/>
    </row>
    <row r="664" spans="1:17" s="1" customFormat="1">
      <c r="A664" s="163"/>
      <c r="B664" s="163"/>
      <c r="C664" s="163"/>
      <c r="D664" s="163"/>
      <c r="E664" s="163"/>
      <c r="F664" s="163"/>
      <c r="G664" s="163"/>
      <c r="H664" s="163"/>
      <c r="I664" s="163"/>
      <c r="J664" s="163"/>
      <c r="K664" s="163"/>
      <c r="L664" s="163"/>
      <c r="M664" s="163"/>
      <c r="N664" s="163"/>
      <c r="O664" s="163"/>
      <c r="P664" s="163"/>
      <c r="Q664" s="433"/>
    </row>
    <row r="665" spans="1:17" s="1" customFormat="1">
      <c r="A665" s="163"/>
      <c r="B665" s="163"/>
      <c r="C665" s="163"/>
      <c r="D665" s="163"/>
      <c r="E665" s="163"/>
      <c r="F665" s="163"/>
      <c r="G665" s="163"/>
      <c r="H665" s="163"/>
      <c r="I665" s="163"/>
      <c r="J665" s="163"/>
      <c r="K665" s="163"/>
      <c r="L665" s="163"/>
      <c r="M665" s="163"/>
      <c r="N665" s="163"/>
      <c r="O665" s="163"/>
      <c r="P665" s="163"/>
      <c r="Q665" s="433"/>
    </row>
    <row r="666" spans="1:17" s="1" customFormat="1">
      <c r="A666" s="163"/>
      <c r="B666" s="163"/>
      <c r="C666" s="163"/>
      <c r="D666" s="163"/>
      <c r="E666" s="163"/>
      <c r="F666" s="163"/>
      <c r="G666" s="163"/>
      <c r="H666" s="163"/>
      <c r="I666" s="163"/>
      <c r="J666" s="163"/>
      <c r="K666" s="163"/>
      <c r="L666" s="163"/>
      <c r="M666" s="163"/>
      <c r="N666" s="163"/>
      <c r="O666" s="163"/>
      <c r="P666" s="163"/>
      <c r="Q666" s="433"/>
    </row>
    <row r="667" spans="1:17" s="1" customFormat="1">
      <c r="A667" s="163"/>
      <c r="B667" s="163"/>
      <c r="C667" s="163"/>
      <c r="D667" s="163"/>
      <c r="E667" s="163"/>
      <c r="F667" s="163"/>
      <c r="G667" s="163"/>
      <c r="H667" s="163"/>
      <c r="I667" s="163"/>
      <c r="J667" s="163"/>
      <c r="K667" s="163"/>
      <c r="L667" s="163"/>
      <c r="M667" s="163"/>
      <c r="N667" s="163"/>
      <c r="O667" s="163"/>
      <c r="P667" s="163"/>
      <c r="Q667" s="433"/>
    </row>
    <row r="668" spans="1:17" s="1" customFormat="1">
      <c r="A668" s="163"/>
      <c r="B668" s="163"/>
      <c r="C668" s="163"/>
      <c r="D668" s="163"/>
      <c r="E668" s="163"/>
      <c r="F668" s="163"/>
      <c r="G668" s="163"/>
      <c r="H668" s="163"/>
      <c r="I668" s="163"/>
      <c r="J668" s="163"/>
      <c r="K668" s="163"/>
      <c r="L668" s="163"/>
      <c r="M668" s="163"/>
      <c r="N668" s="163"/>
      <c r="O668" s="163"/>
      <c r="P668" s="163"/>
      <c r="Q668" s="433"/>
    </row>
    <row r="669" spans="1:17" s="1" customFormat="1">
      <c r="A669" s="163"/>
      <c r="B669" s="163"/>
      <c r="C669" s="163"/>
      <c r="D669" s="163"/>
      <c r="E669" s="163"/>
      <c r="F669" s="163"/>
      <c r="G669" s="163"/>
      <c r="H669" s="163"/>
      <c r="I669" s="163"/>
      <c r="J669" s="163"/>
      <c r="K669" s="163"/>
      <c r="L669" s="163"/>
      <c r="M669" s="163"/>
      <c r="N669" s="163"/>
      <c r="O669" s="163"/>
      <c r="P669" s="163"/>
      <c r="Q669" s="433"/>
    </row>
    <row r="670" spans="1:17" s="1" customFormat="1">
      <c r="A670" s="163"/>
      <c r="B670" s="163"/>
      <c r="C670" s="163"/>
      <c r="D670" s="163"/>
      <c r="E670" s="163"/>
      <c r="F670" s="163"/>
      <c r="G670" s="163"/>
      <c r="H670" s="163"/>
      <c r="I670" s="163"/>
      <c r="J670" s="163"/>
      <c r="K670" s="163"/>
      <c r="L670" s="163"/>
      <c r="M670" s="163"/>
      <c r="N670" s="163"/>
      <c r="O670" s="163"/>
      <c r="P670" s="163"/>
      <c r="Q670" s="433"/>
    </row>
    <row r="671" spans="1:17" s="1" customFormat="1">
      <c r="A671" s="163"/>
      <c r="B671" s="163"/>
      <c r="C671" s="163"/>
      <c r="D671" s="163"/>
      <c r="E671" s="163"/>
      <c r="F671" s="163"/>
      <c r="G671" s="163"/>
      <c r="H671" s="163"/>
      <c r="I671" s="163"/>
      <c r="J671" s="163"/>
      <c r="K671" s="163"/>
      <c r="L671" s="163"/>
      <c r="M671" s="163"/>
      <c r="N671" s="163"/>
      <c r="O671" s="163"/>
      <c r="P671" s="163"/>
      <c r="Q671" s="433"/>
    </row>
    <row r="672" spans="1:17" s="1" customFormat="1">
      <c r="A672" s="163"/>
      <c r="B672" s="163"/>
      <c r="C672" s="163"/>
      <c r="D672" s="163"/>
      <c r="E672" s="163"/>
      <c r="F672" s="163"/>
      <c r="G672" s="163"/>
      <c r="H672" s="163"/>
      <c r="I672" s="163"/>
      <c r="J672" s="163"/>
      <c r="K672" s="163"/>
      <c r="L672" s="163"/>
      <c r="M672" s="163"/>
      <c r="N672" s="163"/>
      <c r="O672" s="163"/>
      <c r="P672" s="163"/>
      <c r="Q672" s="433"/>
    </row>
    <row r="673" spans="1:17" s="1" customFormat="1">
      <c r="A673" s="163"/>
      <c r="B673" s="163"/>
      <c r="C673" s="163"/>
      <c r="D673" s="163"/>
      <c r="E673" s="163"/>
      <c r="F673" s="163"/>
      <c r="G673" s="163"/>
      <c r="H673" s="163"/>
      <c r="I673" s="163"/>
      <c r="J673" s="163"/>
      <c r="K673" s="163"/>
      <c r="L673" s="163"/>
      <c r="M673" s="163"/>
      <c r="N673" s="163"/>
      <c r="O673" s="163"/>
      <c r="P673" s="163"/>
      <c r="Q673" s="433"/>
    </row>
    <row r="674" spans="1:17" s="1" customFormat="1">
      <c r="A674" s="163"/>
      <c r="B674" s="163"/>
      <c r="C674" s="163"/>
      <c r="D674" s="163"/>
      <c r="E674" s="163"/>
      <c r="F674" s="163"/>
      <c r="G674" s="163"/>
      <c r="H674" s="163"/>
      <c r="I674" s="163"/>
      <c r="J674" s="163"/>
      <c r="K674" s="163"/>
      <c r="L674" s="163"/>
      <c r="M674" s="163"/>
      <c r="N674" s="163"/>
      <c r="O674" s="163"/>
      <c r="P674" s="163"/>
      <c r="Q674" s="433"/>
    </row>
    <row r="675" spans="1:17" s="1" customFormat="1">
      <c r="A675" s="163"/>
      <c r="B675" s="163"/>
      <c r="C675" s="163"/>
      <c r="D675" s="163"/>
      <c r="E675" s="163"/>
      <c r="F675" s="163"/>
      <c r="G675" s="163"/>
      <c r="H675" s="163"/>
      <c r="I675" s="163"/>
      <c r="J675" s="163"/>
      <c r="K675" s="163"/>
      <c r="L675" s="163"/>
      <c r="M675" s="163"/>
      <c r="N675" s="163"/>
      <c r="O675" s="163"/>
      <c r="P675" s="163"/>
      <c r="Q675" s="433"/>
    </row>
    <row r="676" spans="1:17" s="1" customFormat="1">
      <c r="A676" s="163"/>
      <c r="B676" s="163"/>
      <c r="C676" s="163"/>
      <c r="D676" s="163"/>
      <c r="E676" s="163"/>
      <c r="F676" s="163"/>
      <c r="G676" s="163"/>
      <c r="H676" s="163"/>
      <c r="I676" s="163"/>
      <c r="J676" s="163"/>
      <c r="K676" s="163"/>
      <c r="L676" s="163"/>
      <c r="M676" s="163"/>
      <c r="N676" s="163"/>
      <c r="O676" s="163"/>
      <c r="P676" s="163"/>
      <c r="Q676" s="433"/>
    </row>
    <row r="677" spans="1:17" s="1" customFormat="1">
      <c r="A677" s="163"/>
      <c r="B677" s="163"/>
      <c r="C677" s="163"/>
      <c r="D677" s="163"/>
      <c r="E677" s="163"/>
      <c r="F677" s="163"/>
      <c r="G677" s="163"/>
      <c r="H677" s="163"/>
      <c r="I677" s="163"/>
      <c r="J677" s="163"/>
      <c r="K677" s="163"/>
      <c r="L677" s="163"/>
      <c r="M677" s="163"/>
      <c r="N677" s="163"/>
      <c r="O677" s="163"/>
      <c r="P677" s="163"/>
      <c r="Q677" s="433"/>
    </row>
    <row r="678" spans="1:17" s="1" customFormat="1">
      <c r="A678" s="163"/>
      <c r="B678" s="163"/>
      <c r="C678" s="163"/>
      <c r="D678" s="163"/>
      <c r="E678" s="163"/>
      <c r="F678" s="163"/>
      <c r="G678" s="163"/>
      <c r="H678" s="163"/>
      <c r="I678" s="163"/>
      <c r="J678" s="163"/>
      <c r="K678" s="163"/>
      <c r="L678" s="163"/>
      <c r="M678" s="163"/>
      <c r="N678" s="163"/>
      <c r="O678" s="163"/>
      <c r="P678" s="163"/>
      <c r="Q678" s="433"/>
    </row>
    <row r="679" spans="1:17" s="1" customFormat="1">
      <c r="A679" s="163"/>
      <c r="B679" s="163"/>
      <c r="C679" s="163"/>
      <c r="D679" s="163"/>
      <c r="E679" s="163"/>
      <c r="F679" s="163"/>
      <c r="G679" s="163"/>
      <c r="H679" s="163"/>
      <c r="I679" s="163"/>
      <c r="J679" s="163"/>
      <c r="K679" s="163"/>
      <c r="L679" s="163"/>
      <c r="M679" s="163"/>
      <c r="N679" s="163"/>
      <c r="O679" s="163"/>
      <c r="P679" s="163"/>
      <c r="Q679" s="433"/>
    </row>
    <row r="680" spans="1:17" s="1" customFormat="1">
      <c r="A680" s="163"/>
      <c r="B680" s="163"/>
      <c r="C680" s="163"/>
      <c r="D680" s="163"/>
      <c r="E680" s="163"/>
      <c r="F680" s="163"/>
      <c r="G680" s="163"/>
      <c r="H680" s="163"/>
      <c r="I680" s="163"/>
      <c r="J680" s="163"/>
      <c r="K680" s="163"/>
      <c r="L680" s="163"/>
      <c r="M680" s="163"/>
      <c r="N680" s="163"/>
      <c r="O680" s="163"/>
      <c r="P680" s="163"/>
      <c r="Q680" s="433"/>
    </row>
    <row r="681" spans="1:17" s="1" customFormat="1">
      <c r="A681" s="163"/>
      <c r="B681" s="163"/>
      <c r="C681" s="163"/>
      <c r="D681" s="163"/>
      <c r="E681" s="163"/>
      <c r="F681" s="163"/>
      <c r="G681" s="163"/>
      <c r="H681" s="163"/>
      <c r="I681" s="163"/>
      <c r="J681" s="163"/>
      <c r="K681" s="163"/>
      <c r="L681" s="163"/>
      <c r="M681" s="163"/>
      <c r="N681" s="163"/>
      <c r="O681" s="163"/>
      <c r="P681" s="163"/>
      <c r="Q681" s="433"/>
    </row>
    <row r="682" spans="1:17" s="1" customFormat="1">
      <c r="A682" s="163"/>
      <c r="B682" s="163"/>
      <c r="C682" s="163"/>
      <c r="D682" s="163"/>
      <c r="E682" s="163"/>
      <c r="F682" s="163"/>
      <c r="G682" s="163"/>
      <c r="H682" s="163"/>
      <c r="I682" s="163"/>
      <c r="J682" s="163"/>
      <c r="K682" s="163"/>
      <c r="L682" s="163"/>
      <c r="M682" s="163"/>
      <c r="N682" s="163"/>
      <c r="O682" s="163"/>
      <c r="P682" s="163"/>
      <c r="Q682" s="433"/>
    </row>
    <row r="683" spans="1:17" s="1" customFormat="1">
      <c r="A683" s="163"/>
      <c r="B683" s="163"/>
      <c r="C683" s="163"/>
      <c r="D683" s="163"/>
      <c r="E683" s="163"/>
      <c r="F683" s="163"/>
      <c r="G683" s="163"/>
      <c r="H683" s="163"/>
      <c r="I683" s="163"/>
      <c r="J683" s="163"/>
      <c r="K683" s="163"/>
      <c r="L683" s="163"/>
      <c r="M683" s="163"/>
      <c r="N683" s="163"/>
      <c r="O683" s="163"/>
      <c r="P683" s="163"/>
      <c r="Q683" s="433"/>
    </row>
    <row r="684" spans="1:17" s="1" customFormat="1">
      <c r="A684" s="163"/>
      <c r="B684" s="163"/>
      <c r="C684" s="163"/>
      <c r="D684" s="163"/>
      <c r="E684" s="163"/>
      <c r="F684" s="163"/>
      <c r="G684" s="163"/>
      <c r="H684" s="163"/>
      <c r="I684" s="163"/>
      <c r="J684" s="163"/>
      <c r="K684" s="163"/>
      <c r="L684" s="163"/>
      <c r="M684" s="163"/>
      <c r="N684" s="163"/>
      <c r="O684" s="163"/>
      <c r="P684" s="163"/>
      <c r="Q684" s="433"/>
    </row>
    <row r="685" spans="1:17" s="1" customFormat="1">
      <c r="A685" s="163"/>
      <c r="B685" s="163"/>
      <c r="C685" s="163"/>
      <c r="D685" s="163"/>
      <c r="E685" s="163"/>
      <c r="F685" s="163"/>
      <c r="G685" s="163"/>
      <c r="H685" s="163"/>
      <c r="I685" s="163"/>
      <c r="J685" s="163"/>
      <c r="K685" s="163"/>
      <c r="L685" s="163"/>
      <c r="M685" s="163"/>
      <c r="N685" s="163"/>
      <c r="O685" s="163"/>
      <c r="P685" s="163"/>
      <c r="Q685" s="433"/>
    </row>
    <row r="686" spans="1:17" s="1" customFormat="1">
      <c r="A686" s="163"/>
      <c r="B686" s="163"/>
      <c r="C686" s="163"/>
      <c r="D686" s="163"/>
      <c r="E686" s="163"/>
      <c r="F686" s="163"/>
      <c r="G686" s="163"/>
      <c r="H686" s="163"/>
      <c r="I686" s="163"/>
      <c r="J686" s="163"/>
      <c r="K686" s="163"/>
      <c r="L686" s="163"/>
      <c r="M686" s="163"/>
      <c r="N686" s="163"/>
      <c r="O686" s="163"/>
      <c r="P686" s="163"/>
      <c r="Q686" s="433"/>
    </row>
    <row r="687" spans="1:17" s="1" customFormat="1">
      <c r="A687" s="163"/>
      <c r="B687" s="163"/>
      <c r="C687" s="163"/>
      <c r="D687" s="163"/>
      <c r="E687" s="163"/>
      <c r="F687" s="163"/>
      <c r="G687" s="163"/>
      <c r="H687" s="163"/>
      <c r="I687" s="163"/>
      <c r="J687" s="163"/>
      <c r="K687" s="163"/>
      <c r="L687" s="163"/>
      <c r="M687" s="163"/>
      <c r="N687" s="163"/>
      <c r="O687" s="163"/>
      <c r="P687" s="163"/>
      <c r="Q687" s="433"/>
    </row>
    <row r="688" spans="1:17" s="1" customFormat="1">
      <c r="A688" s="163"/>
      <c r="B688" s="163"/>
      <c r="C688" s="163"/>
      <c r="D688" s="163"/>
      <c r="E688" s="163"/>
      <c r="F688" s="163"/>
      <c r="G688" s="163"/>
      <c r="H688" s="163"/>
      <c r="I688" s="163"/>
      <c r="J688" s="163"/>
      <c r="K688" s="163"/>
      <c r="L688" s="163"/>
      <c r="M688" s="163"/>
      <c r="N688" s="163"/>
      <c r="O688" s="163"/>
      <c r="P688" s="163"/>
      <c r="Q688" s="433"/>
    </row>
    <row r="689" spans="1:17" s="1" customFormat="1">
      <c r="A689" s="163"/>
      <c r="B689" s="163"/>
      <c r="C689" s="163"/>
      <c r="D689" s="163"/>
      <c r="E689" s="163"/>
      <c r="F689" s="163"/>
      <c r="G689" s="163"/>
      <c r="H689" s="163"/>
      <c r="I689" s="163"/>
      <c r="J689" s="163"/>
      <c r="K689" s="163"/>
      <c r="L689" s="163"/>
      <c r="M689" s="163"/>
      <c r="N689" s="163"/>
      <c r="O689" s="163"/>
      <c r="P689" s="163"/>
      <c r="Q689" s="433"/>
    </row>
    <row r="690" spans="1:17" s="1" customFormat="1">
      <c r="A690" s="163"/>
      <c r="B690" s="163"/>
      <c r="C690" s="163"/>
      <c r="D690" s="163"/>
      <c r="E690" s="163"/>
      <c r="F690" s="163"/>
      <c r="G690" s="163"/>
      <c r="H690" s="163"/>
      <c r="I690" s="163"/>
      <c r="J690" s="163"/>
      <c r="K690" s="163"/>
      <c r="L690" s="163"/>
      <c r="M690" s="163"/>
      <c r="N690" s="163"/>
      <c r="O690" s="163"/>
      <c r="P690" s="163"/>
      <c r="Q690" s="433"/>
    </row>
    <row r="691" spans="1:17" s="1" customFormat="1">
      <c r="A691" s="163"/>
      <c r="B691" s="163"/>
      <c r="C691" s="163"/>
      <c r="D691" s="163"/>
      <c r="E691" s="163"/>
      <c r="F691" s="163"/>
      <c r="G691" s="163"/>
      <c r="H691" s="163"/>
      <c r="I691" s="163"/>
      <c r="J691" s="163"/>
      <c r="K691" s="163"/>
      <c r="L691" s="163"/>
      <c r="M691" s="163"/>
      <c r="N691" s="163"/>
      <c r="O691" s="163"/>
      <c r="P691" s="163"/>
      <c r="Q691" s="433"/>
    </row>
    <row r="692" spans="1:17" s="1" customFormat="1">
      <c r="A692" s="163"/>
      <c r="B692" s="163"/>
      <c r="C692" s="163"/>
      <c r="D692" s="163"/>
      <c r="E692" s="163"/>
      <c r="F692" s="163"/>
      <c r="G692" s="163"/>
      <c r="H692" s="163"/>
      <c r="I692" s="163"/>
      <c r="J692" s="163"/>
      <c r="K692" s="163"/>
      <c r="L692" s="163"/>
      <c r="M692" s="163"/>
      <c r="N692" s="163"/>
      <c r="O692" s="163"/>
      <c r="P692" s="163"/>
      <c r="Q692" s="433"/>
    </row>
    <row r="693" spans="1:17" s="1" customFormat="1">
      <c r="A693" s="163"/>
      <c r="B693" s="163"/>
      <c r="C693" s="163"/>
      <c r="D693" s="163"/>
      <c r="E693" s="163"/>
      <c r="F693" s="163"/>
      <c r="G693" s="163"/>
      <c r="H693" s="163"/>
      <c r="I693" s="163"/>
      <c r="J693" s="163"/>
      <c r="K693" s="163"/>
      <c r="L693" s="163"/>
      <c r="M693" s="163"/>
      <c r="N693" s="163"/>
      <c r="O693" s="163"/>
      <c r="P693" s="163"/>
      <c r="Q693" s="433"/>
    </row>
    <row r="694" spans="1:17" s="1" customFormat="1">
      <c r="A694" s="163"/>
      <c r="B694" s="163"/>
      <c r="C694" s="163"/>
      <c r="D694" s="163"/>
      <c r="E694" s="163"/>
      <c r="F694" s="163"/>
      <c r="G694" s="163"/>
      <c r="H694" s="163"/>
      <c r="I694" s="163"/>
      <c r="J694" s="163"/>
      <c r="K694" s="163"/>
      <c r="L694" s="163"/>
      <c r="M694" s="163"/>
      <c r="N694" s="163"/>
      <c r="O694" s="163"/>
      <c r="P694" s="163"/>
      <c r="Q694" s="433"/>
    </row>
    <row r="695" spans="1:17" s="1" customFormat="1">
      <c r="A695" s="163"/>
      <c r="B695" s="163"/>
      <c r="C695" s="163"/>
      <c r="D695" s="163"/>
      <c r="E695" s="163"/>
      <c r="F695" s="163"/>
      <c r="G695" s="163"/>
      <c r="H695" s="163"/>
      <c r="I695" s="163"/>
      <c r="J695" s="163"/>
      <c r="K695" s="163"/>
      <c r="L695" s="163"/>
      <c r="M695" s="163"/>
      <c r="N695" s="163"/>
      <c r="O695" s="163"/>
      <c r="P695" s="163"/>
      <c r="Q695" s="433"/>
    </row>
    <row r="696" spans="1:17" s="1" customFormat="1">
      <c r="A696" s="163"/>
      <c r="B696" s="163"/>
      <c r="C696" s="163"/>
      <c r="D696" s="163"/>
      <c r="E696" s="163"/>
      <c r="F696" s="163"/>
      <c r="G696" s="163"/>
      <c r="H696" s="163"/>
      <c r="I696" s="163"/>
      <c r="J696" s="163"/>
      <c r="K696" s="163"/>
      <c r="L696" s="163"/>
      <c r="M696" s="163"/>
      <c r="N696" s="163"/>
      <c r="O696" s="163"/>
      <c r="P696" s="163"/>
      <c r="Q696" s="433"/>
    </row>
    <row r="697" spans="1:17" s="1" customFormat="1">
      <c r="A697" s="163"/>
      <c r="B697" s="163"/>
      <c r="C697" s="163"/>
      <c r="D697" s="163"/>
      <c r="E697" s="163"/>
      <c r="F697" s="163"/>
      <c r="G697" s="163"/>
      <c r="H697" s="163"/>
      <c r="I697" s="163"/>
      <c r="J697" s="163"/>
      <c r="K697" s="163"/>
      <c r="L697" s="163"/>
      <c r="M697" s="163"/>
      <c r="N697" s="163"/>
      <c r="O697" s="163"/>
      <c r="P697" s="163"/>
      <c r="Q697" s="433"/>
    </row>
    <row r="698" spans="1:17" s="1" customFormat="1">
      <c r="A698" s="163"/>
      <c r="B698" s="163"/>
      <c r="C698" s="163"/>
      <c r="D698" s="163"/>
      <c r="E698" s="163"/>
      <c r="F698" s="163"/>
      <c r="G698" s="163"/>
      <c r="H698" s="163"/>
      <c r="I698" s="163"/>
      <c r="J698" s="163"/>
      <c r="K698" s="163"/>
      <c r="L698" s="163"/>
      <c r="M698" s="163"/>
      <c r="N698" s="163"/>
      <c r="O698" s="163"/>
      <c r="P698" s="163"/>
      <c r="Q698" s="433"/>
    </row>
    <row r="699" spans="1:17" s="1" customFormat="1">
      <c r="A699" s="163"/>
      <c r="B699" s="163"/>
      <c r="C699" s="163"/>
      <c r="D699" s="163"/>
      <c r="E699" s="163"/>
      <c r="F699" s="163"/>
      <c r="G699" s="163"/>
      <c r="H699" s="163"/>
      <c r="I699" s="163"/>
      <c r="J699" s="163"/>
      <c r="K699" s="163"/>
      <c r="L699" s="163"/>
      <c r="M699" s="163"/>
      <c r="N699" s="163"/>
      <c r="O699" s="163"/>
      <c r="P699" s="163"/>
      <c r="Q699" s="433"/>
    </row>
    <row r="700" spans="1:17" s="1" customFormat="1">
      <c r="A700" s="163"/>
      <c r="B700" s="163"/>
      <c r="C700" s="163"/>
      <c r="D700" s="163"/>
      <c r="E700" s="163"/>
      <c r="F700" s="163"/>
      <c r="G700" s="163"/>
      <c r="H700" s="163"/>
      <c r="I700" s="163"/>
      <c r="J700" s="163"/>
      <c r="K700" s="163"/>
      <c r="L700" s="163"/>
      <c r="M700" s="163"/>
      <c r="N700" s="163"/>
      <c r="O700" s="163"/>
      <c r="P700" s="163"/>
      <c r="Q700" s="433"/>
    </row>
    <row r="701" spans="1:17" s="1" customFormat="1">
      <c r="A701" s="163"/>
      <c r="B701" s="163"/>
      <c r="C701" s="163"/>
      <c r="D701" s="163"/>
      <c r="E701" s="163"/>
      <c r="F701" s="163"/>
      <c r="G701" s="163"/>
      <c r="H701" s="163"/>
      <c r="I701" s="163"/>
      <c r="J701" s="163"/>
      <c r="K701" s="163"/>
      <c r="L701" s="163"/>
      <c r="M701" s="163"/>
      <c r="N701" s="163"/>
      <c r="O701" s="163"/>
      <c r="P701" s="163"/>
      <c r="Q701" s="433"/>
    </row>
    <row r="702" spans="1:17" s="1" customFormat="1">
      <c r="A702" s="163"/>
      <c r="B702" s="163"/>
      <c r="C702" s="163"/>
      <c r="D702" s="163"/>
      <c r="E702" s="163"/>
      <c r="F702" s="163"/>
      <c r="G702" s="163"/>
      <c r="H702" s="163"/>
      <c r="I702" s="163"/>
      <c r="J702" s="163"/>
      <c r="K702" s="163"/>
      <c r="L702" s="163"/>
      <c r="M702" s="163"/>
      <c r="N702" s="163"/>
      <c r="O702" s="163"/>
      <c r="P702" s="163"/>
      <c r="Q702" s="433"/>
    </row>
    <row r="703" spans="1:17" s="1" customFormat="1">
      <c r="A703" s="163"/>
      <c r="B703" s="163"/>
      <c r="C703" s="163"/>
      <c r="D703" s="163"/>
      <c r="E703" s="163"/>
      <c r="F703" s="163"/>
      <c r="G703" s="163"/>
      <c r="H703" s="163"/>
      <c r="I703" s="163"/>
      <c r="J703" s="163"/>
      <c r="K703" s="163"/>
      <c r="L703" s="163"/>
      <c r="M703" s="163"/>
      <c r="N703" s="163"/>
      <c r="O703" s="163"/>
      <c r="P703" s="163"/>
      <c r="Q703" s="433"/>
    </row>
    <row r="704" spans="1:17" s="1" customFormat="1">
      <c r="A704" s="163"/>
      <c r="B704" s="163"/>
      <c r="C704" s="163"/>
      <c r="D704" s="163"/>
      <c r="E704" s="163"/>
      <c r="F704" s="163"/>
      <c r="G704" s="163"/>
      <c r="H704" s="163"/>
      <c r="I704" s="163"/>
      <c r="J704" s="163"/>
      <c r="K704" s="163"/>
      <c r="L704" s="163"/>
      <c r="M704" s="163"/>
      <c r="N704" s="163"/>
      <c r="O704" s="163"/>
      <c r="P704" s="163"/>
      <c r="Q704" s="433"/>
    </row>
    <row r="705" spans="1:17" s="1" customFormat="1">
      <c r="A705" s="163"/>
      <c r="B705" s="163"/>
      <c r="C705" s="163"/>
      <c r="D705" s="163"/>
      <c r="E705" s="163"/>
      <c r="F705" s="163"/>
      <c r="G705" s="163"/>
      <c r="H705" s="163"/>
      <c r="I705" s="163"/>
      <c r="J705" s="163"/>
      <c r="K705" s="163"/>
      <c r="L705" s="163"/>
      <c r="M705" s="163"/>
      <c r="N705" s="163"/>
      <c r="O705" s="163"/>
      <c r="P705" s="163"/>
      <c r="Q705" s="433"/>
    </row>
    <row r="706" spans="1:17" s="1" customFormat="1">
      <c r="A706" s="163"/>
      <c r="B706" s="163"/>
      <c r="C706" s="163"/>
      <c r="D706" s="163"/>
      <c r="E706" s="163"/>
      <c r="F706" s="163"/>
      <c r="G706" s="163"/>
      <c r="H706" s="163"/>
      <c r="I706" s="163"/>
      <c r="J706" s="163"/>
      <c r="K706" s="163"/>
      <c r="L706" s="163"/>
      <c r="M706" s="163"/>
      <c r="N706" s="163"/>
      <c r="O706" s="163"/>
      <c r="P706" s="163"/>
      <c r="Q706" s="433"/>
    </row>
    <row r="707" spans="1:17" s="1" customFormat="1">
      <c r="A707" s="163"/>
      <c r="B707" s="163"/>
      <c r="C707" s="163"/>
      <c r="D707" s="163"/>
      <c r="E707" s="163"/>
      <c r="F707" s="163"/>
      <c r="G707" s="163"/>
      <c r="H707" s="163"/>
      <c r="I707" s="163"/>
      <c r="J707" s="163"/>
      <c r="K707" s="163"/>
      <c r="L707" s="163"/>
      <c r="M707" s="163"/>
      <c r="N707" s="163"/>
      <c r="O707" s="163"/>
      <c r="P707" s="163"/>
      <c r="Q707" s="433"/>
    </row>
    <row r="708" spans="1:17" s="1" customFormat="1">
      <c r="A708" s="163"/>
      <c r="B708" s="163"/>
      <c r="C708" s="163"/>
      <c r="D708" s="163"/>
      <c r="E708" s="163"/>
      <c r="F708" s="163"/>
      <c r="G708" s="163"/>
      <c r="H708" s="163"/>
      <c r="I708" s="163"/>
      <c r="J708" s="163"/>
      <c r="K708" s="163"/>
      <c r="L708" s="163"/>
      <c r="M708" s="163"/>
      <c r="N708" s="163"/>
      <c r="O708" s="163"/>
      <c r="P708" s="163"/>
      <c r="Q708" s="433"/>
    </row>
    <row r="709" spans="1:17" s="1" customFormat="1">
      <c r="A709" s="163"/>
      <c r="B709" s="163"/>
      <c r="C709" s="163"/>
      <c r="D709" s="163"/>
      <c r="E709" s="163"/>
      <c r="F709" s="163"/>
      <c r="G709" s="163"/>
      <c r="H709" s="163"/>
      <c r="I709" s="163"/>
      <c r="J709" s="163"/>
      <c r="K709" s="163"/>
      <c r="L709" s="163"/>
      <c r="M709" s="163"/>
      <c r="N709" s="163"/>
      <c r="O709" s="163"/>
      <c r="P709" s="163"/>
      <c r="Q709" s="433"/>
    </row>
    <row r="710" spans="1:17" s="1" customFormat="1">
      <c r="A710" s="163"/>
      <c r="B710" s="163"/>
      <c r="C710" s="163"/>
      <c r="D710" s="163"/>
      <c r="E710" s="163"/>
      <c r="F710" s="163"/>
      <c r="G710" s="163"/>
      <c r="H710" s="163"/>
      <c r="I710" s="163"/>
      <c r="J710" s="163"/>
      <c r="K710" s="163"/>
      <c r="L710" s="163"/>
      <c r="M710" s="163"/>
      <c r="N710" s="163"/>
      <c r="O710" s="163"/>
      <c r="P710" s="163"/>
      <c r="Q710" s="433"/>
    </row>
    <row r="711" spans="1:17" s="1" customFormat="1">
      <c r="A711" s="163"/>
      <c r="B711" s="163"/>
      <c r="C711" s="163"/>
      <c r="D711" s="163"/>
      <c r="E711" s="163"/>
      <c r="F711" s="163"/>
      <c r="G711" s="163"/>
      <c r="H711" s="163"/>
      <c r="I711" s="163"/>
      <c r="J711" s="163"/>
      <c r="K711" s="163"/>
      <c r="L711" s="163"/>
      <c r="M711" s="163"/>
      <c r="N711" s="163"/>
      <c r="O711" s="163"/>
      <c r="P711" s="163"/>
      <c r="Q711" s="433"/>
    </row>
    <row r="712" spans="1:17" s="1" customFormat="1">
      <c r="A712" s="163"/>
      <c r="B712" s="163"/>
      <c r="C712" s="163"/>
      <c r="D712" s="163"/>
      <c r="E712" s="163"/>
      <c r="F712" s="163"/>
      <c r="G712" s="163"/>
      <c r="H712" s="163"/>
      <c r="I712" s="163"/>
      <c r="J712" s="163"/>
      <c r="K712" s="163"/>
      <c r="L712" s="163"/>
      <c r="M712" s="163"/>
      <c r="N712" s="163"/>
      <c r="O712" s="163"/>
      <c r="P712" s="163"/>
      <c r="Q712" s="433"/>
    </row>
    <row r="713" spans="1:17" s="1" customFormat="1">
      <c r="A713" s="163"/>
      <c r="B713" s="163"/>
      <c r="C713" s="163"/>
      <c r="D713" s="163"/>
      <c r="E713" s="163"/>
      <c r="F713" s="163"/>
      <c r="G713" s="163"/>
      <c r="H713" s="163"/>
      <c r="I713" s="163"/>
      <c r="J713" s="163"/>
      <c r="K713" s="163"/>
      <c r="L713" s="163"/>
      <c r="M713" s="163"/>
      <c r="N713" s="163"/>
      <c r="O713" s="163"/>
      <c r="P713" s="163"/>
      <c r="Q713" s="433"/>
    </row>
    <row r="714" spans="1:17" s="1" customFormat="1">
      <c r="A714" s="163"/>
      <c r="B714" s="163"/>
      <c r="C714" s="163"/>
      <c r="D714" s="163"/>
      <c r="E714" s="163"/>
      <c r="F714" s="163"/>
      <c r="G714" s="163"/>
      <c r="H714" s="163"/>
      <c r="I714" s="163"/>
      <c r="J714" s="163"/>
      <c r="K714" s="163"/>
      <c r="L714" s="163"/>
      <c r="M714" s="163"/>
      <c r="N714" s="163"/>
      <c r="O714" s="163"/>
      <c r="P714" s="163"/>
      <c r="Q714" s="433"/>
    </row>
    <row r="715" spans="1:17" s="1" customFormat="1">
      <c r="A715" s="163"/>
      <c r="B715" s="163"/>
      <c r="C715" s="163"/>
      <c r="D715" s="163"/>
      <c r="E715" s="163"/>
      <c r="F715" s="163"/>
      <c r="G715" s="163"/>
      <c r="H715" s="163"/>
      <c r="I715" s="163"/>
      <c r="J715" s="163"/>
      <c r="K715" s="163"/>
      <c r="L715" s="163"/>
      <c r="M715" s="163"/>
      <c r="N715" s="163"/>
      <c r="O715" s="163"/>
      <c r="P715" s="163"/>
      <c r="Q715" s="433"/>
    </row>
    <row r="716" spans="1:17" s="1" customFormat="1">
      <c r="A716" s="163"/>
      <c r="B716" s="163"/>
      <c r="C716" s="163"/>
      <c r="D716" s="163"/>
      <c r="E716" s="163"/>
      <c r="F716" s="163"/>
      <c r="G716" s="163"/>
      <c r="H716" s="163"/>
      <c r="I716" s="163"/>
      <c r="J716" s="163"/>
      <c r="K716" s="163"/>
      <c r="L716" s="163"/>
      <c r="M716" s="163"/>
      <c r="N716" s="163"/>
      <c r="O716" s="163"/>
      <c r="P716" s="163"/>
      <c r="Q716" s="433"/>
    </row>
    <row r="717" spans="1:17" s="1" customFormat="1">
      <c r="A717" s="163"/>
      <c r="B717" s="163"/>
      <c r="C717" s="163"/>
      <c r="D717" s="163"/>
      <c r="E717" s="163"/>
      <c r="F717" s="163"/>
      <c r="G717" s="163"/>
      <c r="H717" s="163"/>
      <c r="I717" s="163"/>
      <c r="J717" s="163"/>
      <c r="K717" s="163"/>
      <c r="L717" s="163"/>
      <c r="M717" s="163"/>
      <c r="N717" s="163"/>
      <c r="O717" s="163"/>
      <c r="P717" s="163"/>
      <c r="Q717" s="433"/>
    </row>
    <row r="718" spans="1:17" s="1" customFormat="1">
      <c r="A718" s="163"/>
      <c r="B718" s="163"/>
      <c r="C718" s="163"/>
      <c r="D718" s="163"/>
      <c r="E718" s="163"/>
      <c r="F718" s="163"/>
      <c r="G718" s="163"/>
      <c r="H718" s="163"/>
      <c r="I718" s="163"/>
      <c r="J718" s="163"/>
      <c r="K718" s="163"/>
      <c r="L718" s="163"/>
      <c r="M718" s="163"/>
      <c r="N718" s="163"/>
      <c r="O718" s="163"/>
      <c r="P718" s="163"/>
      <c r="Q718" s="433"/>
    </row>
    <row r="719" spans="1:17" s="1" customFormat="1">
      <c r="A719" s="163"/>
      <c r="B719" s="163"/>
      <c r="C719" s="163"/>
      <c r="D719" s="163"/>
      <c r="E719" s="163"/>
      <c r="F719" s="163"/>
      <c r="G719" s="163"/>
      <c r="H719" s="163"/>
      <c r="I719" s="163"/>
      <c r="J719" s="163"/>
      <c r="K719" s="163"/>
      <c r="L719" s="163"/>
      <c r="M719" s="163"/>
      <c r="N719" s="163"/>
      <c r="O719" s="163"/>
      <c r="P719" s="163"/>
      <c r="Q719" s="433"/>
    </row>
    <row r="720" spans="1:17" s="1" customFormat="1">
      <c r="A720" s="163"/>
      <c r="B720" s="163"/>
      <c r="C720" s="163"/>
      <c r="D720" s="163"/>
      <c r="E720" s="163"/>
      <c r="F720" s="163"/>
      <c r="G720" s="163"/>
      <c r="H720" s="163"/>
      <c r="I720" s="163"/>
      <c r="J720" s="163"/>
      <c r="K720" s="163"/>
      <c r="L720" s="163"/>
      <c r="M720" s="163"/>
      <c r="N720" s="163"/>
      <c r="O720" s="163"/>
      <c r="P720" s="163"/>
      <c r="Q720" s="433"/>
    </row>
    <row r="721" spans="1:17" s="1" customFormat="1">
      <c r="A721" s="163"/>
      <c r="B721" s="163"/>
      <c r="C721" s="163"/>
      <c r="D721" s="163"/>
      <c r="E721" s="163"/>
      <c r="F721" s="163"/>
      <c r="G721" s="163"/>
      <c r="H721" s="163"/>
      <c r="I721" s="163"/>
      <c r="J721" s="163"/>
      <c r="K721" s="163"/>
      <c r="L721" s="163"/>
      <c r="M721" s="163"/>
      <c r="N721" s="163"/>
      <c r="O721" s="163"/>
      <c r="P721" s="163"/>
      <c r="Q721" s="433"/>
    </row>
    <row r="722" spans="1:17" s="1" customFormat="1">
      <c r="A722" s="163"/>
      <c r="B722" s="163"/>
      <c r="C722" s="163"/>
      <c r="D722" s="163"/>
      <c r="E722" s="163"/>
      <c r="F722" s="163"/>
      <c r="G722" s="163"/>
      <c r="H722" s="163"/>
      <c r="I722" s="163"/>
      <c r="J722" s="163"/>
      <c r="K722" s="163"/>
      <c r="L722" s="163"/>
      <c r="M722" s="163"/>
      <c r="N722" s="163"/>
      <c r="O722" s="163"/>
      <c r="P722" s="163"/>
      <c r="Q722" s="433"/>
    </row>
    <row r="723" spans="1:17" s="1" customFormat="1">
      <c r="A723" s="163"/>
      <c r="B723" s="163"/>
      <c r="C723" s="163"/>
      <c r="D723" s="163"/>
      <c r="E723" s="163"/>
      <c r="F723" s="163"/>
      <c r="G723" s="163"/>
      <c r="H723" s="163"/>
      <c r="I723" s="163"/>
      <c r="J723" s="163"/>
      <c r="K723" s="163"/>
      <c r="L723" s="163"/>
      <c r="M723" s="163"/>
      <c r="N723" s="163"/>
      <c r="O723" s="163"/>
      <c r="P723" s="163"/>
      <c r="Q723" s="433"/>
    </row>
    <row r="724" spans="1:17" s="1" customFormat="1">
      <c r="A724" s="163"/>
      <c r="B724" s="163"/>
      <c r="C724" s="163"/>
      <c r="D724" s="163"/>
      <c r="E724" s="163"/>
      <c r="F724" s="163"/>
      <c r="G724" s="163"/>
      <c r="H724" s="163"/>
      <c r="I724" s="163"/>
      <c r="J724" s="163"/>
      <c r="K724" s="163"/>
      <c r="L724" s="163"/>
      <c r="M724" s="163"/>
      <c r="N724" s="163"/>
      <c r="O724" s="163"/>
      <c r="P724" s="163"/>
      <c r="Q724" s="433"/>
    </row>
    <row r="725" spans="1:17" s="1" customFormat="1">
      <c r="A725" s="163"/>
      <c r="B725" s="163"/>
      <c r="C725" s="163"/>
      <c r="D725" s="163"/>
      <c r="E725" s="163"/>
      <c r="F725" s="163"/>
      <c r="G725" s="163"/>
      <c r="H725" s="163"/>
      <c r="I725" s="163"/>
      <c r="J725" s="163"/>
      <c r="K725" s="163"/>
      <c r="L725" s="163"/>
      <c r="M725" s="163"/>
      <c r="N725" s="163"/>
      <c r="O725" s="163"/>
      <c r="P725" s="163"/>
      <c r="Q725" s="433"/>
    </row>
    <row r="726" spans="1:17" s="1" customFormat="1">
      <c r="A726" s="163"/>
      <c r="B726" s="163"/>
      <c r="C726" s="163"/>
      <c r="D726" s="163"/>
      <c r="E726" s="163"/>
      <c r="F726" s="163"/>
      <c r="G726" s="163"/>
      <c r="H726" s="163"/>
      <c r="I726" s="163"/>
      <c r="J726" s="163"/>
      <c r="K726" s="163"/>
      <c r="L726" s="163"/>
      <c r="M726" s="163"/>
      <c r="N726" s="163"/>
      <c r="O726" s="163"/>
      <c r="P726" s="163"/>
      <c r="Q726" s="433"/>
    </row>
    <row r="727" spans="1:17" s="1" customFormat="1">
      <c r="A727" s="163"/>
      <c r="B727" s="163"/>
      <c r="C727" s="163"/>
      <c r="D727" s="163"/>
      <c r="E727" s="163"/>
      <c r="F727" s="163"/>
      <c r="G727" s="163"/>
      <c r="H727" s="163"/>
      <c r="I727" s="163"/>
      <c r="J727" s="163"/>
      <c r="K727" s="163"/>
      <c r="L727" s="163"/>
      <c r="M727" s="163"/>
      <c r="N727" s="163"/>
      <c r="O727" s="163"/>
      <c r="P727" s="163"/>
      <c r="Q727" s="433"/>
    </row>
    <row r="728" spans="1:17" s="1" customFormat="1">
      <c r="A728" s="163"/>
      <c r="B728" s="163"/>
      <c r="C728" s="163"/>
      <c r="D728" s="163"/>
      <c r="E728" s="163"/>
      <c r="F728" s="163"/>
      <c r="G728" s="163"/>
      <c r="H728" s="163"/>
      <c r="I728" s="163"/>
      <c r="J728" s="163"/>
      <c r="K728" s="163"/>
      <c r="L728" s="163"/>
      <c r="M728" s="163"/>
      <c r="N728" s="163"/>
      <c r="O728" s="163"/>
      <c r="P728" s="163"/>
      <c r="Q728" s="433"/>
    </row>
    <row r="729" spans="1:17" s="1" customFormat="1">
      <c r="A729" s="163"/>
      <c r="B729" s="163"/>
      <c r="C729" s="163"/>
      <c r="D729" s="163"/>
      <c r="E729" s="163"/>
      <c r="F729" s="163"/>
      <c r="G729" s="163"/>
      <c r="H729" s="163"/>
      <c r="I729" s="163"/>
      <c r="J729" s="163"/>
      <c r="K729" s="163"/>
      <c r="L729" s="163"/>
      <c r="M729" s="163"/>
      <c r="N729" s="163"/>
      <c r="O729" s="163"/>
      <c r="P729" s="163"/>
      <c r="Q729" s="433"/>
    </row>
    <row r="730" spans="1:17" s="1" customFormat="1">
      <c r="A730" s="163"/>
      <c r="B730" s="163"/>
      <c r="C730" s="163"/>
      <c r="D730" s="163"/>
      <c r="E730" s="163"/>
      <c r="F730" s="163"/>
      <c r="G730" s="163"/>
      <c r="H730" s="163"/>
      <c r="I730" s="163"/>
      <c r="J730" s="163"/>
      <c r="K730" s="163"/>
      <c r="L730" s="163"/>
      <c r="M730" s="163"/>
      <c r="N730" s="163"/>
      <c r="O730" s="163"/>
      <c r="P730" s="163"/>
      <c r="Q730" s="433"/>
    </row>
    <row r="731" spans="1:17" s="1" customFormat="1">
      <c r="A731" s="163"/>
      <c r="B731" s="163"/>
      <c r="C731" s="163"/>
      <c r="D731" s="163"/>
      <c r="E731" s="163"/>
      <c r="F731" s="163"/>
      <c r="G731" s="163"/>
      <c r="H731" s="163"/>
      <c r="I731" s="163"/>
      <c r="J731" s="163"/>
      <c r="K731" s="163"/>
      <c r="L731" s="163"/>
      <c r="M731" s="163"/>
      <c r="N731" s="163"/>
      <c r="O731" s="163"/>
      <c r="P731" s="163"/>
      <c r="Q731" s="433"/>
    </row>
    <row r="732" spans="1:17" s="1" customFormat="1">
      <c r="A732" s="163"/>
      <c r="B732" s="163"/>
      <c r="C732" s="163"/>
      <c r="D732" s="163"/>
      <c r="E732" s="163"/>
      <c r="F732" s="163"/>
      <c r="G732" s="163"/>
      <c r="H732" s="163"/>
      <c r="I732" s="163"/>
      <c r="J732" s="163"/>
      <c r="K732" s="163"/>
      <c r="L732" s="163"/>
      <c r="M732" s="163"/>
      <c r="N732" s="163"/>
      <c r="O732" s="163"/>
      <c r="P732" s="163"/>
      <c r="Q732" s="433"/>
    </row>
    <row r="733" spans="1:17" s="1" customFormat="1">
      <c r="A733" s="163"/>
      <c r="B733" s="163"/>
      <c r="C733" s="163"/>
      <c r="D733" s="163"/>
      <c r="E733" s="163"/>
      <c r="F733" s="163"/>
      <c r="G733" s="163"/>
      <c r="H733" s="163"/>
      <c r="I733" s="163"/>
      <c r="J733" s="163"/>
      <c r="K733" s="163"/>
      <c r="L733" s="163"/>
      <c r="M733" s="163"/>
      <c r="N733" s="163"/>
      <c r="O733" s="163"/>
      <c r="P733" s="163"/>
      <c r="Q733" s="433"/>
    </row>
    <row r="734" spans="1:17" s="1" customFormat="1">
      <c r="A734" s="163"/>
      <c r="B734" s="163"/>
      <c r="C734" s="163"/>
      <c r="D734" s="163"/>
      <c r="E734" s="163"/>
      <c r="F734" s="163"/>
      <c r="G734" s="163"/>
      <c r="H734" s="163"/>
      <c r="I734" s="163"/>
      <c r="J734" s="163"/>
      <c r="K734" s="163"/>
      <c r="L734" s="163"/>
      <c r="M734" s="163"/>
      <c r="N734" s="163"/>
      <c r="O734" s="163"/>
      <c r="P734" s="163"/>
      <c r="Q734" s="433"/>
    </row>
    <row r="735" spans="1:17" s="1" customFormat="1">
      <c r="A735" s="163"/>
      <c r="B735" s="163"/>
      <c r="C735" s="163"/>
      <c r="D735" s="163"/>
      <c r="E735" s="163"/>
      <c r="F735" s="163"/>
      <c r="G735" s="163"/>
      <c r="H735" s="163"/>
      <c r="I735" s="163"/>
      <c r="J735" s="163"/>
      <c r="K735" s="163"/>
      <c r="L735" s="163"/>
      <c r="M735" s="163"/>
      <c r="N735" s="163"/>
      <c r="O735" s="163"/>
      <c r="P735" s="163"/>
      <c r="Q735" s="433"/>
    </row>
    <row r="736" spans="1:17" s="1" customFormat="1">
      <c r="A736" s="163"/>
      <c r="B736" s="163"/>
      <c r="C736" s="163"/>
      <c r="D736" s="163"/>
      <c r="E736" s="163"/>
      <c r="F736" s="163"/>
      <c r="G736" s="163"/>
      <c r="H736" s="163"/>
      <c r="I736" s="163"/>
      <c r="J736" s="163"/>
      <c r="K736" s="163"/>
      <c r="L736" s="163"/>
      <c r="M736" s="163"/>
      <c r="N736" s="163"/>
      <c r="O736" s="163"/>
      <c r="P736" s="163"/>
      <c r="Q736" s="433"/>
    </row>
    <row r="737" spans="1:17" s="1" customFormat="1">
      <c r="A737" s="163"/>
      <c r="B737" s="163"/>
      <c r="C737" s="163"/>
      <c r="D737" s="163"/>
      <c r="E737" s="163"/>
      <c r="F737" s="163"/>
      <c r="G737" s="163"/>
      <c r="H737" s="163"/>
      <c r="I737" s="163"/>
      <c r="J737" s="163"/>
      <c r="K737" s="163"/>
      <c r="L737" s="163"/>
      <c r="M737" s="163"/>
      <c r="N737" s="163"/>
      <c r="O737" s="163"/>
      <c r="P737" s="163"/>
      <c r="Q737" s="433"/>
    </row>
    <row r="738" spans="1:17" s="1" customFormat="1">
      <c r="A738" s="163"/>
      <c r="B738" s="163"/>
      <c r="C738" s="163"/>
      <c r="D738" s="163"/>
      <c r="E738" s="163"/>
      <c r="F738" s="163"/>
      <c r="G738" s="163"/>
      <c r="H738" s="163"/>
      <c r="I738" s="163"/>
      <c r="J738" s="163"/>
      <c r="K738" s="163"/>
      <c r="L738" s="163"/>
      <c r="M738" s="163"/>
      <c r="N738" s="163"/>
      <c r="O738" s="163"/>
      <c r="P738" s="163"/>
      <c r="Q738" s="433"/>
    </row>
    <row r="739" spans="1:17" s="1" customFormat="1">
      <c r="A739" s="163"/>
      <c r="B739" s="163"/>
      <c r="C739" s="163"/>
      <c r="D739" s="163"/>
      <c r="E739" s="163"/>
      <c r="F739" s="163"/>
      <c r="G739" s="163"/>
      <c r="H739" s="163"/>
      <c r="I739" s="163"/>
      <c r="J739" s="163"/>
      <c r="K739" s="163"/>
      <c r="L739" s="163"/>
      <c r="M739" s="163"/>
      <c r="N739" s="163"/>
      <c r="O739" s="163"/>
      <c r="P739" s="163"/>
      <c r="Q739" s="433"/>
    </row>
    <row r="740" spans="1:17" s="1" customFormat="1">
      <c r="A740" s="163"/>
      <c r="B740" s="163"/>
      <c r="C740" s="163"/>
      <c r="D740" s="163"/>
      <c r="E740" s="163"/>
      <c r="F740" s="163"/>
      <c r="G740" s="163"/>
      <c r="H740" s="163"/>
      <c r="I740" s="163"/>
      <c r="J740" s="163"/>
      <c r="K740" s="163"/>
      <c r="L740" s="163"/>
      <c r="M740" s="163"/>
      <c r="N740" s="163"/>
      <c r="O740" s="163"/>
      <c r="P740" s="163"/>
      <c r="Q740" s="433"/>
    </row>
    <row r="741" spans="1:17" s="1" customFormat="1">
      <c r="A741" s="163"/>
      <c r="B741" s="163"/>
      <c r="C741" s="163"/>
      <c r="D741" s="163"/>
      <c r="E741" s="163"/>
      <c r="F741" s="163"/>
      <c r="G741" s="163"/>
      <c r="H741" s="163"/>
      <c r="I741" s="163"/>
      <c r="J741" s="163"/>
      <c r="K741" s="163"/>
      <c r="L741" s="163"/>
      <c r="M741" s="163"/>
      <c r="N741" s="163"/>
      <c r="O741" s="163"/>
      <c r="P741" s="163"/>
      <c r="Q741" s="433"/>
    </row>
    <row r="742" spans="1:17" s="1" customFormat="1">
      <c r="A742" s="163"/>
      <c r="B742" s="163"/>
      <c r="C742" s="163"/>
      <c r="D742" s="163"/>
      <c r="E742" s="163"/>
      <c r="F742" s="163"/>
      <c r="G742" s="163"/>
      <c r="H742" s="163"/>
      <c r="I742" s="163"/>
      <c r="J742" s="163"/>
      <c r="K742" s="163"/>
      <c r="L742" s="163"/>
      <c r="M742" s="163"/>
      <c r="N742" s="163"/>
      <c r="O742" s="163"/>
      <c r="P742" s="163"/>
      <c r="Q742" s="433"/>
    </row>
    <row r="743" spans="1:17" s="1" customFormat="1">
      <c r="A743" s="163"/>
      <c r="B743" s="163"/>
      <c r="C743" s="163"/>
      <c r="D743" s="163"/>
      <c r="E743" s="163"/>
      <c r="F743" s="163"/>
      <c r="G743" s="163"/>
      <c r="H743" s="163"/>
      <c r="I743" s="163"/>
      <c r="J743" s="163"/>
      <c r="K743" s="163"/>
      <c r="L743" s="163"/>
      <c r="M743" s="163"/>
      <c r="N743" s="163"/>
      <c r="O743" s="163"/>
      <c r="P743" s="163"/>
      <c r="Q743" s="433"/>
    </row>
    <row r="744" spans="1:17" s="1" customFormat="1">
      <c r="A744" s="163"/>
      <c r="B744" s="163"/>
      <c r="C744" s="163"/>
      <c r="D744" s="163"/>
      <c r="E744" s="163"/>
      <c r="F744" s="163"/>
      <c r="G744" s="163"/>
      <c r="H744" s="163"/>
      <c r="I744" s="163"/>
      <c r="J744" s="163"/>
      <c r="K744" s="163"/>
      <c r="L744" s="163"/>
      <c r="M744" s="163"/>
      <c r="N744" s="163"/>
      <c r="O744" s="163"/>
      <c r="P744" s="163"/>
      <c r="Q744" s="433"/>
    </row>
    <row r="745" spans="1:17" s="1" customFormat="1">
      <c r="A745" s="163"/>
      <c r="B745" s="163"/>
      <c r="C745" s="163"/>
      <c r="D745" s="163"/>
      <c r="E745" s="163"/>
      <c r="F745" s="163"/>
      <c r="G745" s="163"/>
      <c r="H745" s="163"/>
      <c r="I745" s="163"/>
      <c r="J745" s="163"/>
      <c r="K745" s="163"/>
      <c r="L745" s="163"/>
      <c r="M745" s="163"/>
      <c r="N745" s="163"/>
      <c r="O745" s="163"/>
      <c r="P745" s="163"/>
      <c r="Q745" s="433"/>
    </row>
    <row r="746" spans="1:17" s="1" customFormat="1">
      <c r="A746" s="163"/>
      <c r="B746" s="163"/>
      <c r="C746" s="163"/>
      <c r="D746" s="163"/>
      <c r="E746" s="163"/>
      <c r="F746" s="163"/>
      <c r="G746" s="163"/>
      <c r="H746" s="163"/>
      <c r="I746" s="163"/>
      <c r="J746" s="163"/>
      <c r="K746" s="163"/>
      <c r="L746" s="163"/>
      <c r="M746" s="163"/>
      <c r="N746" s="163"/>
      <c r="O746" s="163"/>
      <c r="P746" s="163"/>
      <c r="Q746" s="433"/>
    </row>
    <row r="747" spans="1:17" s="1" customFormat="1">
      <c r="Q747" s="433"/>
    </row>
    <row r="748" spans="1:17" s="1" customFormat="1">
      <c r="Q748" s="433"/>
    </row>
    <row r="749" spans="1:17" s="1" customFormat="1">
      <c r="Q749" s="433"/>
    </row>
    <row r="750" spans="1:17" s="1" customFormat="1">
      <c r="Q750" s="433"/>
    </row>
    <row r="751" spans="1:17" s="1" customFormat="1">
      <c r="Q751" s="433"/>
    </row>
    <row r="752" spans="1:17" s="1" customFormat="1">
      <c r="Q752" s="433"/>
    </row>
    <row r="753" spans="17:17" s="1" customFormat="1">
      <c r="Q753" s="433"/>
    </row>
    <row r="754" spans="17:17" s="1" customFormat="1">
      <c r="Q754" s="433"/>
    </row>
    <row r="755" spans="17:17" s="1" customFormat="1">
      <c r="Q755" s="433"/>
    </row>
    <row r="756" spans="17:17" s="1" customFormat="1">
      <c r="Q756" s="433"/>
    </row>
    <row r="757" spans="17:17" s="1" customFormat="1">
      <c r="Q757" s="433"/>
    </row>
    <row r="758" spans="17:17" s="1" customFormat="1">
      <c r="Q758" s="433"/>
    </row>
    <row r="759" spans="17:17" s="1" customFormat="1">
      <c r="Q759" s="433"/>
    </row>
    <row r="760" spans="17:17" s="1" customFormat="1">
      <c r="Q760" s="433"/>
    </row>
    <row r="761" spans="17:17" s="1" customFormat="1">
      <c r="Q761" s="433"/>
    </row>
    <row r="762" spans="17:17" s="1" customFormat="1">
      <c r="Q762" s="433"/>
    </row>
    <row r="763" spans="17:17" s="1" customFormat="1">
      <c r="Q763" s="433"/>
    </row>
    <row r="764" spans="17:17" s="1" customFormat="1">
      <c r="Q764" s="433"/>
    </row>
    <row r="765" spans="17:17" s="1" customFormat="1">
      <c r="Q765" s="433"/>
    </row>
    <row r="766" spans="17:17" s="1" customFormat="1">
      <c r="Q766" s="433"/>
    </row>
    <row r="767" spans="17:17" s="1" customFormat="1">
      <c r="Q767" s="433"/>
    </row>
    <row r="768" spans="17:17" s="1" customFormat="1">
      <c r="Q768" s="433"/>
    </row>
    <row r="769" spans="17:17" s="1" customFormat="1">
      <c r="Q769" s="433"/>
    </row>
    <row r="770" spans="17:17" s="1" customFormat="1">
      <c r="Q770" s="433"/>
    </row>
    <row r="771" spans="17:17" s="1" customFormat="1">
      <c r="Q771" s="433"/>
    </row>
    <row r="772" spans="17:17" s="1" customFormat="1">
      <c r="Q772" s="433"/>
    </row>
    <row r="773" spans="17:17" s="1" customFormat="1">
      <c r="Q773" s="433"/>
    </row>
    <row r="774" spans="17:17" s="1" customFormat="1">
      <c r="Q774" s="433"/>
    </row>
    <row r="775" spans="17:17" s="1" customFormat="1">
      <c r="Q775" s="433"/>
    </row>
    <row r="776" spans="17:17" s="1" customFormat="1">
      <c r="Q776" s="433"/>
    </row>
    <row r="777" spans="17:17" s="1" customFormat="1">
      <c r="Q777" s="433"/>
    </row>
    <row r="778" spans="17:17" s="1" customFormat="1">
      <c r="Q778" s="433"/>
    </row>
    <row r="779" spans="17:17" s="1" customFormat="1">
      <c r="Q779" s="433"/>
    </row>
    <row r="780" spans="17:17" s="1" customFormat="1">
      <c r="Q780" s="433"/>
    </row>
    <row r="781" spans="17:17" s="1" customFormat="1">
      <c r="Q781" s="433"/>
    </row>
    <row r="782" spans="17:17" s="1" customFormat="1">
      <c r="Q782" s="433"/>
    </row>
    <row r="783" spans="17:17" s="1" customFormat="1">
      <c r="Q783" s="433"/>
    </row>
    <row r="784" spans="17:17" s="1" customFormat="1">
      <c r="Q784" s="433"/>
    </row>
    <row r="785" spans="17:17" s="1" customFormat="1">
      <c r="Q785" s="433"/>
    </row>
    <row r="786" spans="17:17" s="1" customFormat="1">
      <c r="Q786" s="433"/>
    </row>
    <row r="787" spans="17:17" s="1" customFormat="1">
      <c r="Q787" s="433"/>
    </row>
    <row r="788" spans="17:17" s="1" customFormat="1">
      <c r="Q788" s="433"/>
    </row>
    <row r="789" spans="17:17" s="1" customFormat="1">
      <c r="Q789" s="433"/>
    </row>
    <row r="790" spans="17:17" s="1" customFormat="1">
      <c r="Q790" s="433"/>
    </row>
    <row r="791" spans="17:17" s="1" customFormat="1">
      <c r="Q791" s="433"/>
    </row>
    <row r="792" spans="17:17" s="1" customFormat="1">
      <c r="Q792" s="433"/>
    </row>
    <row r="793" spans="17:17" s="1" customFormat="1">
      <c r="Q793" s="433"/>
    </row>
    <row r="794" spans="17:17" s="1" customFormat="1">
      <c r="Q794" s="433"/>
    </row>
    <row r="795" spans="17:17" s="1" customFormat="1">
      <c r="Q795" s="433"/>
    </row>
    <row r="796" spans="17:17" s="1" customFormat="1">
      <c r="Q796" s="433"/>
    </row>
    <row r="797" spans="17:17" s="1" customFormat="1">
      <c r="Q797" s="433"/>
    </row>
    <row r="798" spans="17:17" s="1" customFormat="1">
      <c r="Q798" s="433"/>
    </row>
    <row r="799" spans="17:17" s="1" customFormat="1">
      <c r="Q799" s="433"/>
    </row>
  </sheetData>
  <sheetProtection insertRows="0"/>
  <customSheetViews>
    <customSheetView guid="{21F2E024-704F-4E93-AC63-213755ECFFE0}" scale="55" showPageBreaks="1" showGridLines="0" fitToPage="1" printArea="1" view="pageBreakPreview">
      <selection activeCell="O60" sqref="O60"/>
      <pageMargins left="0.70866141732283472" right="0.70866141732283472" top="0.74803149606299213" bottom="0.74803149606299213" header="0.31496062992125984" footer="0.31496062992125984"/>
      <pageSetup paperSize="9" scale="59" orientation="landscape" r:id="rId1"/>
      <headerFooter alignWithMargins="0">
        <oddHeader>&amp;C&amp;"Arial"&amp;10 Commerce Commission Information Disclosure Template</oddHeader>
        <oddFooter>&amp;L&amp;"Arial"&amp;10 &amp;F&amp;C&amp;"Arial"&amp;10 &amp;A&amp;R&amp;"Arial"&amp;10 &amp;P</oddFooter>
      </headerFooter>
    </customSheetView>
  </customSheetViews>
  <mergeCells count="9">
    <mergeCell ref="M2:O2"/>
    <mergeCell ref="C15:D15"/>
    <mergeCell ref="C13:D13"/>
    <mergeCell ref="C14:D14"/>
    <mergeCell ref="M3:O3"/>
    <mergeCell ref="A5:P5"/>
    <mergeCell ref="C10:D10"/>
    <mergeCell ref="C11:D11"/>
    <mergeCell ref="C12:D12"/>
  </mergeCells>
  <dataValidations count="2">
    <dataValidation allowBlank="1" showInputMessage="1" showErrorMessage="1" prompt="Please enter a date that can be expressed in the d/m/yyyy format" sqref="G11:H15"/>
    <dataValidation allowBlank="1" showInputMessage="1" showErrorMessage="1" prompt="Please enter text" sqref="F11:F15"/>
  </dataValidations>
  <pageMargins left="0.70866141732283472" right="0.70866141732283472" top="0.74803149606299213" bottom="0.74803149606299213" header="0.31496062992125984" footer="0.31496062992125984"/>
  <pageSetup paperSize="9" scale="63" orientation="landscape" r:id="rId2"/>
  <headerFooter alignWithMargins="0">
    <oddHeader>&amp;C&amp;"Arial,Regular" Commerce Commission Information Disclosure Template</oddHeader>
    <oddFooter>&amp;L&amp;"Arial,Regular" &amp;P&amp;C&amp;"Arial,Regular" &amp;F&amp;R&amp;"Arial,Regular"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9CCFF"/>
    <pageSetUpPr fitToPage="1"/>
  </sheetPr>
  <dimension ref="A1:W743"/>
  <sheetViews>
    <sheetView showGridLines="0" topLeftCell="B1" zoomScaleNormal="100" zoomScaleSheetLayoutView="55" workbookViewId="0">
      <selection activeCell="V40" sqref="V40"/>
    </sheetView>
  </sheetViews>
  <sheetFormatPr defaultColWidth="9.109375" defaultRowHeight="13.8"/>
  <cols>
    <col min="1" max="1" width="4.6640625" style="38" customWidth="1"/>
    <col min="2" max="2" width="3.109375" style="38" customWidth="1"/>
    <col min="3" max="3" width="6.109375" style="38" customWidth="1"/>
    <col min="4" max="4" width="2.33203125" style="38" customWidth="1"/>
    <col min="5" max="5" width="2.33203125" style="48" customWidth="1"/>
    <col min="6" max="6" width="27.88671875" style="48" customWidth="1"/>
    <col min="7" max="7" width="10.5546875" style="48" customWidth="1"/>
    <col min="8" max="8" width="40.6640625" style="48" customWidth="1"/>
    <col min="9" max="9" width="18.5546875" style="48" customWidth="1"/>
    <col min="10" max="14" width="16.6640625" style="38" customWidth="1"/>
    <col min="15" max="15" width="2.6640625" style="38" customWidth="1"/>
    <col min="16" max="16" width="13.6640625" style="38" customWidth="1"/>
    <col min="17" max="16384" width="9.109375" style="38"/>
  </cols>
  <sheetData>
    <row r="1" spans="1:23" s="19" customFormat="1" ht="15" customHeight="1">
      <c r="A1" s="74"/>
      <c r="B1" s="75"/>
      <c r="C1" s="75"/>
      <c r="D1" s="75"/>
      <c r="E1" s="75"/>
      <c r="F1" s="75"/>
      <c r="G1" s="75"/>
      <c r="H1" s="75"/>
      <c r="I1" s="75"/>
      <c r="J1" s="75"/>
      <c r="K1" s="75"/>
      <c r="L1" s="75"/>
      <c r="M1" s="75"/>
      <c r="N1" s="75"/>
      <c r="O1" s="96"/>
      <c r="P1"/>
      <c r="Q1"/>
      <c r="R1"/>
      <c r="S1"/>
      <c r="T1"/>
      <c r="U1"/>
      <c r="V1"/>
    </row>
    <row r="2" spans="1:23" s="19" customFormat="1" ht="18" customHeight="1">
      <c r="A2" s="77"/>
      <c r="B2" s="97"/>
      <c r="C2" s="78"/>
      <c r="D2" s="78"/>
      <c r="E2" s="78"/>
      <c r="F2" s="78"/>
      <c r="G2" s="78"/>
      <c r="H2" s="78"/>
      <c r="I2" s="78"/>
      <c r="J2" s="78"/>
      <c r="K2" s="140" t="s">
        <v>9</v>
      </c>
      <c r="L2" s="623" t="str">
        <f>IF(NOT(ISBLANK(CoverSheet!$C$8)),CoverSheet!$C$8,"")</f>
        <v>Alpine Energy Limitied</v>
      </c>
      <c r="M2" s="623"/>
      <c r="N2" s="623"/>
      <c r="O2" s="98"/>
      <c r="P2"/>
      <c r="Q2" s="1"/>
      <c r="R2" s="1"/>
      <c r="S2" s="1"/>
      <c r="T2" s="1"/>
      <c r="U2" s="1"/>
      <c r="V2" s="1"/>
      <c r="W2" s="166"/>
    </row>
    <row r="3" spans="1:23" s="19" customFormat="1" ht="18" customHeight="1">
      <c r="A3" s="77"/>
      <c r="B3" s="97"/>
      <c r="C3" s="78"/>
      <c r="D3" s="78"/>
      <c r="E3" s="78"/>
      <c r="F3" s="78"/>
      <c r="G3" s="78"/>
      <c r="H3" s="78"/>
      <c r="I3" s="78"/>
      <c r="J3" s="78"/>
      <c r="K3" s="140" t="s">
        <v>462</v>
      </c>
      <c r="L3" s="624">
        <f>IF(ISNUMBER(CoverSheet!$C$12),CoverSheet!$C$12,"")</f>
        <v>41729</v>
      </c>
      <c r="M3" s="624"/>
      <c r="N3" s="624"/>
      <c r="O3" s="98"/>
      <c r="P3"/>
      <c r="Q3" s="1"/>
      <c r="R3" s="1"/>
      <c r="S3" s="1"/>
      <c r="T3" s="1"/>
      <c r="U3" s="1"/>
      <c r="V3" s="1"/>
      <c r="W3" s="166"/>
    </row>
    <row r="4" spans="1:23" s="19" customFormat="1" ht="21">
      <c r="A4" s="352" t="s">
        <v>631</v>
      </c>
      <c r="B4" s="78"/>
      <c r="C4" s="78"/>
      <c r="D4" s="78"/>
      <c r="E4" s="78"/>
      <c r="F4" s="78"/>
      <c r="G4" s="78"/>
      <c r="H4" s="78"/>
      <c r="I4" s="78"/>
      <c r="J4" s="78"/>
      <c r="K4" s="174"/>
      <c r="L4" s="78"/>
      <c r="M4" s="78"/>
      <c r="N4" s="78"/>
      <c r="O4" s="84"/>
      <c r="P4"/>
      <c r="Q4" s="1"/>
      <c r="R4" s="1"/>
      <c r="S4" s="1"/>
      <c r="T4" s="1"/>
      <c r="U4" s="1"/>
      <c r="V4" s="1"/>
      <c r="W4" s="166"/>
    </row>
    <row r="5" spans="1:23" s="50" customFormat="1" ht="37.5" customHeight="1">
      <c r="A5" s="655" t="s">
        <v>648</v>
      </c>
      <c r="B5" s="656"/>
      <c r="C5" s="656"/>
      <c r="D5" s="656"/>
      <c r="E5" s="656"/>
      <c r="F5" s="656"/>
      <c r="G5" s="656"/>
      <c r="H5" s="656"/>
      <c r="I5" s="656"/>
      <c r="J5" s="656"/>
      <c r="K5" s="656"/>
      <c r="L5" s="656"/>
      <c r="M5" s="656"/>
      <c r="N5" s="656"/>
      <c r="O5" s="141"/>
      <c r="P5" s="52"/>
      <c r="Q5" s="180"/>
      <c r="R5" s="172"/>
      <c r="S5" s="172"/>
      <c r="T5" s="172"/>
      <c r="U5" s="172"/>
      <c r="V5" s="172"/>
      <c r="W5" s="1"/>
    </row>
    <row r="6" spans="1:23" s="19" customFormat="1" ht="15" customHeight="1">
      <c r="A6" s="129" t="s">
        <v>741</v>
      </c>
      <c r="B6" s="174"/>
      <c r="C6" s="85"/>
      <c r="D6" s="86"/>
      <c r="E6" s="86"/>
      <c r="F6" s="86"/>
      <c r="G6" s="86"/>
      <c r="H6" s="86"/>
      <c r="I6" s="86"/>
      <c r="J6" s="78"/>
      <c r="K6" s="78"/>
      <c r="L6" s="78"/>
      <c r="M6" s="78"/>
      <c r="N6" s="78"/>
      <c r="O6" s="84"/>
      <c r="P6"/>
      <c r="Q6" s="1"/>
      <c r="R6" s="1"/>
      <c r="S6" s="1"/>
      <c r="T6" s="1"/>
      <c r="U6" s="1"/>
      <c r="V6" s="1"/>
      <c r="W6" s="166"/>
    </row>
    <row r="7" spans="1:23" ht="30" customHeight="1">
      <c r="A7" s="191">
        <v>7</v>
      </c>
      <c r="B7" s="61"/>
      <c r="C7" s="230" t="s">
        <v>632</v>
      </c>
      <c r="D7" s="343"/>
      <c r="E7" s="343"/>
      <c r="F7" s="343"/>
      <c r="G7" s="343"/>
      <c r="H7" s="343"/>
      <c r="I7" s="343"/>
      <c r="J7" s="345"/>
      <c r="K7" s="345"/>
      <c r="L7" s="345"/>
      <c r="M7" s="345"/>
      <c r="N7" s="345"/>
      <c r="O7" s="59"/>
      <c r="P7"/>
      <c r="Q7" s="1"/>
      <c r="R7" s="1"/>
      <c r="S7" s="1"/>
      <c r="T7" s="1"/>
      <c r="U7" s="1"/>
      <c r="V7" s="1"/>
      <c r="W7" s="1"/>
    </row>
    <row r="8" spans="1:23" ht="15.75" customHeight="1">
      <c r="A8" s="191">
        <v>8</v>
      </c>
      <c r="B8" s="343"/>
      <c r="C8" s="665"/>
      <c r="D8" s="665"/>
      <c r="E8" s="346"/>
      <c r="F8" s="346"/>
      <c r="G8" s="346"/>
      <c r="H8" s="346"/>
      <c r="I8" s="346"/>
      <c r="J8" s="666" t="s">
        <v>271</v>
      </c>
      <c r="K8" s="666"/>
      <c r="L8" s="666"/>
      <c r="M8" s="666"/>
      <c r="N8" s="666"/>
      <c r="O8" s="59"/>
      <c r="P8"/>
      <c r="Q8"/>
      <c r="R8"/>
      <c r="S8"/>
      <c r="T8"/>
      <c r="U8"/>
      <c r="V8"/>
    </row>
    <row r="9" spans="1:23" ht="41.25" customHeight="1">
      <c r="A9" s="191">
        <v>9</v>
      </c>
      <c r="B9" s="343"/>
      <c r="C9" s="665"/>
      <c r="D9" s="665"/>
      <c r="E9" s="346"/>
      <c r="F9" s="346"/>
      <c r="G9" s="346"/>
      <c r="H9" s="346"/>
      <c r="I9" s="346"/>
      <c r="J9" s="347" t="s">
        <v>273</v>
      </c>
      <c r="K9" s="347" t="s">
        <v>274</v>
      </c>
      <c r="L9" s="347" t="s">
        <v>275</v>
      </c>
      <c r="M9" s="347" t="s">
        <v>4</v>
      </c>
      <c r="N9" s="409" t="s">
        <v>272</v>
      </c>
      <c r="O9" s="59"/>
      <c r="P9"/>
      <c r="Q9"/>
      <c r="R9"/>
      <c r="S9"/>
      <c r="T9"/>
      <c r="U9"/>
      <c r="V9"/>
    </row>
    <row r="10" spans="1:23" s="50" customFormat="1" ht="18" customHeight="1">
      <c r="A10" s="191">
        <v>10</v>
      </c>
      <c r="B10" s="343"/>
      <c r="C10" s="231"/>
      <c r="D10" s="234" t="s">
        <v>72</v>
      </c>
      <c r="E10" s="192"/>
      <c r="F10" s="231"/>
      <c r="G10" s="231"/>
      <c r="H10" s="231"/>
      <c r="I10" s="231"/>
      <c r="J10" s="343"/>
      <c r="K10" s="343"/>
      <c r="L10" s="343"/>
      <c r="M10" s="343"/>
      <c r="N10" s="343"/>
      <c r="O10" s="59"/>
    </row>
    <row r="11" spans="1:23" s="50" customFormat="1" ht="15" customHeight="1">
      <c r="A11" s="191">
        <v>11</v>
      </c>
      <c r="B11" s="343"/>
      <c r="C11" s="61"/>
      <c r="D11" s="234"/>
      <c r="E11" s="192"/>
      <c r="F11" s="233" t="s">
        <v>276</v>
      </c>
      <c r="G11" s="61"/>
      <c r="H11" s="61"/>
      <c r="I11" s="61"/>
      <c r="J11" s="324"/>
      <c r="K11" s="373">
        <v>1978.7776900000003</v>
      </c>
      <c r="L11" s="324"/>
      <c r="M11" s="324"/>
      <c r="N11" s="324"/>
      <c r="O11" s="59"/>
    </row>
    <row r="12" spans="1:23" s="50" customFormat="1" ht="15" customHeight="1">
      <c r="A12" s="191">
        <v>12</v>
      </c>
      <c r="B12" s="343"/>
      <c r="C12" s="61"/>
      <c r="D12" s="234"/>
      <c r="E12" s="192"/>
      <c r="F12" s="233" t="s">
        <v>277</v>
      </c>
      <c r="G12" s="61"/>
      <c r="H12" s="61"/>
      <c r="I12" s="61"/>
      <c r="J12" s="373"/>
      <c r="K12" s="373"/>
      <c r="L12" s="373"/>
      <c r="M12" s="379">
        <f>J12+K12+L12</f>
        <v>0</v>
      </c>
      <c r="N12" s="373"/>
      <c r="O12" s="59"/>
    </row>
    <row r="13" spans="1:23" s="50" customFormat="1" ht="15" customHeight="1">
      <c r="A13" s="191">
        <v>13</v>
      </c>
      <c r="B13" s="343"/>
      <c r="C13" s="61"/>
      <c r="D13" s="234"/>
      <c r="E13" s="192" t="s">
        <v>278</v>
      </c>
      <c r="F13" s="192"/>
      <c r="G13" s="61"/>
      <c r="H13" s="61"/>
      <c r="I13" s="61"/>
      <c r="J13" s="324"/>
      <c r="K13" s="379">
        <f>SUM(K11:K12)</f>
        <v>1978.7776900000003</v>
      </c>
      <c r="L13" s="324"/>
      <c r="M13" s="324"/>
      <c r="N13" s="324"/>
      <c r="O13" s="59"/>
    </row>
    <row r="14" spans="1:23" s="50" customFormat="1" ht="18" customHeight="1">
      <c r="A14" s="191">
        <v>14</v>
      </c>
      <c r="B14" s="343"/>
      <c r="C14" s="231"/>
      <c r="D14" s="234" t="s">
        <v>71</v>
      </c>
      <c r="E14" s="192"/>
      <c r="F14" s="231"/>
      <c r="G14" s="231"/>
      <c r="H14" s="231"/>
      <c r="I14" s="231"/>
      <c r="J14" s="324"/>
      <c r="K14" s="324"/>
      <c r="L14" s="324"/>
      <c r="M14" s="324"/>
      <c r="N14" s="324"/>
      <c r="O14" s="59"/>
    </row>
    <row r="15" spans="1:23" s="50" customFormat="1" ht="15" customHeight="1">
      <c r="A15" s="191">
        <v>15</v>
      </c>
      <c r="B15" s="343"/>
      <c r="C15" s="61"/>
      <c r="D15" s="234"/>
      <c r="E15" s="192"/>
      <c r="F15" s="233" t="s">
        <v>276</v>
      </c>
      <c r="G15" s="61"/>
      <c r="H15" s="61"/>
      <c r="I15" s="61"/>
      <c r="J15" s="324"/>
      <c r="K15" s="373">
        <v>110.45751000000001</v>
      </c>
      <c r="L15" s="324"/>
      <c r="M15" s="324"/>
      <c r="N15" s="324"/>
      <c r="O15" s="59"/>
    </row>
    <row r="16" spans="1:23" s="50" customFormat="1" ht="15" customHeight="1">
      <c r="A16" s="191">
        <v>16</v>
      </c>
      <c r="B16" s="343"/>
      <c r="C16" s="61"/>
      <c r="D16" s="234"/>
      <c r="E16" s="192"/>
      <c r="F16" s="233" t="s">
        <v>277</v>
      </c>
      <c r="G16" s="61"/>
      <c r="H16" s="61"/>
      <c r="I16" s="61"/>
      <c r="J16" s="373"/>
      <c r="K16" s="373"/>
      <c r="L16" s="373"/>
      <c r="M16" s="379">
        <f>J16+K16+L16</f>
        <v>0</v>
      </c>
      <c r="N16" s="373"/>
      <c r="O16" s="59"/>
    </row>
    <row r="17" spans="1:15" s="50" customFormat="1" ht="15" customHeight="1">
      <c r="A17" s="191">
        <v>17</v>
      </c>
      <c r="B17" s="343"/>
      <c r="C17" s="61"/>
      <c r="D17" s="234"/>
      <c r="E17" s="192" t="s">
        <v>278</v>
      </c>
      <c r="F17" s="192"/>
      <c r="G17" s="61"/>
      <c r="H17" s="61"/>
      <c r="I17" s="61"/>
      <c r="J17" s="324"/>
      <c r="K17" s="379">
        <f>SUM(K15:K16)</f>
        <v>110.45751000000001</v>
      </c>
      <c r="L17" s="324"/>
      <c r="M17" s="324"/>
      <c r="N17" s="324"/>
      <c r="O17" s="59"/>
    </row>
    <row r="18" spans="1:15" s="50" customFormat="1" ht="18" customHeight="1">
      <c r="A18" s="191">
        <v>18</v>
      </c>
      <c r="B18" s="343"/>
      <c r="C18" s="231"/>
      <c r="D18" s="234" t="s">
        <v>120</v>
      </c>
      <c r="E18" s="192"/>
      <c r="F18" s="231"/>
      <c r="G18" s="231"/>
      <c r="H18" s="231"/>
      <c r="I18" s="231"/>
      <c r="J18" s="324"/>
      <c r="K18" s="324"/>
      <c r="L18" s="324"/>
      <c r="M18" s="324"/>
      <c r="N18" s="324"/>
      <c r="O18" s="59"/>
    </row>
    <row r="19" spans="1:15" s="50" customFormat="1" ht="15" customHeight="1">
      <c r="A19" s="191">
        <v>19</v>
      </c>
      <c r="B19" s="343"/>
      <c r="C19" s="61"/>
      <c r="D19" s="234"/>
      <c r="E19" s="192"/>
      <c r="F19" s="233" t="s">
        <v>276</v>
      </c>
      <c r="G19" s="61"/>
      <c r="H19" s="61"/>
      <c r="I19" s="61"/>
      <c r="J19" s="324"/>
      <c r="K19" s="373">
        <v>3231.8705299999992</v>
      </c>
      <c r="L19" s="324"/>
      <c r="M19" s="324"/>
      <c r="N19" s="324"/>
      <c r="O19" s="59"/>
    </row>
    <row r="20" spans="1:15" s="50" customFormat="1" ht="15" customHeight="1">
      <c r="A20" s="191">
        <v>20</v>
      </c>
      <c r="B20" s="343"/>
      <c r="C20" s="61"/>
      <c r="D20" s="234"/>
      <c r="E20" s="192"/>
      <c r="F20" s="233" t="s">
        <v>277</v>
      </c>
      <c r="G20" s="61"/>
      <c r="H20" s="61"/>
      <c r="I20" s="61"/>
      <c r="J20" s="373"/>
      <c r="K20" s="373"/>
      <c r="L20" s="373"/>
      <c r="M20" s="379">
        <f>J20+K20+L20</f>
        <v>0</v>
      </c>
      <c r="N20" s="373"/>
      <c r="O20" s="59"/>
    </row>
    <row r="21" spans="1:15" s="50" customFormat="1" ht="15" customHeight="1">
      <c r="A21" s="191">
        <v>21</v>
      </c>
      <c r="B21" s="343"/>
      <c r="C21" s="61"/>
      <c r="D21" s="234"/>
      <c r="E21" s="192" t="s">
        <v>278</v>
      </c>
      <c r="F21" s="192"/>
      <c r="G21" s="61"/>
      <c r="H21" s="61"/>
      <c r="I21" s="61"/>
      <c r="J21" s="324"/>
      <c r="K21" s="379">
        <f>SUM(K19:K20)</f>
        <v>3231.8705299999992</v>
      </c>
      <c r="L21" s="324"/>
      <c r="M21" s="324"/>
      <c r="N21" s="324"/>
      <c r="O21" s="59"/>
    </row>
    <row r="22" spans="1:15" s="50" customFormat="1" ht="18" customHeight="1">
      <c r="A22" s="191">
        <v>22</v>
      </c>
      <c r="B22" s="343"/>
      <c r="C22" s="231"/>
      <c r="D22" s="234" t="s">
        <v>116</v>
      </c>
      <c r="E22" s="192"/>
      <c r="F22" s="231"/>
      <c r="G22" s="231"/>
      <c r="H22" s="231"/>
      <c r="I22" s="231"/>
      <c r="J22" s="324"/>
      <c r="K22" s="324"/>
      <c r="L22" s="324"/>
      <c r="M22" s="324"/>
      <c r="N22" s="324"/>
      <c r="O22" s="59"/>
    </row>
    <row r="23" spans="1:15" s="50" customFormat="1" ht="15" customHeight="1">
      <c r="A23" s="191">
        <v>23</v>
      </c>
      <c r="B23" s="343"/>
      <c r="C23" s="61"/>
      <c r="D23" s="234"/>
      <c r="E23" s="192"/>
      <c r="F23" s="233" t="s">
        <v>276</v>
      </c>
      <c r="G23" s="61"/>
      <c r="H23" s="61"/>
      <c r="I23" s="61"/>
      <c r="J23" s="324"/>
      <c r="K23" s="373">
        <v>571.72881000000007</v>
      </c>
      <c r="L23" s="324"/>
      <c r="M23" s="324"/>
      <c r="N23" s="324"/>
      <c r="O23" s="59"/>
    </row>
    <row r="24" spans="1:15" s="50" customFormat="1" ht="15" customHeight="1">
      <c r="A24" s="191">
        <v>24</v>
      </c>
      <c r="B24" s="343"/>
      <c r="C24" s="61"/>
      <c r="D24" s="234"/>
      <c r="E24" s="192"/>
      <c r="F24" s="233" t="s">
        <v>277</v>
      </c>
      <c r="G24" s="61"/>
      <c r="H24" s="61"/>
      <c r="I24" s="61"/>
      <c r="J24" s="373"/>
      <c r="K24" s="373"/>
      <c r="L24" s="373"/>
      <c r="M24" s="379">
        <f>J24+K24+L24</f>
        <v>0</v>
      </c>
      <c r="N24" s="373"/>
      <c r="O24" s="59"/>
    </row>
    <row r="25" spans="1:15" s="50" customFormat="1" ht="15" customHeight="1">
      <c r="A25" s="191">
        <v>25</v>
      </c>
      <c r="B25" s="343"/>
      <c r="C25" s="61"/>
      <c r="D25" s="234"/>
      <c r="E25" s="192" t="s">
        <v>278</v>
      </c>
      <c r="F25" s="192"/>
      <c r="G25" s="61"/>
      <c r="H25" s="61"/>
      <c r="I25" s="61"/>
      <c r="J25" s="324"/>
      <c r="K25" s="379">
        <f>SUM(K23:K24)</f>
        <v>571.72881000000007</v>
      </c>
      <c r="L25" s="324"/>
      <c r="M25" s="324"/>
      <c r="N25" s="324"/>
      <c r="O25" s="59"/>
    </row>
    <row r="26" spans="1:15" s="50" customFormat="1" ht="18" customHeight="1">
      <c r="A26" s="191">
        <v>26</v>
      </c>
      <c r="B26" s="343"/>
      <c r="C26" s="231"/>
      <c r="D26" s="234" t="s">
        <v>309</v>
      </c>
      <c r="E26" s="192"/>
      <c r="F26" s="231"/>
      <c r="G26" s="231"/>
      <c r="H26" s="231"/>
      <c r="I26" s="231"/>
      <c r="J26" s="324"/>
      <c r="K26" s="324"/>
      <c r="L26" s="324"/>
      <c r="M26" s="324"/>
      <c r="N26" s="324"/>
      <c r="O26" s="59"/>
    </row>
    <row r="27" spans="1:15" s="50" customFormat="1" ht="15" customHeight="1">
      <c r="A27" s="191">
        <v>27</v>
      </c>
      <c r="B27" s="343"/>
      <c r="C27" s="61"/>
      <c r="D27" s="234"/>
      <c r="E27" s="192"/>
      <c r="F27" s="233" t="s">
        <v>276</v>
      </c>
      <c r="G27" s="61"/>
      <c r="H27" s="61"/>
      <c r="I27" s="61"/>
      <c r="J27" s="324"/>
      <c r="K27" s="373">
        <v>4977.9268899999988</v>
      </c>
      <c r="L27" s="324"/>
      <c r="M27" s="324"/>
      <c r="N27" s="324"/>
      <c r="O27" s="59"/>
    </row>
    <row r="28" spans="1:15" s="50" customFormat="1" ht="15" customHeight="1">
      <c r="A28" s="191">
        <v>28</v>
      </c>
      <c r="B28" s="343"/>
      <c r="C28" s="61"/>
      <c r="D28" s="234"/>
      <c r="E28" s="192"/>
      <c r="F28" s="233" t="s">
        <v>277</v>
      </c>
      <c r="G28" s="61"/>
      <c r="H28" s="61"/>
      <c r="I28" s="61"/>
      <c r="J28" s="373"/>
      <c r="K28" s="373"/>
      <c r="L28" s="373"/>
      <c r="M28" s="379">
        <f>J28+K28+L28</f>
        <v>0</v>
      </c>
      <c r="N28" s="373"/>
      <c r="O28" s="59"/>
    </row>
    <row r="29" spans="1:15" s="50" customFormat="1" ht="18" customHeight="1">
      <c r="A29" s="191">
        <v>29</v>
      </c>
      <c r="B29" s="343"/>
      <c r="C29" s="61"/>
      <c r="D29" s="234"/>
      <c r="E29" s="192" t="s">
        <v>278</v>
      </c>
      <c r="F29" s="192"/>
      <c r="G29" s="61"/>
      <c r="H29" s="61"/>
      <c r="I29" s="61"/>
      <c r="J29" s="324"/>
      <c r="K29" s="379">
        <f>SUM(K27:K28)</f>
        <v>4977.9268899999988</v>
      </c>
      <c r="L29" s="324"/>
      <c r="M29" s="324"/>
      <c r="N29" s="324"/>
      <c r="O29" s="59"/>
    </row>
    <row r="30" spans="1:15" s="50" customFormat="1" ht="15" customHeight="1">
      <c r="A30" s="191">
        <v>30</v>
      </c>
      <c r="B30" s="343"/>
      <c r="C30" s="231"/>
      <c r="D30" s="234" t="s">
        <v>69</v>
      </c>
      <c r="E30" s="192"/>
      <c r="F30" s="231"/>
      <c r="G30" s="231"/>
      <c r="H30" s="231"/>
      <c r="I30" s="231"/>
      <c r="J30" s="324"/>
      <c r="K30" s="324"/>
      <c r="L30" s="324"/>
      <c r="M30" s="324"/>
      <c r="N30" s="324"/>
      <c r="O30" s="59"/>
    </row>
    <row r="31" spans="1:15" s="50" customFormat="1" ht="15" customHeight="1">
      <c r="A31" s="191">
        <v>31</v>
      </c>
      <c r="B31" s="343"/>
      <c r="C31" s="61"/>
      <c r="D31" s="234"/>
      <c r="E31" s="192"/>
      <c r="F31" s="233" t="s">
        <v>276</v>
      </c>
      <c r="G31" s="61"/>
      <c r="H31" s="61"/>
      <c r="I31" s="61"/>
      <c r="J31" s="324"/>
      <c r="K31" s="373">
        <v>4400.7990000000009</v>
      </c>
      <c r="L31" s="324"/>
      <c r="M31" s="324"/>
      <c r="N31" s="324"/>
      <c r="O31" s="59"/>
    </row>
    <row r="32" spans="1:15" s="50" customFormat="1" ht="15" customHeight="1">
      <c r="A32" s="191">
        <v>32</v>
      </c>
      <c r="B32" s="343"/>
      <c r="C32" s="61"/>
      <c r="D32" s="234"/>
      <c r="E32" s="192"/>
      <c r="F32" s="233" t="s">
        <v>277</v>
      </c>
      <c r="G32" s="61"/>
      <c r="H32" s="61"/>
      <c r="I32" s="61"/>
      <c r="J32" s="373"/>
      <c r="K32" s="373"/>
      <c r="L32" s="373"/>
      <c r="M32" s="379">
        <f>J32+K32+L32</f>
        <v>0</v>
      </c>
      <c r="N32" s="373"/>
      <c r="O32" s="59"/>
    </row>
    <row r="33" spans="1:22" s="50" customFormat="1" ht="15" customHeight="1">
      <c r="A33" s="191">
        <v>33</v>
      </c>
      <c r="B33" s="343"/>
      <c r="C33" s="61"/>
      <c r="D33" s="234"/>
      <c r="E33" s="192" t="s">
        <v>278</v>
      </c>
      <c r="F33" s="192"/>
      <c r="G33" s="61"/>
      <c r="H33" s="61"/>
      <c r="I33" s="61"/>
      <c r="J33" s="324"/>
      <c r="K33" s="379">
        <f>SUM(K31:K32)</f>
        <v>4400.7990000000009</v>
      </c>
      <c r="L33" s="324"/>
      <c r="M33" s="324"/>
      <c r="N33" s="324"/>
      <c r="O33" s="59"/>
    </row>
    <row r="34" spans="1:22" ht="14.4" thickBot="1">
      <c r="A34" s="191">
        <v>34</v>
      </c>
      <c r="B34" s="343"/>
      <c r="C34" s="233"/>
      <c r="D34" s="233"/>
      <c r="E34" s="233"/>
      <c r="F34" s="343"/>
      <c r="G34" s="343"/>
      <c r="H34" s="343"/>
      <c r="I34" s="343"/>
      <c r="J34" s="324"/>
      <c r="K34" s="324"/>
      <c r="L34" s="324"/>
      <c r="M34" s="324"/>
      <c r="N34" s="324"/>
      <c r="O34" s="59"/>
      <c r="P34"/>
      <c r="Q34"/>
      <c r="R34"/>
      <c r="S34"/>
      <c r="T34"/>
      <c r="U34"/>
      <c r="V34"/>
    </row>
    <row r="35" spans="1:22" s="50" customFormat="1" ht="15" customHeight="1" thickBot="1">
      <c r="A35" s="191">
        <v>35</v>
      </c>
      <c r="B35" s="343"/>
      <c r="C35" s="343"/>
      <c r="D35" s="234" t="s">
        <v>292</v>
      </c>
      <c r="E35" s="234"/>
      <c r="F35" s="343"/>
      <c r="G35" s="343"/>
      <c r="H35" s="343"/>
      <c r="I35" s="343"/>
      <c r="J35" s="324"/>
      <c r="K35" s="381">
        <f>SUM(K11,K15,K19,K23,K27,K31)</f>
        <v>15271.56043</v>
      </c>
      <c r="L35" s="324"/>
      <c r="M35" s="324"/>
      <c r="N35" s="324"/>
      <c r="O35" s="59"/>
    </row>
    <row r="36" spans="1:22" s="50" customFormat="1" ht="15" customHeight="1" thickBot="1">
      <c r="A36" s="191">
        <v>36</v>
      </c>
      <c r="B36" s="343"/>
      <c r="C36" s="343"/>
      <c r="D36" s="234" t="s">
        <v>293</v>
      </c>
      <c r="E36" s="234"/>
      <c r="F36" s="343"/>
      <c r="G36" s="343"/>
      <c r="H36" s="343"/>
      <c r="I36" s="343"/>
      <c r="J36" s="381">
        <f>SUM(J12,J16,J20,J24,J28,J32)</f>
        <v>0</v>
      </c>
      <c r="K36" s="381">
        <f>SUM(K12,K16,K20,K24,K28,K32)</f>
        <v>0</v>
      </c>
      <c r="L36" s="381">
        <f>SUM(L12,L16,L20,L24,L28,L32)</f>
        <v>0</v>
      </c>
      <c r="M36" s="381">
        <f>SUM(M12,M16,M20,M24,M28,M32)</f>
        <v>0</v>
      </c>
      <c r="N36" s="381">
        <f>SUM(N12,N16,N20,N24,N28,N32)</f>
        <v>0</v>
      </c>
      <c r="O36" s="59"/>
      <c r="P36" s="535"/>
      <c r="Q36" s="534"/>
    </row>
    <row r="37" spans="1:22" s="50" customFormat="1" ht="15" customHeight="1" thickBot="1">
      <c r="A37" s="191">
        <v>37</v>
      </c>
      <c r="B37" s="343"/>
      <c r="C37" s="343"/>
      <c r="D37" s="234" t="s">
        <v>294</v>
      </c>
      <c r="E37" s="234"/>
      <c r="F37" s="343"/>
      <c r="G37" s="343"/>
      <c r="H37" s="343"/>
      <c r="I37" s="343"/>
      <c r="J37" s="324"/>
      <c r="K37" s="381">
        <f>K35+K36</f>
        <v>15271.56043</v>
      </c>
      <c r="L37" s="324"/>
      <c r="M37" s="324"/>
      <c r="N37" s="324"/>
      <c r="O37" s="59"/>
      <c r="P37" s="495"/>
      <c r="Q37" s="495"/>
    </row>
    <row r="38" spans="1:22" s="218" customFormat="1" ht="15" customHeight="1">
      <c r="A38" s="191"/>
      <c r="B38" s="343"/>
      <c r="C38" s="343"/>
      <c r="D38" s="234"/>
      <c r="E38" s="234"/>
      <c r="F38" s="343"/>
      <c r="G38" s="343"/>
      <c r="H38" s="343"/>
      <c r="I38" s="343"/>
      <c r="J38" s="343"/>
      <c r="K38" s="131"/>
      <c r="L38" s="343"/>
      <c r="M38" s="343"/>
      <c r="N38" s="343"/>
      <c r="O38" s="59"/>
    </row>
    <row r="39" spans="1:22" s="50" customFormat="1" ht="30" customHeight="1">
      <c r="A39" s="191">
        <v>45</v>
      </c>
      <c r="B39" s="61"/>
      <c r="C39" s="230" t="s">
        <v>633</v>
      </c>
      <c r="D39" s="343"/>
      <c r="E39" s="343"/>
      <c r="F39" s="343"/>
      <c r="G39" s="343"/>
      <c r="H39" s="343"/>
      <c r="I39" s="343"/>
      <c r="J39" s="343"/>
      <c r="K39" s="343"/>
      <c r="L39" s="343"/>
      <c r="M39" s="343"/>
      <c r="N39" s="343"/>
      <c r="O39" s="59"/>
    </row>
    <row r="40" spans="1:22" s="50" customFormat="1" ht="30" customHeight="1">
      <c r="A40" s="191">
        <v>46</v>
      </c>
      <c r="B40" s="61"/>
      <c r="C40" s="230"/>
      <c r="D40" s="234" t="s">
        <v>439</v>
      </c>
      <c r="E40" s="343"/>
      <c r="F40" s="343"/>
      <c r="G40" s="343"/>
      <c r="H40" s="343"/>
      <c r="I40" s="343"/>
      <c r="J40" s="343"/>
      <c r="K40" s="343"/>
      <c r="L40" s="343"/>
      <c r="M40" s="343"/>
      <c r="N40" s="343"/>
      <c r="O40" s="59"/>
    </row>
    <row r="41" spans="1:22" s="50" customFormat="1" ht="18" customHeight="1">
      <c r="A41" s="191">
        <v>47</v>
      </c>
      <c r="B41" s="343"/>
      <c r="C41" s="231"/>
      <c r="D41" s="234" t="s">
        <v>442</v>
      </c>
      <c r="E41" s="192"/>
      <c r="F41" s="231"/>
      <c r="G41" s="231"/>
      <c r="H41" s="231"/>
      <c r="I41" s="231"/>
      <c r="J41" s="343"/>
      <c r="K41" s="343"/>
      <c r="L41" s="343"/>
      <c r="M41" s="343"/>
      <c r="N41" s="343"/>
      <c r="O41" s="59"/>
    </row>
    <row r="42" spans="1:22" s="50" customFormat="1" ht="15" customHeight="1">
      <c r="A42" s="191">
        <v>48</v>
      </c>
      <c r="B42" s="343"/>
      <c r="C42" s="61"/>
      <c r="D42" s="234"/>
      <c r="E42" s="192"/>
      <c r="F42" s="233" t="s">
        <v>276</v>
      </c>
      <c r="G42" s="61"/>
      <c r="H42" s="61"/>
      <c r="I42" s="61"/>
      <c r="J42" s="343"/>
      <c r="K42" s="373">
        <v>251.03419799999998</v>
      </c>
      <c r="L42" s="343"/>
      <c r="M42" s="343"/>
      <c r="N42" s="343"/>
      <c r="O42" s="59"/>
    </row>
    <row r="43" spans="1:22" s="50" customFormat="1" ht="15" customHeight="1">
      <c r="A43" s="191">
        <v>49</v>
      </c>
      <c r="B43" s="343"/>
      <c r="C43" s="61"/>
      <c r="D43" s="234"/>
      <c r="E43" s="192"/>
      <c r="F43" s="233" t="s">
        <v>277</v>
      </c>
      <c r="G43" s="61"/>
      <c r="H43" s="61"/>
      <c r="I43" s="61"/>
      <c r="J43" s="343"/>
      <c r="K43" s="373">
        <v>0</v>
      </c>
      <c r="L43" s="343"/>
      <c r="M43" s="343"/>
      <c r="N43" s="343"/>
      <c r="O43" s="59"/>
    </row>
    <row r="44" spans="1:22" s="50" customFormat="1" ht="15" customHeight="1">
      <c r="A44" s="191">
        <v>50</v>
      </c>
      <c r="B44" s="343"/>
      <c r="C44" s="61"/>
      <c r="D44" s="234"/>
      <c r="E44" s="192" t="s">
        <v>278</v>
      </c>
      <c r="F44" s="192"/>
      <c r="G44" s="61"/>
      <c r="H44" s="61"/>
      <c r="I44" s="61"/>
      <c r="J44" s="343"/>
      <c r="K44" s="379">
        <f>SUM(K42:K43)</f>
        <v>251.03419799999998</v>
      </c>
      <c r="L44" s="343"/>
      <c r="M44" s="343"/>
      <c r="N44" s="343"/>
      <c r="O44" s="59"/>
    </row>
    <row r="45" spans="1:22" s="50" customFormat="1" ht="18" customHeight="1">
      <c r="A45" s="191">
        <v>51</v>
      </c>
      <c r="B45" s="343"/>
      <c r="C45" s="231"/>
      <c r="D45" s="234" t="s">
        <v>443</v>
      </c>
      <c r="E45" s="192"/>
      <c r="F45" s="231"/>
      <c r="G45" s="231"/>
      <c r="H45" s="231"/>
      <c r="I45" s="231"/>
      <c r="J45" s="343"/>
      <c r="K45" s="324"/>
      <c r="L45" s="343"/>
      <c r="M45" s="343"/>
      <c r="N45" s="343"/>
      <c r="O45" s="59"/>
    </row>
    <row r="46" spans="1:22" s="50" customFormat="1" ht="15" customHeight="1">
      <c r="A46" s="191">
        <v>52</v>
      </c>
      <c r="B46" s="343"/>
      <c r="C46" s="61"/>
      <c r="D46" s="234"/>
      <c r="E46" s="192"/>
      <c r="F46" s="233" t="s">
        <v>276</v>
      </c>
      <c r="G46" s="61"/>
      <c r="H46" s="61"/>
      <c r="I46" s="61"/>
      <c r="J46" s="343"/>
      <c r="K46" s="373">
        <v>12702.043739999999</v>
      </c>
      <c r="L46" s="343"/>
      <c r="M46" s="343"/>
      <c r="N46" s="343"/>
      <c r="O46" s="59"/>
    </row>
    <row r="47" spans="1:22" s="50" customFormat="1" ht="15" customHeight="1">
      <c r="A47" s="191">
        <v>53</v>
      </c>
      <c r="B47" s="343"/>
      <c r="C47" s="61"/>
      <c r="D47" s="234"/>
      <c r="E47" s="192"/>
      <c r="F47" s="233" t="s">
        <v>277</v>
      </c>
      <c r="G47" s="61"/>
      <c r="H47" s="61"/>
      <c r="I47" s="61"/>
      <c r="J47" s="343"/>
      <c r="K47" s="373">
        <v>0</v>
      </c>
      <c r="L47" s="343"/>
      <c r="M47" s="343"/>
      <c r="N47" s="343"/>
      <c r="O47" s="59"/>
    </row>
    <row r="48" spans="1:22" s="50" customFormat="1" ht="15" customHeight="1">
      <c r="A48" s="191">
        <v>54</v>
      </c>
      <c r="B48" s="343"/>
      <c r="C48" s="61"/>
      <c r="D48" s="234"/>
      <c r="E48" s="192" t="s">
        <v>278</v>
      </c>
      <c r="F48" s="192"/>
      <c r="G48" s="61"/>
      <c r="H48" s="61"/>
      <c r="I48" s="61"/>
      <c r="J48" s="343"/>
      <c r="K48" s="379">
        <f>SUM(K46:K47)</f>
        <v>12702.043739999999</v>
      </c>
      <c r="L48" s="343"/>
      <c r="M48" s="343"/>
      <c r="N48" s="343"/>
      <c r="O48" s="59"/>
    </row>
    <row r="49" spans="1:22">
      <c r="A49" s="191">
        <v>55</v>
      </c>
      <c r="B49" s="343"/>
      <c r="C49" s="61"/>
      <c r="D49" s="61"/>
      <c r="E49" s="61"/>
      <c r="F49" s="61"/>
      <c r="G49" s="61"/>
      <c r="H49" s="61"/>
      <c r="I49" s="61"/>
      <c r="J49" s="343"/>
      <c r="K49" s="343"/>
      <c r="L49" s="343"/>
      <c r="M49" s="343"/>
      <c r="N49" s="343"/>
      <c r="O49" s="59"/>
      <c r="P49"/>
      <c r="Q49"/>
      <c r="R49"/>
      <c r="S49"/>
      <c r="T49"/>
      <c r="U49"/>
      <c r="V49"/>
    </row>
    <row r="50" spans="1:22" s="50" customFormat="1" ht="30" customHeight="1">
      <c r="A50" s="191">
        <v>56</v>
      </c>
      <c r="B50" s="61"/>
      <c r="C50" s="230" t="s">
        <v>815</v>
      </c>
      <c r="D50" s="343"/>
      <c r="E50" s="343"/>
      <c r="F50" s="343"/>
      <c r="G50" s="343"/>
      <c r="H50" s="343"/>
      <c r="I50" s="343"/>
      <c r="J50" s="343"/>
      <c r="K50" s="343"/>
      <c r="L50" s="680" t="s">
        <v>133</v>
      </c>
      <c r="M50" s="680"/>
      <c r="N50" s="343"/>
      <c r="O50" s="59"/>
    </row>
    <row r="51" spans="1:22" s="50" customFormat="1" ht="15" customHeight="1">
      <c r="A51" s="191">
        <v>57</v>
      </c>
      <c r="B51" s="343"/>
      <c r="C51" s="353"/>
      <c r="D51" s="353"/>
      <c r="E51" s="581"/>
      <c r="F51" s="582"/>
      <c r="G51" s="582"/>
      <c r="H51" s="582"/>
      <c r="I51" s="582"/>
      <c r="J51" s="582"/>
      <c r="K51" s="583"/>
      <c r="L51" s="584" t="s">
        <v>123</v>
      </c>
      <c r="M51" s="584" t="s">
        <v>281</v>
      </c>
      <c r="N51" s="343"/>
      <c r="O51" s="59"/>
    </row>
    <row r="52" spans="1:22" s="50" customFormat="1" ht="15" customHeight="1">
      <c r="A52" s="191">
        <v>58</v>
      </c>
      <c r="B52" s="343"/>
      <c r="C52" s="99"/>
      <c r="D52" s="99"/>
      <c r="E52" s="581" t="s">
        <v>295</v>
      </c>
      <c r="F52" s="585"/>
      <c r="G52" s="585"/>
      <c r="H52" s="585"/>
      <c r="I52" s="585"/>
      <c r="J52" s="582"/>
      <c r="K52" s="583"/>
      <c r="L52" s="586">
        <f>IF(ISNUMBER(CoverSheet!$C$12),DATE(YEAR(CoverSheet!$C$12)-1,MONTH(CoverSheet!$C$12),DAY(CoverSheet!$C$12)),"")</f>
        <v>41364</v>
      </c>
      <c r="M52" s="586">
        <f>IF(ISNUMBER(CoverSheet!$C$12),DATE(YEAR(CoverSheet!$C$12),MONTH(CoverSheet!$C$12),DAY(CoverSheet!$C$12)),"")</f>
        <v>41729</v>
      </c>
      <c r="N52" s="343"/>
      <c r="O52" s="59"/>
    </row>
    <row r="53" spans="1:22" s="50" customFormat="1" ht="15" customHeight="1">
      <c r="A53" s="191">
        <v>59</v>
      </c>
      <c r="B53" s="343"/>
      <c r="C53" s="99"/>
      <c r="D53" s="99"/>
      <c r="E53" s="581"/>
      <c r="F53" s="587" t="s">
        <v>296</v>
      </c>
      <c r="G53" s="585"/>
      <c r="H53" s="573"/>
      <c r="I53" s="585"/>
      <c r="J53" s="588"/>
      <c r="K53" s="582" t="s">
        <v>283</v>
      </c>
      <c r="L53" s="571"/>
      <c r="M53" s="571"/>
      <c r="N53" s="343"/>
      <c r="O53" s="59"/>
    </row>
    <row r="54" spans="1:22" s="50" customFormat="1" ht="15" customHeight="1" thickBot="1">
      <c r="A54" s="191">
        <v>60</v>
      </c>
      <c r="B54" s="343"/>
      <c r="C54" s="99"/>
      <c r="D54" s="99"/>
      <c r="E54" s="581"/>
      <c r="F54" s="587" t="s">
        <v>284</v>
      </c>
      <c r="G54" s="585"/>
      <c r="H54" s="573"/>
      <c r="I54" s="585"/>
      <c r="J54" s="588"/>
      <c r="K54" s="582" t="s">
        <v>285</v>
      </c>
      <c r="L54" s="571"/>
      <c r="M54" s="571"/>
      <c r="N54" s="343"/>
      <c r="O54" s="59"/>
    </row>
    <row r="55" spans="1:22" s="50" customFormat="1" ht="15" customHeight="1" thickBot="1">
      <c r="A55" s="191">
        <v>61</v>
      </c>
      <c r="B55" s="343"/>
      <c r="C55" s="99"/>
      <c r="D55" s="99"/>
      <c r="E55" s="581"/>
      <c r="F55" s="587" t="s">
        <v>286</v>
      </c>
      <c r="G55" s="585"/>
      <c r="H55" s="573"/>
      <c r="I55" s="585"/>
      <c r="J55" s="588"/>
      <c r="K55" s="582" t="s">
        <v>287</v>
      </c>
      <c r="L55" s="589">
        <f>L53-L54</f>
        <v>0</v>
      </c>
      <c r="M55" s="589">
        <f>M53-M54</f>
        <v>0</v>
      </c>
      <c r="N55" s="343"/>
      <c r="O55" s="59"/>
    </row>
    <row r="56" spans="1:22" s="50" customFormat="1" ht="15" customHeight="1">
      <c r="A56" s="191">
        <v>62</v>
      </c>
      <c r="B56" s="343"/>
      <c r="C56" s="99"/>
      <c r="D56" s="99"/>
      <c r="E56" s="581"/>
      <c r="F56" s="587"/>
      <c r="G56" s="585"/>
      <c r="H56" s="585"/>
      <c r="I56" s="585"/>
      <c r="J56" s="585"/>
      <c r="K56" s="590"/>
      <c r="L56" s="591"/>
      <c r="M56" s="591"/>
      <c r="N56" s="343"/>
      <c r="O56" s="59"/>
    </row>
    <row r="57" spans="1:22" s="50" customFormat="1" ht="15" customHeight="1">
      <c r="A57" s="191">
        <v>63</v>
      </c>
      <c r="B57" s="343"/>
      <c r="C57" s="99"/>
      <c r="D57" s="99"/>
      <c r="E57" s="581"/>
      <c r="F57" s="587" t="s">
        <v>288</v>
      </c>
      <c r="G57" s="585"/>
      <c r="H57" s="668"/>
      <c r="I57" s="669"/>
      <c r="J57" s="669"/>
      <c r="K57" s="669"/>
      <c r="L57" s="669"/>
      <c r="M57" s="670"/>
      <c r="N57" s="343"/>
      <c r="O57" s="59"/>
    </row>
    <row r="58" spans="1:22" ht="15" customHeight="1">
      <c r="A58" s="191">
        <v>64</v>
      </c>
      <c r="B58" s="343"/>
      <c r="C58" s="233"/>
      <c r="D58" s="353"/>
      <c r="E58" s="582"/>
      <c r="F58" s="587"/>
      <c r="G58" s="582"/>
      <c r="H58" s="671"/>
      <c r="I58" s="672"/>
      <c r="J58" s="672"/>
      <c r="K58" s="672"/>
      <c r="L58" s="672"/>
      <c r="M58" s="673"/>
      <c r="N58" s="343"/>
      <c r="O58" s="59"/>
      <c r="P58"/>
      <c r="Q58"/>
      <c r="R58"/>
      <c r="S58"/>
      <c r="T58"/>
      <c r="U58"/>
      <c r="V58"/>
    </row>
    <row r="59" spans="1:22" s="205" customFormat="1" ht="15" customHeight="1">
      <c r="A59" s="191">
        <v>65</v>
      </c>
      <c r="B59" s="343"/>
      <c r="C59" s="233"/>
      <c r="D59" s="353"/>
      <c r="E59" s="582"/>
      <c r="F59" s="587"/>
      <c r="G59" s="582"/>
      <c r="H59" s="582"/>
      <c r="I59" s="587"/>
      <c r="J59" s="582"/>
      <c r="K59" s="587"/>
      <c r="L59" s="584" t="s">
        <v>123</v>
      </c>
      <c r="M59" s="584" t="s">
        <v>281</v>
      </c>
      <c r="N59" s="343"/>
      <c r="O59" s="59"/>
    </row>
    <row r="60" spans="1:22" s="50" customFormat="1" ht="15" customHeight="1">
      <c r="A60" s="191">
        <v>66</v>
      </c>
      <c r="B60" s="343"/>
      <c r="C60" s="99"/>
      <c r="D60" s="99"/>
      <c r="E60" s="581" t="s">
        <v>297</v>
      </c>
      <c r="F60" s="585"/>
      <c r="G60" s="585"/>
      <c r="H60" s="585"/>
      <c r="I60" s="585"/>
      <c r="J60" s="582"/>
      <c r="K60" s="583"/>
      <c r="L60" s="586">
        <f>IF(ISNUMBER(CoverSheet!$C$12),DATE(YEAR(CoverSheet!$C$12)-1,MONTH(CoverSheet!$C$12),DAY(CoverSheet!$C$12)),"")</f>
        <v>41364</v>
      </c>
      <c r="M60" s="586">
        <f>IF(ISNUMBER(CoverSheet!$C$12),DATE(YEAR(CoverSheet!$C$12),MONTH(CoverSheet!$C$12),DAY(CoverSheet!$C$12)),"")</f>
        <v>41729</v>
      </c>
      <c r="N60" s="343"/>
      <c r="O60" s="59"/>
    </row>
    <row r="61" spans="1:22" s="50" customFormat="1" ht="15" customHeight="1">
      <c r="A61" s="191">
        <v>67</v>
      </c>
      <c r="B61" s="343"/>
      <c r="C61" s="99"/>
      <c r="D61" s="99"/>
      <c r="E61" s="581"/>
      <c r="F61" s="587" t="s">
        <v>296</v>
      </c>
      <c r="G61" s="585"/>
      <c r="H61" s="573"/>
      <c r="I61" s="585"/>
      <c r="J61" s="588"/>
      <c r="K61" s="582" t="s">
        <v>283</v>
      </c>
      <c r="L61" s="571"/>
      <c r="M61" s="571"/>
      <c r="N61" s="343"/>
      <c r="O61" s="59"/>
    </row>
    <row r="62" spans="1:22" s="50" customFormat="1" ht="15" customHeight="1" thickBot="1">
      <c r="A62" s="191">
        <v>68</v>
      </c>
      <c r="B62" s="343"/>
      <c r="C62" s="99"/>
      <c r="D62" s="99"/>
      <c r="E62" s="581"/>
      <c r="F62" s="587" t="s">
        <v>284</v>
      </c>
      <c r="G62" s="585"/>
      <c r="H62" s="573"/>
      <c r="I62" s="585"/>
      <c r="J62" s="588"/>
      <c r="K62" s="582" t="s">
        <v>285</v>
      </c>
      <c r="L62" s="571"/>
      <c r="M62" s="571"/>
      <c r="N62" s="343"/>
      <c r="O62" s="59"/>
    </row>
    <row r="63" spans="1:22" s="50" customFormat="1" ht="15" customHeight="1" thickBot="1">
      <c r="A63" s="191">
        <v>69</v>
      </c>
      <c r="B63" s="343"/>
      <c r="C63" s="99"/>
      <c r="D63" s="99"/>
      <c r="E63" s="581"/>
      <c r="F63" s="587" t="s">
        <v>286</v>
      </c>
      <c r="G63" s="585"/>
      <c r="H63" s="573"/>
      <c r="I63" s="585"/>
      <c r="J63" s="588"/>
      <c r="K63" s="582" t="s">
        <v>287</v>
      </c>
      <c r="L63" s="589">
        <f>L61-L62</f>
        <v>0</v>
      </c>
      <c r="M63" s="589">
        <f>M61-M62</f>
        <v>0</v>
      </c>
      <c r="N63" s="343"/>
      <c r="O63" s="59"/>
    </row>
    <row r="64" spans="1:22" s="50" customFormat="1" ht="15" customHeight="1">
      <c r="A64" s="191">
        <v>70</v>
      </c>
      <c r="B64" s="343"/>
      <c r="C64" s="99"/>
      <c r="D64" s="99"/>
      <c r="E64" s="581"/>
      <c r="F64" s="587"/>
      <c r="G64" s="585"/>
      <c r="H64" s="585"/>
      <c r="I64" s="585"/>
      <c r="J64" s="585"/>
      <c r="K64" s="590"/>
      <c r="L64" s="591"/>
      <c r="M64" s="591"/>
      <c r="N64" s="343"/>
      <c r="O64" s="59"/>
    </row>
    <row r="65" spans="1:22" s="50" customFormat="1" ht="15" customHeight="1">
      <c r="A65" s="191">
        <v>71</v>
      </c>
      <c r="B65" s="343"/>
      <c r="C65" s="99"/>
      <c r="D65" s="99"/>
      <c r="E65" s="581"/>
      <c r="F65" s="587" t="s">
        <v>288</v>
      </c>
      <c r="G65" s="585"/>
      <c r="H65" s="668"/>
      <c r="I65" s="669"/>
      <c r="J65" s="669"/>
      <c r="K65" s="669"/>
      <c r="L65" s="669"/>
      <c r="M65" s="670"/>
      <c r="N65" s="343"/>
      <c r="O65" s="59"/>
    </row>
    <row r="66" spans="1:22" ht="15" customHeight="1">
      <c r="A66" s="191">
        <v>72</v>
      </c>
      <c r="B66" s="343"/>
      <c r="C66" s="233"/>
      <c r="D66" s="353"/>
      <c r="E66" s="582"/>
      <c r="F66" s="587"/>
      <c r="G66" s="582"/>
      <c r="H66" s="671"/>
      <c r="I66" s="672"/>
      <c r="J66" s="672"/>
      <c r="K66" s="672"/>
      <c r="L66" s="672"/>
      <c r="M66" s="673"/>
      <c r="N66" s="343"/>
      <c r="O66" s="59"/>
      <c r="P66"/>
      <c r="Q66"/>
      <c r="R66"/>
      <c r="S66"/>
      <c r="T66"/>
      <c r="U66"/>
      <c r="V66"/>
    </row>
    <row r="67" spans="1:22" s="476" customFormat="1">
      <c r="A67" s="470">
        <v>73</v>
      </c>
      <c r="B67" s="471"/>
      <c r="C67" s="472"/>
      <c r="D67" s="471"/>
      <c r="E67" s="592"/>
      <c r="F67" s="593"/>
      <c r="G67" s="592"/>
      <c r="H67" s="592"/>
      <c r="I67" s="592"/>
      <c r="J67" s="594"/>
      <c r="K67" s="595"/>
      <c r="L67" s="596" t="s">
        <v>123</v>
      </c>
      <c r="M67" s="596" t="s">
        <v>281</v>
      </c>
      <c r="N67" s="474"/>
      <c r="O67" s="475"/>
    </row>
    <row r="68" spans="1:22" s="491" customFormat="1" ht="15" customHeight="1">
      <c r="A68" s="487">
        <v>74</v>
      </c>
      <c r="B68" s="488"/>
      <c r="C68" s="489"/>
      <c r="D68" s="489"/>
      <c r="E68" s="597" t="s">
        <v>298</v>
      </c>
      <c r="F68" s="598"/>
      <c r="G68" s="598"/>
      <c r="H68" s="598"/>
      <c r="I68" s="598"/>
      <c r="J68" s="599"/>
      <c r="K68" s="599"/>
      <c r="L68" s="600">
        <f>IF(ISNUMBER(CoverSheet!$C$12),DATE(YEAR(CoverSheet!$C$12)-1,MONTH(CoverSheet!$C$12),DAY(CoverSheet!$C$12)),"")</f>
        <v>41364</v>
      </c>
      <c r="M68" s="600">
        <f>IF(ISNUMBER(CoverSheet!$C$12),DATE(YEAR(CoverSheet!$C$12),MONTH(CoverSheet!$C$12),DAY(CoverSheet!$C$12)),"")</f>
        <v>41729</v>
      </c>
      <c r="N68" s="488"/>
      <c r="O68" s="490"/>
    </row>
    <row r="69" spans="1:22" s="491" customFormat="1" ht="15" customHeight="1">
      <c r="A69" s="487">
        <v>75</v>
      </c>
      <c r="B69" s="488"/>
      <c r="C69" s="489"/>
      <c r="D69" s="489"/>
      <c r="E69" s="597"/>
      <c r="F69" s="601" t="s">
        <v>296</v>
      </c>
      <c r="G69" s="598"/>
      <c r="H69" s="602"/>
      <c r="I69" s="598"/>
      <c r="J69" s="599"/>
      <c r="K69" s="599" t="s">
        <v>283</v>
      </c>
      <c r="L69" s="572"/>
      <c r="M69" s="572"/>
      <c r="N69" s="488"/>
      <c r="O69" s="490"/>
    </row>
    <row r="70" spans="1:22" s="491" customFormat="1" ht="15" customHeight="1" thickBot="1">
      <c r="A70" s="487">
        <v>76</v>
      </c>
      <c r="B70" s="488"/>
      <c r="C70" s="489"/>
      <c r="D70" s="489"/>
      <c r="E70" s="597"/>
      <c r="F70" s="601" t="s">
        <v>284</v>
      </c>
      <c r="G70" s="598"/>
      <c r="H70" s="602"/>
      <c r="I70" s="598"/>
      <c r="J70" s="603"/>
      <c r="K70" s="599" t="s">
        <v>285</v>
      </c>
      <c r="L70" s="572"/>
      <c r="M70" s="572"/>
      <c r="N70" s="488"/>
      <c r="O70" s="490"/>
    </row>
    <row r="71" spans="1:22" s="491" customFormat="1" ht="15" customHeight="1" thickBot="1">
      <c r="A71" s="487">
        <v>77</v>
      </c>
      <c r="B71" s="488"/>
      <c r="C71" s="489"/>
      <c r="D71" s="489"/>
      <c r="E71" s="597"/>
      <c r="F71" s="601" t="s">
        <v>286</v>
      </c>
      <c r="G71" s="598"/>
      <c r="H71" s="602"/>
      <c r="I71" s="598"/>
      <c r="J71" s="603"/>
      <c r="K71" s="599" t="s">
        <v>287</v>
      </c>
      <c r="L71" s="604">
        <f>L69-L70</f>
        <v>0</v>
      </c>
      <c r="M71" s="604">
        <f>M69-M70</f>
        <v>0</v>
      </c>
      <c r="N71" s="488"/>
      <c r="O71" s="490"/>
    </row>
    <row r="72" spans="1:22" s="491" customFormat="1" ht="15" customHeight="1">
      <c r="A72" s="487">
        <v>78</v>
      </c>
      <c r="B72" s="488"/>
      <c r="C72" s="489"/>
      <c r="D72" s="489"/>
      <c r="E72" s="597"/>
      <c r="F72" s="601"/>
      <c r="G72" s="598"/>
      <c r="H72" s="598"/>
      <c r="I72" s="598"/>
      <c r="J72" s="598"/>
      <c r="K72" s="605"/>
      <c r="L72" s="606"/>
      <c r="M72" s="606"/>
      <c r="N72" s="488"/>
      <c r="O72" s="490"/>
    </row>
    <row r="73" spans="1:22" s="491" customFormat="1" ht="15" customHeight="1">
      <c r="A73" s="487">
        <v>79</v>
      </c>
      <c r="B73" s="488"/>
      <c r="C73" s="489"/>
      <c r="D73" s="489"/>
      <c r="E73" s="597"/>
      <c r="F73" s="601" t="s">
        <v>288</v>
      </c>
      <c r="G73" s="598"/>
      <c r="H73" s="674"/>
      <c r="I73" s="675"/>
      <c r="J73" s="675"/>
      <c r="K73" s="675"/>
      <c r="L73" s="675"/>
      <c r="M73" s="676"/>
      <c r="N73" s="488"/>
      <c r="O73" s="490"/>
    </row>
    <row r="74" spans="1:22" s="491" customFormat="1" ht="15" customHeight="1">
      <c r="A74" s="487">
        <v>80</v>
      </c>
      <c r="B74" s="488"/>
      <c r="C74" s="489"/>
      <c r="D74" s="187"/>
      <c r="E74" s="599"/>
      <c r="F74" s="599"/>
      <c r="G74" s="599"/>
      <c r="H74" s="677"/>
      <c r="I74" s="678"/>
      <c r="J74" s="678"/>
      <c r="K74" s="678"/>
      <c r="L74" s="678"/>
      <c r="M74" s="679"/>
      <c r="N74" s="488"/>
      <c r="O74" s="490"/>
    </row>
    <row r="75" spans="1:22" s="478" customFormat="1" ht="15" customHeight="1">
      <c r="A75" s="470">
        <v>81</v>
      </c>
      <c r="B75" s="474"/>
      <c r="C75" s="477"/>
      <c r="D75" s="473"/>
      <c r="E75" s="473"/>
      <c r="F75" s="473"/>
      <c r="G75" s="473"/>
      <c r="H75" s="473"/>
      <c r="I75" s="473"/>
      <c r="J75" s="473"/>
      <c r="K75" s="473"/>
      <c r="L75" s="473"/>
      <c r="M75" s="473"/>
      <c r="N75" s="474"/>
      <c r="O75" s="475"/>
    </row>
    <row r="76" spans="1:22" ht="15" customHeight="1">
      <c r="A76" s="191">
        <v>82</v>
      </c>
      <c r="B76" s="252"/>
      <c r="C76" s="667" t="s">
        <v>459</v>
      </c>
      <c r="D76" s="667"/>
      <c r="E76" s="667"/>
      <c r="F76" s="667"/>
      <c r="G76" s="667"/>
      <c r="H76" s="667"/>
      <c r="I76" s="667"/>
      <c r="J76" s="667"/>
      <c r="K76" s="667"/>
      <c r="L76" s="667"/>
      <c r="M76" s="667"/>
      <c r="N76" s="667"/>
      <c r="O76" s="59"/>
      <c r="P76"/>
      <c r="Q76"/>
      <c r="R76"/>
      <c r="S76"/>
      <c r="T76"/>
      <c r="U76"/>
      <c r="V76"/>
    </row>
    <row r="77" spans="1:22" s="495" customFormat="1" ht="15" customHeight="1">
      <c r="A77" s="191"/>
      <c r="B77" s="510"/>
      <c r="C77" s="202" t="s">
        <v>816</v>
      </c>
      <c r="D77" s="202"/>
      <c r="E77" s="202"/>
      <c r="F77" s="202"/>
      <c r="G77" s="202"/>
      <c r="H77" s="202"/>
      <c r="I77" s="202"/>
      <c r="J77" s="202"/>
      <c r="K77" s="202"/>
      <c r="L77" s="202"/>
      <c r="M77" s="202"/>
      <c r="N77" s="202"/>
      <c r="O77" s="59"/>
    </row>
    <row r="78" spans="1:22" ht="12.75" customHeight="1">
      <c r="A78" s="64"/>
      <c r="B78" s="66"/>
      <c r="C78" s="65"/>
      <c r="D78" s="65"/>
      <c r="E78" s="65"/>
      <c r="F78" s="65"/>
      <c r="G78" s="65"/>
      <c r="H78" s="65"/>
      <c r="I78" s="65"/>
      <c r="J78" s="65"/>
      <c r="K78" s="65"/>
      <c r="L78" s="66"/>
      <c r="M78" s="65"/>
      <c r="N78" s="66"/>
      <c r="O78" s="73"/>
      <c r="P78"/>
      <c r="Q78"/>
      <c r="R78"/>
      <c r="S78"/>
      <c r="T78"/>
      <c r="U78"/>
      <c r="V78"/>
    </row>
    <row r="79" spans="1:22" s="1" customFormat="1">
      <c r="A79" s="163"/>
      <c r="B79" s="163"/>
      <c r="C79" s="163"/>
      <c r="D79" s="163"/>
      <c r="E79" s="163"/>
      <c r="F79" s="163"/>
      <c r="G79" s="163"/>
      <c r="H79" s="163"/>
      <c r="I79" s="163"/>
      <c r="J79" s="163"/>
      <c r="K79" s="163"/>
      <c r="L79" s="163"/>
      <c r="M79" s="163"/>
      <c r="N79" s="163"/>
      <c r="O79" s="163"/>
    </row>
    <row r="80" spans="1:22" s="1" customFormat="1">
      <c r="A80" s="163"/>
      <c r="B80" s="163"/>
      <c r="C80" s="163"/>
      <c r="D80" s="163"/>
      <c r="E80" s="163"/>
      <c r="F80" s="163"/>
      <c r="G80" s="163"/>
      <c r="H80" s="163"/>
      <c r="I80" s="163"/>
      <c r="J80" s="163"/>
      <c r="K80" s="163"/>
      <c r="L80" s="163"/>
      <c r="M80" s="163"/>
      <c r="N80" s="163"/>
      <c r="O80" s="163"/>
    </row>
    <row r="81" spans="1:15" s="1" customFormat="1">
      <c r="A81" s="163"/>
      <c r="B81" s="163"/>
      <c r="C81" s="163"/>
      <c r="D81" s="163"/>
      <c r="E81" s="163"/>
      <c r="F81" s="163"/>
      <c r="G81" s="163"/>
      <c r="H81" s="163"/>
      <c r="I81" s="163"/>
      <c r="J81" s="163"/>
      <c r="K81" s="163"/>
      <c r="L81" s="163"/>
      <c r="M81" s="163"/>
      <c r="N81" s="163"/>
      <c r="O81" s="163"/>
    </row>
    <row r="82" spans="1:15" s="1" customFormat="1">
      <c r="A82" s="163"/>
      <c r="B82" s="163"/>
      <c r="C82" s="163"/>
      <c r="D82" s="163"/>
      <c r="E82" s="163"/>
      <c r="F82" s="163"/>
      <c r="G82" s="163"/>
      <c r="H82" s="163"/>
      <c r="I82" s="163"/>
      <c r="J82" s="163"/>
      <c r="K82" s="163"/>
      <c r="L82" s="163"/>
      <c r="M82" s="163"/>
      <c r="N82" s="163"/>
      <c r="O82" s="163"/>
    </row>
    <row r="83" spans="1:15" s="1" customFormat="1">
      <c r="A83" s="163"/>
      <c r="B83" s="163"/>
      <c r="C83" s="163"/>
      <c r="D83" s="163"/>
      <c r="E83" s="163"/>
      <c r="F83" s="163"/>
      <c r="G83" s="163"/>
      <c r="H83" s="163"/>
      <c r="I83" s="163"/>
      <c r="J83" s="163"/>
      <c r="K83" s="163"/>
      <c r="L83" s="163"/>
      <c r="M83" s="163"/>
      <c r="N83" s="163"/>
      <c r="O83" s="163"/>
    </row>
    <row r="84" spans="1:15" s="1" customFormat="1">
      <c r="A84" s="163"/>
      <c r="B84" s="163"/>
      <c r="C84" s="163"/>
      <c r="D84" s="163"/>
      <c r="E84" s="163"/>
      <c r="F84" s="163"/>
      <c r="G84" s="163"/>
      <c r="H84" s="163"/>
      <c r="I84" s="163"/>
      <c r="J84" s="163"/>
      <c r="K84" s="163"/>
      <c r="L84" s="163"/>
      <c r="M84" s="163"/>
      <c r="N84" s="163"/>
      <c r="O84" s="163"/>
    </row>
    <row r="85" spans="1:15" s="1" customFormat="1">
      <c r="A85" s="163"/>
      <c r="B85" s="163"/>
      <c r="C85" s="163"/>
      <c r="D85" s="163"/>
      <c r="E85" s="163"/>
      <c r="F85" s="163"/>
      <c r="G85" s="163"/>
      <c r="H85" s="163"/>
      <c r="I85" s="163"/>
      <c r="J85" s="163"/>
      <c r="K85" s="163"/>
      <c r="L85" s="163"/>
      <c r="M85" s="163"/>
      <c r="N85" s="163"/>
      <c r="O85" s="163"/>
    </row>
    <row r="86" spans="1:15" s="1" customFormat="1">
      <c r="A86" s="163"/>
      <c r="B86" s="163"/>
      <c r="C86" s="163"/>
      <c r="D86" s="163"/>
      <c r="E86" s="163"/>
      <c r="F86" s="163"/>
      <c r="G86" s="163"/>
      <c r="H86" s="163"/>
      <c r="I86" s="163"/>
      <c r="J86" s="163"/>
      <c r="K86" s="163"/>
      <c r="L86" s="163"/>
      <c r="M86" s="163"/>
      <c r="N86" s="163"/>
      <c r="O86" s="163"/>
    </row>
    <row r="87" spans="1:15" s="1" customFormat="1">
      <c r="A87" s="163"/>
      <c r="B87" s="163"/>
      <c r="C87" s="163"/>
      <c r="D87" s="163"/>
      <c r="E87" s="163"/>
      <c r="F87" s="163"/>
      <c r="G87" s="163"/>
      <c r="H87" s="163"/>
      <c r="I87" s="163"/>
      <c r="J87" s="163"/>
      <c r="K87" s="163"/>
      <c r="L87" s="163"/>
      <c r="M87" s="163"/>
      <c r="N87" s="163"/>
      <c r="O87" s="163"/>
    </row>
    <row r="88" spans="1:15" s="1" customFormat="1">
      <c r="A88" s="163"/>
      <c r="B88" s="163"/>
      <c r="C88" s="163"/>
      <c r="D88" s="163"/>
      <c r="E88" s="163"/>
      <c r="F88" s="163"/>
      <c r="G88" s="163"/>
      <c r="H88" s="163"/>
      <c r="I88" s="163"/>
      <c r="J88" s="163"/>
      <c r="K88" s="163"/>
      <c r="L88" s="163"/>
      <c r="M88" s="163"/>
      <c r="N88" s="163"/>
      <c r="O88" s="163"/>
    </row>
    <row r="89" spans="1:15" s="1" customFormat="1">
      <c r="A89" s="163"/>
      <c r="B89" s="163"/>
      <c r="C89" s="163"/>
      <c r="D89" s="163"/>
      <c r="E89" s="163"/>
      <c r="F89" s="163"/>
      <c r="G89" s="163"/>
      <c r="H89" s="163"/>
      <c r="I89" s="163"/>
      <c r="J89" s="163"/>
      <c r="K89" s="163"/>
      <c r="L89" s="163"/>
      <c r="M89" s="163"/>
      <c r="N89" s="163"/>
      <c r="O89" s="163"/>
    </row>
    <row r="90" spans="1:15" s="1" customFormat="1">
      <c r="A90" s="163"/>
      <c r="B90" s="163"/>
      <c r="C90" s="163"/>
      <c r="D90" s="163"/>
      <c r="E90" s="163"/>
      <c r="F90" s="163"/>
      <c r="G90" s="163"/>
      <c r="H90" s="163"/>
      <c r="I90" s="163"/>
      <c r="J90" s="163"/>
      <c r="K90" s="163"/>
      <c r="L90" s="163"/>
      <c r="M90" s="163"/>
      <c r="N90" s="163"/>
      <c r="O90" s="163"/>
    </row>
    <row r="91" spans="1:15" s="1" customFormat="1">
      <c r="A91" s="163"/>
      <c r="B91" s="163"/>
      <c r="C91" s="163"/>
      <c r="D91" s="163"/>
      <c r="E91" s="163"/>
      <c r="F91" s="163"/>
      <c r="G91" s="163"/>
      <c r="H91" s="163"/>
      <c r="I91" s="163"/>
      <c r="J91" s="163"/>
      <c r="K91" s="163"/>
      <c r="L91" s="163"/>
      <c r="M91" s="163"/>
      <c r="N91" s="163"/>
      <c r="O91" s="163"/>
    </row>
    <row r="92" spans="1:15" s="1" customFormat="1">
      <c r="A92" s="163"/>
      <c r="B92" s="163"/>
      <c r="C92" s="163"/>
      <c r="D92" s="163"/>
      <c r="E92" s="163"/>
      <c r="F92" s="163"/>
      <c r="G92" s="163"/>
      <c r="H92" s="163"/>
      <c r="I92" s="163"/>
      <c r="J92" s="163"/>
      <c r="K92" s="163"/>
      <c r="L92" s="163"/>
      <c r="M92" s="163"/>
      <c r="N92" s="163"/>
      <c r="O92" s="163"/>
    </row>
    <row r="93" spans="1:15" s="1" customFormat="1">
      <c r="A93" s="163"/>
      <c r="B93" s="163"/>
      <c r="C93" s="163"/>
      <c r="D93" s="163"/>
      <c r="E93" s="163"/>
      <c r="F93" s="163"/>
      <c r="G93" s="163"/>
      <c r="H93" s="163"/>
      <c r="I93" s="163"/>
      <c r="J93" s="163"/>
      <c r="K93" s="163"/>
      <c r="L93" s="163"/>
      <c r="M93" s="163"/>
      <c r="N93" s="163"/>
      <c r="O93" s="163"/>
    </row>
    <row r="94" spans="1:15" s="1" customFormat="1">
      <c r="A94" s="163"/>
      <c r="B94" s="163"/>
      <c r="C94" s="163"/>
      <c r="D94" s="163"/>
      <c r="E94" s="163"/>
      <c r="F94" s="163"/>
      <c r="G94" s="163"/>
      <c r="H94" s="163"/>
      <c r="I94" s="163"/>
      <c r="J94" s="163"/>
      <c r="K94" s="163"/>
      <c r="L94" s="163"/>
      <c r="M94" s="163"/>
      <c r="N94" s="163"/>
      <c r="O94" s="163"/>
    </row>
    <row r="95" spans="1:15" s="1" customFormat="1">
      <c r="A95" s="163"/>
      <c r="B95" s="163"/>
      <c r="C95" s="163"/>
      <c r="D95" s="163"/>
      <c r="E95" s="163"/>
      <c r="F95" s="163"/>
      <c r="G95" s="163"/>
      <c r="H95" s="163"/>
      <c r="I95" s="163"/>
      <c r="J95" s="163"/>
      <c r="K95" s="163"/>
      <c r="L95" s="163"/>
      <c r="M95" s="163"/>
      <c r="N95" s="163"/>
      <c r="O95" s="163"/>
    </row>
    <row r="96" spans="1:15" s="1" customFormat="1">
      <c r="A96" s="163"/>
      <c r="B96" s="163"/>
      <c r="C96" s="163"/>
      <c r="D96" s="163"/>
      <c r="E96" s="163"/>
      <c r="F96" s="163"/>
      <c r="G96" s="163"/>
      <c r="H96" s="163"/>
      <c r="I96" s="163"/>
      <c r="J96" s="163"/>
      <c r="K96" s="163"/>
      <c r="L96" s="163"/>
      <c r="M96" s="163"/>
      <c r="N96" s="163"/>
      <c r="O96" s="163"/>
    </row>
    <row r="97" spans="1:15" s="1" customFormat="1">
      <c r="A97" s="163"/>
      <c r="B97" s="163"/>
      <c r="C97" s="163"/>
      <c r="D97" s="163"/>
      <c r="E97" s="163"/>
      <c r="F97" s="163"/>
      <c r="G97" s="163"/>
      <c r="H97" s="163"/>
      <c r="I97" s="163"/>
      <c r="J97" s="163"/>
      <c r="K97" s="163"/>
      <c r="L97" s="163"/>
      <c r="M97" s="163"/>
      <c r="N97" s="163"/>
      <c r="O97" s="163"/>
    </row>
    <row r="98" spans="1:15" s="1" customFormat="1">
      <c r="A98" s="163"/>
      <c r="B98" s="163"/>
      <c r="C98" s="163"/>
      <c r="D98" s="163"/>
      <c r="E98" s="163"/>
      <c r="F98" s="163"/>
      <c r="G98" s="163"/>
      <c r="H98" s="163"/>
      <c r="I98" s="163"/>
      <c r="J98" s="163"/>
      <c r="K98" s="163"/>
      <c r="L98" s="163"/>
      <c r="M98" s="163"/>
      <c r="N98" s="163"/>
      <c r="O98" s="163"/>
    </row>
    <row r="99" spans="1:15" s="1" customFormat="1">
      <c r="A99" s="163"/>
      <c r="B99" s="163"/>
      <c r="C99" s="163"/>
      <c r="D99" s="163"/>
      <c r="E99" s="163"/>
      <c r="F99" s="163"/>
      <c r="G99" s="163"/>
      <c r="H99" s="163"/>
      <c r="I99" s="163"/>
      <c r="J99" s="163"/>
      <c r="K99" s="163"/>
      <c r="L99" s="163"/>
      <c r="M99" s="163"/>
      <c r="N99" s="163"/>
      <c r="O99" s="163"/>
    </row>
    <row r="100" spans="1:15" s="1" customFormat="1">
      <c r="A100" s="163"/>
      <c r="B100" s="163"/>
      <c r="C100" s="163"/>
      <c r="D100" s="163"/>
      <c r="E100" s="163"/>
      <c r="F100" s="163"/>
      <c r="G100" s="163"/>
      <c r="H100" s="163"/>
      <c r="I100" s="163"/>
      <c r="J100" s="163"/>
      <c r="K100" s="163"/>
      <c r="L100" s="163"/>
      <c r="M100" s="163"/>
      <c r="N100" s="163"/>
      <c r="O100" s="163"/>
    </row>
    <row r="101" spans="1:15" s="1" customFormat="1">
      <c r="A101" s="163"/>
      <c r="B101" s="163"/>
      <c r="C101" s="163"/>
      <c r="D101" s="163"/>
      <c r="E101" s="163"/>
      <c r="F101" s="163"/>
      <c r="G101" s="163"/>
      <c r="H101" s="163"/>
      <c r="I101" s="163"/>
      <c r="J101" s="163"/>
      <c r="K101" s="163"/>
      <c r="L101" s="163"/>
      <c r="M101" s="163"/>
      <c r="N101" s="163"/>
      <c r="O101" s="163"/>
    </row>
    <row r="102" spans="1:15" s="1" customFormat="1">
      <c r="A102" s="163"/>
      <c r="B102" s="163"/>
      <c r="C102" s="163"/>
      <c r="D102" s="163"/>
      <c r="E102" s="163"/>
      <c r="F102" s="163"/>
      <c r="G102" s="163"/>
      <c r="H102" s="163"/>
      <c r="I102" s="163"/>
      <c r="J102" s="163"/>
      <c r="K102" s="163"/>
      <c r="L102" s="163"/>
      <c r="M102" s="163"/>
      <c r="N102" s="163"/>
      <c r="O102" s="163"/>
    </row>
    <row r="103" spans="1:15" s="1" customFormat="1">
      <c r="A103" s="163"/>
      <c r="B103" s="163"/>
      <c r="C103" s="163"/>
      <c r="D103" s="163"/>
      <c r="E103" s="163"/>
      <c r="F103" s="163"/>
      <c r="G103" s="163"/>
      <c r="H103" s="163"/>
      <c r="I103" s="163"/>
      <c r="J103" s="163"/>
      <c r="K103" s="163"/>
      <c r="L103" s="163"/>
      <c r="M103" s="163"/>
      <c r="N103" s="163"/>
      <c r="O103" s="163"/>
    </row>
    <row r="104" spans="1:15" s="1" customFormat="1">
      <c r="A104" s="163"/>
      <c r="B104" s="163"/>
      <c r="C104" s="163"/>
      <c r="D104" s="163"/>
      <c r="E104" s="163"/>
      <c r="F104" s="163"/>
      <c r="G104" s="163"/>
      <c r="H104" s="163"/>
      <c r="I104" s="163"/>
      <c r="J104" s="163"/>
      <c r="K104" s="163"/>
      <c r="L104" s="163"/>
      <c r="M104" s="163"/>
      <c r="N104" s="163"/>
      <c r="O104" s="163"/>
    </row>
    <row r="105" spans="1:15" s="1" customFormat="1">
      <c r="A105" s="163"/>
      <c r="B105" s="163"/>
      <c r="C105" s="163"/>
      <c r="D105" s="163"/>
      <c r="E105" s="163"/>
      <c r="F105" s="163"/>
      <c r="G105" s="163"/>
      <c r="H105" s="163"/>
      <c r="I105" s="163"/>
      <c r="J105" s="163"/>
      <c r="K105" s="163"/>
      <c r="L105" s="163"/>
      <c r="M105" s="163"/>
      <c r="N105" s="163"/>
      <c r="O105" s="163"/>
    </row>
    <row r="106" spans="1:15" s="1" customFormat="1">
      <c r="A106" s="163"/>
      <c r="B106" s="163"/>
      <c r="C106" s="163"/>
      <c r="D106" s="163"/>
      <c r="E106" s="163"/>
      <c r="F106" s="163"/>
      <c r="G106" s="163"/>
      <c r="H106" s="163"/>
      <c r="I106" s="163"/>
      <c r="J106" s="163"/>
      <c r="K106" s="163"/>
      <c r="L106" s="163"/>
      <c r="M106" s="163"/>
      <c r="N106" s="163"/>
      <c r="O106" s="163"/>
    </row>
    <row r="107" spans="1:15" s="1" customFormat="1">
      <c r="A107" s="163"/>
      <c r="B107" s="163"/>
      <c r="C107" s="163"/>
      <c r="D107" s="163"/>
      <c r="E107" s="163"/>
      <c r="F107" s="163"/>
      <c r="G107" s="163"/>
      <c r="H107" s="163"/>
      <c r="I107" s="163"/>
      <c r="J107" s="163"/>
      <c r="K107" s="163"/>
      <c r="L107" s="163"/>
      <c r="M107" s="163"/>
      <c r="N107" s="163"/>
      <c r="O107" s="163"/>
    </row>
    <row r="108" spans="1:15" s="1" customFormat="1">
      <c r="A108" s="163"/>
      <c r="B108" s="163"/>
      <c r="C108" s="163"/>
      <c r="D108" s="163"/>
      <c r="E108" s="163"/>
      <c r="F108" s="163"/>
      <c r="G108" s="163"/>
      <c r="H108" s="163"/>
      <c r="I108" s="163"/>
      <c r="J108" s="163"/>
      <c r="K108" s="163"/>
      <c r="L108" s="163"/>
      <c r="M108" s="163"/>
      <c r="N108" s="163"/>
      <c r="O108" s="163"/>
    </row>
    <row r="109" spans="1:15" s="1" customFormat="1">
      <c r="A109" s="163"/>
      <c r="B109" s="163"/>
      <c r="C109" s="163"/>
      <c r="D109" s="163"/>
      <c r="E109" s="163"/>
      <c r="F109" s="163"/>
      <c r="G109" s="163"/>
      <c r="H109" s="163"/>
      <c r="I109" s="163"/>
      <c r="J109" s="163"/>
      <c r="K109" s="163"/>
      <c r="L109" s="163"/>
      <c r="M109" s="163"/>
      <c r="N109" s="163"/>
      <c r="O109" s="163"/>
    </row>
    <row r="110" spans="1:15" s="1" customFormat="1">
      <c r="A110" s="163"/>
      <c r="B110" s="163"/>
      <c r="C110" s="163"/>
      <c r="D110" s="163"/>
      <c r="E110" s="163"/>
      <c r="F110" s="163"/>
      <c r="G110" s="163"/>
      <c r="H110" s="163"/>
      <c r="I110" s="163"/>
      <c r="J110" s="163"/>
      <c r="K110" s="163"/>
      <c r="L110" s="163"/>
      <c r="M110" s="163"/>
      <c r="N110" s="163"/>
      <c r="O110" s="163"/>
    </row>
    <row r="111" spans="1:15" s="1" customFormat="1">
      <c r="A111" s="163"/>
      <c r="B111" s="163"/>
      <c r="C111" s="163"/>
      <c r="D111" s="163"/>
      <c r="E111" s="163"/>
      <c r="F111" s="163"/>
      <c r="G111" s="163"/>
      <c r="H111" s="163"/>
      <c r="I111" s="163"/>
      <c r="J111" s="163"/>
      <c r="K111" s="163"/>
      <c r="L111" s="163"/>
      <c r="M111" s="163"/>
      <c r="N111" s="163"/>
      <c r="O111" s="163"/>
    </row>
    <row r="112" spans="1:15" s="1" customFormat="1">
      <c r="A112" s="163"/>
      <c r="B112" s="163"/>
      <c r="C112" s="163"/>
      <c r="D112" s="163"/>
      <c r="E112" s="163"/>
      <c r="F112" s="163"/>
      <c r="G112" s="163"/>
      <c r="H112" s="163"/>
      <c r="I112" s="163"/>
      <c r="J112" s="163"/>
      <c r="K112" s="163"/>
      <c r="L112" s="163"/>
      <c r="M112" s="163"/>
      <c r="N112" s="163"/>
      <c r="O112" s="163"/>
    </row>
    <row r="113" spans="1:15" s="1" customFormat="1">
      <c r="A113" s="163"/>
      <c r="B113" s="163"/>
      <c r="C113" s="163"/>
      <c r="D113" s="163"/>
      <c r="E113" s="163"/>
      <c r="F113" s="163"/>
      <c r="G113" s="163"/>
      <c r="H113" s="163"/>
      <c r="I113" s="163"/>
      <c r="J113" s="163"/>
      <c r="K113" s="163"/>
      <c r="L113" s="163"/>
      <c r="M113" s="163"/>
      <c r="N113" s="163"/>
      <c r="O113" s="163"/>
    </row>
    <row r="114" spans="1:15" s="1" customFormat="1">
      <c r="A114" s="163"/>
      <c r="B114" s="163"/>
      <c r="C114" s="163"/>
      <c r="D114" s="163"/>
      <c r="E114" s="163"/>
      <c r="F114" s="163"/>
      <c r="G114" s="163"/>
      <c r="H114" s="163"/>
      <c r="I114" s="163"/>
      <c r="J114" s="163"/>
      <c r="K114" s="163"/>
      <c r="L114" s="163"/>
      <c r="M114" s="163"/>
      <c r="N114" s="163"/>
      <c r="O114" s="163"/>
    </row>
    <row r="115" spans="1:15" s="1" customFormat="1">
      <c r="A115" s="163"/>
      <c r="B115" s="163"/>
      <c r="C115" s="163"/>
      <c r="D115" s="163"/>
      <c r="E115" s="163"/>
      <c r="F115" s="163"/>
      <c r="G115" s="163"/>
      <c r="H115" s="163"/>
      <c r="I115" s="163"/>
      <c r="J115" s="163"/>
      <c r="K115" s="163"/>
      <c r="L115" s="163"/>
      <c r="M115" s="163"/>
      <c r="N115" s="163"/>
      <c r="O115" s="163"/>
    </row>
    <row r="116" spans="1:15" s="1" customFormat="1">
      <c r="A116" s="163"/>
      <c r="B116" s="163"/>
      <c r="C116" s="163"/>
      <c r="D116" s="163"/>
      <c r="E116" s="163"/>
      <c r="F116" s="163"/>
      <c r="G116" s="163"/>
      <c r="H116" s="163"/>
      <c r="I116" s="163"/>
      <c r="J116" s="163"/>
      <c r="K116" s="163"/>
      <c r="L116" s="163"/>
      <c r="M116" s="163"/>
      <c r="N116" s="163"/>
      <c r="O116" s="163"/>
    </row>
    <row r="117" spans="1:15" s="1" customFormat="1">
      <c r="A117" s="163"/>
      <c r="B117" s="163"/>
      <c r="C117" s="163"/>
      <c r="D117" s="163"/>
      <c r="E117" s="163"/>
      <c r="F117" s="163"/>
      <c r="G117" s="163"/>
      <c r="H117" s="163"/>
      <c r="I117" s="163"/>
      <c r="J117" s="163"/>
      <c r="K117" s="163"/>
      <c r="L117" s="163"/>
      <c r="M117" s="163"/>
      <c r="N117" s="163"/>
      <c r="O117" s="163"/>
    </row>
    <row r="118" spans="1:15" s="1" customFormat="1">
      <c r="A118" s="163"/>
      <c r="B118" s="163"/>
      <c r="C118" s="163"/>
      <c r="D118" s="163"/>
      <c r="E118" s="163"/>
      <c r="F118" s="163"/>
      <c r="G118" s="163"/>
      <c r="H118" s="163"/>
      <c r="I118" s="163"/>
      <c r="J118" s="163"/>
      <c r="K118" s="163"/>
      <c r="L118" s="163"/>
      <c r="M118" s="163"/>
      <c r="N118" s="163"/>
      <c r="O118" s="163"/>
    </row>
    <row r="119" spans="1:15" s="1" customFormat="1">
      <c r="A119" s="163"/>
      <c r="B119" s="163"/>
      <c r="C119" s="163"/>
      <c r="D119" s="163"/>
      <c r="E119" s="163"/>
      <c r="F119" s="163"/>
      <c r="G119" s="163"/>
      <c r="H119" s="163"/>
      <c r="I119" s="163"/>
      <c r="J119" s="163"/>
      <c r="K119" s="163"/>
      <c r="L119" s="163"/>
      <c r="M119" s="163"/>
      <c r="N119" s="163"/>
      <c r="O119" s="163"/>
    </row>
    <row r="120" spans="1:15" s="1" customFormat="1">
      <c r="A120" s="163"/>
      <c r="B120" s="163"/>
      <c r="C120" s="163"/>
      <c r="D120" s="163"/>
      <c r="E120" s="163"/>
      <c r="F120" s="163"/>
      <c r="G120" s="163"/>
      <c r="H120" s="163"/>
      <c r="I120" s="163"/>
      <c r="J120" s="163"/>
      <c r="K120" s="163"/>
      <c r="L120" s="163"/>
      <c r="M120" s="163"/>
      <c r="N120" s="163"/>
      <c r="O120" s="163"/>
    </row>
    <row r="121" spans="1:15" s="1" customFormat="1">
      <c r="A121" s="163"/>
      <c r="B121" s="163"/>
      <c r="C121" s="163"/>
      <c r="D121" s="163"/>
      <c r="E121" s="163"/>
      <c r="F121" s="163"/>
      <c r="G121" s="163"/>
      <c r="H121" s="163"/>
      <c r="I121" s="163"/>
      <c r="J121" s="163"/>
      <c r="K121" s="163"/>
      <c r="L121" s="163"/>
      <c r="M121" s="163"/>
      <c r="N121" s="163"/>
      <c r="O121" s="163"/>
    </row>
    <row r="122" spans="1:15" s="1" customFormat="1">
      <c r="A122" s="163"/>
      <c r="B122" s="163"/>
      <c r="C122" s="163"/>
      <c r="D122" s="163"/>
      <c r="E122" s="163"/>
      <c r="F122" s="163"/>
      <c r="G122" s="163"/>
      <c r="H122" s="163"/>
      <c r="I122" s="163"/>
      <c r="J122" s="163"/>
      <c r="K122" s="163"/>
      <c r="L122" s="163"/>
      <c r="M122" s="163"/>
      <c r="N122" s="163"/>
      <c r="O122" s="163"/>
    </row>
    <row r="123" spans="1:15" s="1" customFormat="1">
      <c r="A123" s="163"/>
      <c r="B123" s="163"/>
      <c r="C123" s="163"/>
      <c r="D123" s="163"/>
      <c r="E123" s="163"/>
      <c r="F123" s="163"/>
      <c r="G123" s="163"/>
      <c r="H123" s="163"/>
      <c r="I123" s="163"/>
      <c r="J123" s="163"/>
      <c r="K123" s="163"/>
      <c r="L123" s="163"/>
      <c r="M123" s="163"/>
      <c r="N123" s="163"/>
      <c r="O123" s="163"/>
    </row>
    <row r="124" spans="1:15" s="1" customFormat="1">
      <c r="A124" s="163"/>
      <c r="B124" s="163"/>
      <c r="C124" s="163"/>
      <c r="D124" s="163"/>
      <c r="E124" s="163"/>
      <c r="F124" s="163"/>
      <c r="G124" s="163"/>
      <c r="H124" s="163"/>
      <c r="I124" s="163"/>
      <c r="J124" s="163"/>
      <c r="K124" s="163"/>
      <c r="L124" s="163"/>
      <c r="M124" s="163"/>
      <c r="N124" s="163"/>
      <c r="O124" s="163"/>
    </row>
    <row r="125" spans="1:15" s="1" customFormat="1">
      <c r="A125" s="163"/>
      <c r="B125" s="163"/>
      <c r="C125" s="163"/>
      <c r="D125" s="163"/>
      <c r="E125" s="163"/>
      <c r="F125" s="163"/>
      <c r="G125" s="163"/>
      <c r="H125" s="163"/>
      <c r="I125" s="163"/>
      <c r="J125" s="163"/>
      <c r="K125" s="163"/>
      <c r="L125" s="163"/>
      <c r="M125" s="163"/>
      <c r="N125" s="163"/>
      <c r="O125" s="163"/>
    </row>
    <row r="126" spans="1:15" s="1" customFormat="1">
      <c r="A126" s="163"/>
      <c r="B126" s="163"/>
      <c r="C126" s="163"/>
      <c r="D126" s="163"/>
      <c r="E126" s="163"/>
      <c r="F126" s="163"/>
      <c r="G126" s="163"/>
      <c r="H126" s="163"/>
      <c r="I126" s="163"/>
      <c r="J126" s="163"/>
      <c r="K126" s="163"/>
      <c r="L126" s="163"/>
      <c r="M126" s="163"/>
      <c r="N126" s="163"/>
      <c r="O126" s="163"/>
    </row>
    <row r="127" spans="1:15" s="1" customFormat="1">
      <c r="A127" s="163"/>
      <c r="B127" s="163"/>
      <c r="C127" s="163"/>
      <c r="D127" s="163"/>
      <c r="E127" s="163"/>
      <c r="F127" s="163"/>
      <c r="G127" s="163"/>
      <c r="H127" s="163"/>
      <c r="I127" s="163"/>
      <c r="J127" s="163"/>
      <c r="K127" s="163"/>
      <c r="L127" s="163"/>
      <c r="M127" s="163"/>
      <c r="N127" s="163"/>
      <c r="O127" s="163"/>
    </row>
    <row r="128" spans="1:15" s="1" customFormat="1">
      <c r="A128" s="163"/>
      <c r="B128" s="163"/>
      <c r="C128" s="163"/>
      <c r="D128" s="163"/>
      <c r="E128" s="163"/>
      <c r="F128" s="163"/>
      <c r="G128" s="163"/>
      <c r="H128" s="163"/>
      <c r="I128" s="163"/>
      <c r="J128" s="163"/>
      <c r="K128" s="163"/>
      <c r="L128" s="163"/>
      <c r="M128" s="163"/>
      <c r="N128" s="163"/>
      <c r="O128" s="163"/>
    </row>
    <row r="129" spans="1:15" s="1" customFormat="1">
      <c r="A129" s="163"/>
      <c r="B129" s="163"/>
      <c r="C129" s="163"/>
      <c r="D129" s="163"/>
      <c r="E129" s="163"/>
      <c r="F129" s="163"/>
      <c r="G129" s="163"/>
      <c r="H129" s="163"/>
      <c r="I129" s="163"/>
      <c r="J129" s="163"/>
      <c r="K129" s="163"/>
      <c r="L129" s="163"/>
      <c r="M129" s="163"/>
      <c r="N129" s="163"/>
      <c r="O129" s="163"/>
    </row>
    <row r="130" spans="1:15" s="1" customFormat="1">
      <c r="A130" s="163"/>
      <c r="B130" s="163"/>
      <c r="C130" s="163"/>
      <c r="D130" s="163"/>
      <c r="E130" s="163"/>
      <c r="F130" s="163"/>
      <c r="G130" s="163"/>
      <c r="H130" s="163"/>
      <c r="I130" s="163"/>
      <c r="J130" s="163"/>
      <c r="K130" s="163"/>
      <c r="L130" s="163"/>
      <c r="M130" s="163"/>
      <c r="N130" s="163"/>
      <c r="O130" s="163"/>
    </row>
    <row r="131" spans="1:15" s="1" customFormat="1">
      <c r="A131" s="163"/>
      <c r="B131" s="163"/>
      <c r="C131" s="163"/>
      <c r="D131" s="163"/>
      <c r="E131" s="163"/>
      <c r="F131" s="163"/>
      <c r="G131" s="163"/>
      <c r="H131" s="163"/>
      <c r="I131" s="163"/>
      <c r="J131" s="163"/>
      <c r="K131" s="163"/>
      <c r="L131" s="163"/>
      <c r="M131" s="163"/>
      <c r="N131" s="163"/>
      <c r="O131" s="163"/>
    </row>
    <row r="132" spans="1:15" s="1" customFormat="1">
      <c r="A132" s="163"/>
      <c r="B132" s="163"/>
      <c r="C132" s="163"/>
      <c r="D132" s="163"/>
      <c r="E132" s="163"/>
      <c r="F132" s="163"/>
      <c r="G132" s="163"/>
      <c r="H132" s="163"/>
      <c r="I132" s="163"/>
      <c r="J132" s="163"/>
      <c r="K132" s="163"/>
      <c r="L132" s="163"/>
      <c r="M132" s="163"/>
      <c r="N132" s="163"/>
      <c r="O132" s="163"/>
    </row>
    <row r="133" spans="1:15" s="1" customFormat="1">
      <c r="A133" s="163"/>
      <c r="B133" s="163"/>
      <c r="C133" s="163"/>
      <c r="D133" s="163"/>
      <c r="E133" s="163"/>
      <c r="F133" s="163"/>
      <c r="G133" s="163"/>
      <c r="H133" s="163"/>
      <c r="I133" s="163"/>
      <c r="J133" s="163"/>
      <c r="K133" s="163"/>
      <c r="L133" s="163"/>
      <c r="M133" s="163"/>
      <c r="N133" s="163"/>
      <c r="O133" s="163"/>
    </row>
    <row r="134" spans="1:15" s="1" customFormat="1">
      <c r="A134" s="163"/>
      <c r="B134" s="163"/>
      <c r="C134" s="163"/>
      <c r="D134" s="163"/>
      <c r="E134" s="163"/>
      <c r="F134" s="163"/>
      <c r="G134" s="163"/>
      <c r="H134" s="163"/>
      <c r="I134" s="163"/>
      <c r="J134" s="163"/>
      <c r="K134" s="163"/>
      <c r="L134" s="163"/>
      <c r="M134" s="163"/>
      <c r="N134" s="163"/>
      <c r="O134" s="163"/>
    </row>
    <row r="135" spans="1:15" s="1" customFormat="1">
      <c r="A135" s="163"/>
      <c r="B135" s="163"/>
      <c r="C135" s="163"/>
      <c r="D135" s="163"/>
      <c r="E135" s="163"/>
      <c r="F135" s="163"/>
      <c r="G135" s="163"/>
      <c r="H135" s="163"/>
      <c r="I135" s="163"/>
      <c r="J135" s="163"/>
      <c r="K135" s="163"/>
      <c r="L135" s="163"/>
      <c r="M135" s="163"/>
      <c r="N135" s="163"/>
      <c r="O135" s="163"/>
    </row>
    <row r="136" spans="1:15" s="1" customFormat="1">
      <c r="A136" s="163"/>
      <c r="B136" s="163"/>
      <c r="C136" s="163"/>
      <c r="D136" s="163"/>
      <c r="E136" s="163"/>
      <c r="F136" s="163"/>
      <c r="G136" s="163"/>
      <c r="H136" s="163"/>
      <c r="I136" s="163"/>
      <c r="J136" s="163"/>
      <c r="K136" s="163"/>
      <c r="L136" s="163"/>
      <c r="M136" s="163"/>
      <c r="N136" s="163"/>
      <c r="O136" s="163"/>
    </row>
    <row r="137" spans="1:15" s="1" customFormat="1">
      <c r="A137" s="163"/>
      <c r="B137" s="163"/>
      <c r="C137" s="163"/>
      <c r="D137" s="163"/>
      <c r="E137" s="163"/>
      <c r="F137" s="163"/>
      <c r="G137" s="163"/>
      <c r="H137" s="163"/>
      <c r="I137" s="163"/>
      <c r="J137" s="163"/>
      <c r="K137" s="163"/>
      <c r="L137" s="163"/>
      <c r="M137" s="163"/>
      <c r="N137" s="163"/>
      <c r="O137" s="163"/>
    </row>
    <row r="138" spans="1:15" s="1" customFormat="1">
      <c r="A138" s="163"/>
      <c r="B138" s="163"/>
      <c r="C138" s="163"/>
      <c r="D138" s="163"/>
      <c r="E138" s="163"/>
      <c r="F138" s="163"/>
      <c r="G138" s="163"/>
      <c r="H138" s="163"/>
      <c r="I138" s="163"/>
      <c r="J138" s="163"/>
      <c r="K138" s="163"/>
      <c r="L138" s="163"/>
      <c r="M138" s="163"/>
      <c r="N138" s="163"/>
      <c r="O138" s="163"/>
    </row>
    <row r="139" spans="1:15" s="1" customFormat="1">
      <c r="A139" s="163"/>
      <c r="B139" s="163"/>
      <c r="C139" s="163"/>
      <c r="D139" s="163"/>
      <c r="E139" s="163"/>
      <c r="F139" s="163"/>
      <c r="G139" s="163"/>
      <c r="H139" s="163"/>
      <c r="I139" s="163"/>
      <c r="J139" s="163"/>
      <c r="K139" s="163"/>
      <c r="L139" s="163"/>
      <c r="M139" s="163"/>
      <c r="N139" s="163"/>
      <c r="O139" s="163"/>
    </row>
    <row r="140" spans="1:15" s="1" customFormat="1">
      <c r="A140" s="163"/>
      <c r="B140" s="163"/>
      <c r="C140" s="163"/>
      <c r="D140" s="163"/>
      <c r="E140" s="163"/>
      <c r="F140" s="163"/>
      <c r="G140" s="163"/>
      <c r="H140" s="163"/>
      <c r="I140" s="163"/>
      <c r="J140" s="163"/>
      <c r="K140" s="163"/>
      <c r="L140" s="163"/>
      <c r="M140" s="163"/>
      <c r="N140" s="163"/>
      <c r="O140" s="163"/>
    </row>
    <row r="141" spans="1:15" s="1" customFormat="1">
      <c r="A141" s="163"/>
      <c r="B141" s="163"/>
      <c r="C141" s="163"/>
      <c r="D141" s="163"/>
      <c r="E141" s="163"/>
      <c r="F141" s="163"/>
      <c r="G141" s="163"/>
      <c r="H141" s="163"/>
      <c r="I141" s="163"/>
      <c r="J141" s="163"/>
      <c r="K141" s="163"/>
      <c r="L141" s="163"/>
      <c r="M141" s="163"/>
      <c r="N141" s="163"/>
      <c r="O141" s="163"/>
    </row>
    <row r="142" spans="1:15" s="1" customFormat="1">
      <c r="A142" s="163"/>
      <c r="B142" s="163"/>
      <c r="C142" s="163"/>
      <c r="D142" s="163"/>
      <c r="E142" s="163"/>
      <c r="F142" s="163"/>
      <c r="G142" s="163"/>
      <c r="H142" s="163"/>
      <c r="I142" s="163"/>
      <c r="J142" s="163"/>
      <c r="K142" s="163"/>
      <c r="L142" s="163"/>
      <c r="M142" s="163"/>
      <c r="N142" s="163"/>
      <c r="O142" s="163"/>
    </row>
    <row r="143" spans="1:15" s="1" customFormat="1">
      <c r="A143" s="163"/>
      <c r="B143" s="163"/>
      <c r="C143" s="163"/>
      <c r="D143" s="163"/>
      <c r="E143" s="163"/>
      <c r="F143" s="163"/>
      <c r="G143" s="163"/>
      <c r="H143" s="163"/>
      <c r="I143" s="163"/>
      <c r="J143" s="163"/>
      <c r="K143" s="163"/>
      <c r="L143" s="163"/>
      <c r="M143" s="163"/>
      <c r="N143" s="163"/>
      <c r="O143" s="163"/>
    </row>
    <row r="144" spans="1:15" s="1" customFormat="1">
      <c r="A144" s="163"/>
      <c r="B144" s="163"/>
      <c r="C144" s="163"/>
      <c r="D144" s="163"/>
      <c r="E144" s="163"/>
      <c r="F144" s="163"/>
      <c r="G144" s="163"/>
      <c r="H144" s="163"/>
      <c r="I144" s="163"/>
      <c r="J144" s="163"/>
      <c r="K144" s="163"/>
      <c r="L144" s="163"/>
      <c r="M144" s="163"/>
      <c r="N144" s="163"/>
      <c r="O144" s="163"/>
    </row>
    <row r="145" spans="1:15" s="1" customFormat="1">
      <c r="A145" s="163"/>
      <c r="B145" s="163"/>
      <c r="C145" s="163"/>
      <c r="D145" s="163"/>
      <c r="E145" s="163"/>
      <c r="F145" s="163"/>
      <c r="G145" s="163"/>
      <c r="H145" s="163"/>
      <c r="I145" s="163"/>
      <c r="J145" s="163"/>
      <c r="K145" s="163"/>
      <c r="L145" s="163"/>
      <c r="M145" s="163"/>
      <c r="N145" s="163"/>
      <c r="O145" s="163"/>
    </row>
    <row r="146" spans="1:15" s="1" customFormat="1">
      <c r="A146" s="163"/>
      <c r="B146" s="163"/>
      <c r="C146" s="163"/>
      <c r="D146" s="163"/>
      <c r="E146" s="163"/>
      <c r="F146" s="163"/>
      <c r="G146" s="163"/>
      <c r="H146" s="163"/>
      <c r="I146" s="163"/>
      <c r="J146" s="163"/>
      <c r="K146" s="163"/>
      <c r="L146" s="163"/>
      <c r="M146" s="163"/>
      <c r="N146" s="163"/>
      <c r="O146" s="163"/>
    </row>
    <row r="147" spans="1:15" s="1" customFormat="1">
      <c r="A147" s="163"/>
      <c r="B147" s="163"/>
      <c r="C147" s="163"/>
      <c r="D147" s="163"/>
      <c r="E147" s="163"/>
      <c r="F147" s="163"/>
      <c r="G147" s="163"/>
      <c r="H147" s="163"/>
      <c r="I147" s="163"/>
      <c r="J147" s="163"/>
      <c r="K147" s="163"/>
      <c r="L147" s="163"/>
      <c r="M147" s="163"/>
      <c r="N147" s="163"/>
      <c r="O147" s="163"/>
    </row>
    <row r="148" spans="1:15" s="1" customFormat="1">
      <c r="A148" s="163"/>
      <c r="B148" s="163"/>
      <c r="C148" s="163"/>
      <c r="D148" s="163"/>
      <c r="E148" s="163"/>
      <c r="F148" s="163"/>
      <c r="G148" s="163"/>
      <c r="H148" s="163"/>
      <c r="I148" s="163"/>
      <c r="J148" s="163"/>
      <c r="K148" s="163"/>
      <c r="L148" s="163"/>
      <c r="M148" s="163"/>
      <c r="N148" s="163"/>
      <c r="O148" s="163"/>
    </row>
    <row r="149" spans="1:15" s="1" customFormat="1">
      <c r="A149" s="163"/>
      <c r="B149" s="163"/>
      <c r="C149" s="163"/>
      <c r="D149" s="163"/>
      <c r="E149" s="163"/>
      <c r="F149" s="163"/>
      <c r="G149" s="163"/>
      <c r="H149" s="163"/>
      <c r="I149" s="163"/>
      <c r="J149" s="163"/>
      <c r="K149" s="163"/>
      <c r="L149" s="163"/>
      <c r="M149" s="163"/>
      <c r="N149" s="163"/>
      <c r="O149" s="163"/>
    </row>
    <row r="150" spans="1:15" s="1" customFormat="1">
      <c r="A150" s="163"/>
      <c r="B150" s="163"/>
      <c r="C150" s="163"/>
      <c r="D150" s="163"/>
      <c r="E150" s="163"/>
      <c r="F150" s="163"/>
      <c r="G150" s="163"/>
      <c r="H150" s="163"/>
      <c r="I150" s="163"/>
      <c r="J150" s="163"/>
      <c r="K150" s="163"/>
      <c r="L150" s="163"/>
      <c r="M150" s="163"/>
      <c r="N150" s="163"/>
      <c r="O150" s="163"/>
    </row>
    <row r="151" spans="1:15" s="1" customFormat="1">
      <c r="A151" s="163"/>
      <c r="B151" s="163"/>
      <c r="C151" s="163"/>
      <c r="D151" s="163"/>
      <c r="E151" s="163"/>
      <c r="F151" s="163"/>
      <c r="G151" s="163"/>
      <c r="H151" s="163"/>
      <c r="I151" s="163"/>
      <c r="J151" s="163"/>
      <c r="K151" s="163"/>
      <c r="L151" s="163"/>
      <c r="M151" s="163"/>
      <c r="N151" s="163"/>
      <c r="O151" s="163"/>
    </row>
    <row r="152" spans="1:15" s="1" customFormat="1">
      <c r="A152" s="163"/>
      <c r="B152" s="163"/>
      <c r="C152" s="163"/>
      <c r="D152" s="163"/>
      <c r="E152" s="163"/>
      <c r="F152" s="163"/>
      <c r="G152" s="163"/>
      <c r="H152" s="163"/>
      <c r="I152" s="163"/>
      <c r="J152" s="163"/>
      <c r="K152" s="163"/>
      <c r="L152" s="163"/>
      <c r="M152" s="163"/>
      <c r="N152" s="163"/>
      <c r="O152" s="163"/>
    </row>
    <row r="153" spans="1:15" s="1" customFormat="1">
      <c r="A153" s="163"/>
      <c r="B153" s="163"/>
      <c r="C153" s="163"/>
      <c r="D153" s="163"/>
      <c r="E153" s="163"/>
      <c r="F153" s="163"/>
      <c r="G153" s="163"/>
      <c r="H153" s="163"/>
      <c r="I153" s="163"/>
      <c r="J153" s="163"/>
      <c r="K153" s="163"/>
      <c r="L153" s="163"/>
      <c r="M153" s="163"/>
      <c r="N153" s="163"/>
      <c r="O153" s="163"/>
    </row>
    <row r="154" spans="1:15" s="1" customFormat="1">
      <c r="A154" s="163"/>
      <c r="B154" s="163"/>
      <c r="C154" s="163"/>
      <c r="D154" s="163"/>
      <c r="E154" s="163"/>
      <c r="F154" s="163"/>
      <c r="G154" s="163"/>
      <c r="H154" s="163"/>
      <c r="I154" s="163"/>
      <c r="J154" s="163"/>
      <c r="K154" s="163"/>
      <c r="L154" s="163"/>
      <c r="M154" s="163"/>
      <c r="N154" s="163"/>
      <c r="O154" s="163"/>
    </row>
    <row r="155" spans="1:15" s="1" customFormat="1">
      <c r="A155" s="163"/>
      <c r="B155" s="163"/>
      <c r="C155" s="163"/>
      <c r="D155" s="163"/>
      <c r="E155" s="163"/>
      <c r="F155" s="163"/>
      <c r="G155" s="163"/>
      <c r="H155" s="163"/>
      <c r="I155" s="163"/>
      <c r="J155" s="163"/>
      <c r="K155" s="163"/>
      <c r="L155" s="163"/>
      <c r="M155" s="163"/>
      <c r="N155" s="163"/>
      <c r="O155" s="163"/>
    </row>
    <row r="156" spans="1:15" s="1" customFormat="1">
      <c r="A156" s="163"/>
      <c r="B156" s="163"/>
      <c r="C156" s="163"/>
      <c r="D156" s="163"/>
      <c r="E156" s="163"/>
      <c r="F156" s="163"/>
      <c r="G156" s="163"/>
      <c r="H156" s="163"/>
      <c r="I156" s="163"/>
      <c r="J156" s="163"/>
      <c r="K156" s="163"/>
      <c r="L156" s="163"/>
      <c r="M156" s="163"/>
      <c r="N156" s="163"/>
      <c r="O156" s="163"/>
    </row>
    <row r="157" spans="1:15" s="1" customFormat="1">
      <c r="A157" s="163"/>
      <c r="B157" s="163"/>
      <c r="C157" s="163"/>
      <c r="D157" s="163"/>
      <c r="E157" s="163"/>
      <c r="F157" s="163"/>
      <c r="G157" s="163"/>
      <c r="H157" s="163"/>
      <c r="I157" s="163"/>
      <c r="J157" s="163"/>
      <c r="K157" s="163"/>
      <c r="L157" s="163"/>
      <c r="M157" s="163"/>
      <c r="N157" s="163"/>
      <c r="O157" s="163"/>
    </row>
    <row r="158" spans="1:15" s="1" customFormat="1">
      <c r="A158" s="163"/>
      <c r="B158" s="163"/>
      <c r="C158" s="163"/>
      <c r="D158" s="163"/>
      <c r="E158" s="163"/>
      <c r="F158" s="163"/>
      <c r="G158" s="163"/>
      <c r="H158" s="163"/>
      <c r="I158" s="163"/>
      <c r="J158" s="163"/>
      <c r="K158" s="163"/>
      <c r="L158" s="163"/>
      <c r="M158" s="163"/>
      <c r="N158" s="163"/>
      <c r="O158" s="163"/>
    </row>
    <row r="159" spans="1:15" s="1" customFormat="1">
      <c r="A159" s="163"/>
      <c r="B159" s="163"/>
      <c r="C159" s="163"/>
      <c r="D159" s="163"/>
      <c r="E159" s="163"/>
      <c r="F159" s="163"/>
      <c r="G159" s="163"/>
      <c r="H159" s="163"/>
      <c r="I159" s="163"/>
      <c r="J159" s="163"/>
      <c r="K159" s="163"/>
      <c r="L159" s="163"/>
      <c r="M159" s="163"/>
      <c r="N159" s="163"/>
      <c r="O159" s="163"/>
    </row>
    <row r="160" spans="1:15" s="1" customFormat="1">
      <c r="A160" s="163"/>
      <c r="B160" s="163"/>
      <c r="C160" s="163"/>
      <c r="D160" s="163"/>
      <c r="E160" s="163"/>
      <c r="F160" s="163"/>
      <c r="G160" s="163"/>
      <c r="H160" s="163"/>
      <c r="I160" s="163"/>
      <c r="J160" s="163"/>
      <c r="K160" s="163"/>
      <c r="L160" s="163"/>
      <c r="M160" s="163"/>
      <c r="N160" s="163"/>
      <c r="O160" s="163"/>
    </row>
    <row r="161" spans="1:15" s="1" customFormat="1">
      <c r="A161" s="163"/>
      <c r="B161" s="163"/>
      <c r="C161" s="163"/>
      <c r="D161" s="163"/>
      <c r="E161" s="163"/>
      <c r="F161" s="163"/>
      <c r="G161" s="163"/>
      <c r="H161" s="163"/>
      <c r="I161" s="163"/>
      <c r="J161" s="163"/>
      <c r="K161" s="163"/>
      <c r="L161" s="163"/>
      <c r="M161" s="163"/>
      <c r="N161" s="163"/>
      <c r="O161" s="163"/>
    </row>
    <row r="162" spans="1:15" s="1" customFormat="1">
      <c r="A162" s="163"/>
      <c r="B162" s="163"/>
      <c r="C162" s="163"/>
      <c r="D162" s="163"/>
      <c r="E162" s="163"/>
      <c r="F162" s="163"/>
      <c r="G162" s="163"/>
      <c r="H162" s="163"/>
      <c r="I162" s="163"/>
      <c r="J162" s="163"/>
      <c r="K162" s="163"/>
      <c r="L162" s="163"/>
      <c r="M162" s="163"/>
      <c r="N162" s="163"/>
      <c r="O162" s="163"/>
    </row>
    <row r="163" spans="1:15" s="1" customFormat="1">
      <c r="A163" s="163"/>
      <c r="B163" s="163"/>
      <c r="C163" s="163"/>
      <c r="D163" s="163"/>
      <c r="E163" s="163"/>
      <c r="F163" s="163"/>
      <c r="G163" s="163"/>
      <c r="H163" s="163"/>
      <c r="I163" s="163"/>
      <c r="J163" s="163"/>
      <c r="K163" s="163"/>
      <c r="L163" s="163"/>
      <c r="M163" s="163"/>
      <c r="N163" s="163"/>
      <c r="O163" s="163"/>
    </row>
    <row r="164" spans="1:15" s="1" customFormat="1">
      <c r="A164" s="163"/>
      <c r="B164" s="163"/>
      <c r="C164" s="163"/>
      <c r="D164" s="163"/>
      <c r="E164" s="163"/>
      <c r="F164" s="163"/>
      <c r="G164" s="163"/>
      <c r="H164" s="163"/>
      <c r="I164" s="163"/>
      <c r="J164" s="163"/>
      <c r="K164" s="163"/>
      <c r="L164" s="163"/>
      <c r="M164" s="163"/>
      <c r="N164" s="163"/>
      <c r="O164" s="163"/>
    </row>
    <row r="165" spans="1:15" s="1" customFormat="1">
      <c r="A165" s="163"/>
      <c r="B165" s="163"/>
      <c r="C165" s="163"/>
      <c r="D165" s="163"/>
      <c r="E165" s="163"/>
      <c r="F165" s="163"/>
      <c r="G165" s="163"/>
      <c r="H165" s="163"/>
      <c r="I165" s="163"/>
      <c r="J165" s="163"/>
      <c r="K165" s="163"/>
      <c r="L165" s="163"/>
      <c r="M165" s="163"/>
      <c r="N165" s="163"/>
      <c r="O165" s="163"/>
    </row>
    <row r="166" spans="1:15" s="1" customFormat="1">
      <c r="A166" s="163"/>
      <c r="B166" s="163"/>
      <c r="C166" s="163"/>
      <c r="D166" s="163"/>
      <c r="E166" s="163"/>
      <c r="F166" s="163"/>
      <c r="G166" s="163"/>
      <c r="H166" s="163"/>
      <c r="I166" s="163"/>
      <c r="J166" s="163"/>
      <c r="K166" s="163"/>
      <c r="L166" s="163"/>
      <c r="M166" s="163"/>
      <c r="N166" s="163"/>
      <c r="O166" s="163"/>
    </row>
    <row r="167" spans="1:15" s="1" customFormat="1">
      <c r="A167" s="163"/>
      <c r="B167" s="163"/>
      <c r="C167" s="163"/>
      <c r="D167" s="163"/>
      <c r="E167" s="163"/>
      <c r="F167" s="163"/>
      <c r="G167" s="163"/>
      <c r="H167" s="163"/>
      <c r="I167" s="163"/>
      <c r="J167" s="163"/>
      <c r="K167" s="163"/>
      <c r="L167" s="163"/>
      <c r="M167" s="163"/>
      <c r="N167" s="163"/>
      <c r="O167" s="163"/>
    </row>
    <row r="168" spans="1:15" s="1" customFormat="1">
      <c r="A168" s="163"/>
      <c r="B168" s="163"/>
      <c r="C168" s="163"/>
      <c r="D168" s="163"/>
      <c r="E168" s="163"/>
      <c r="F168" s="163"/>
      <c r="G168" s="163"/>
      <c r="H168" s="163"/>
      <c r="I168" s="163"/>
      <c r="J168" s="163"/>
      <c r="K168" s="163"/>
      <c r="L168" s="163"/>
      <c r="M168" s="163"/>
      <c r="N168" s="163"/>
      <c r="O168" s="163"/>
    </row>
    <row r="169" spans="1:15" s="1" customFormat="1">
      <c r="A169" s="163"/>
      <c r="B169" s="163"/>
      <c r="C169" s="163"/>
      <c r="D169" s="163"/>
      <c r="E169" s="163"/>
      <c r="F169" s="163"/>
      <c r="G169" s="163"/>
      <c r="H169" s="163"/>
      <c r="I169" s="163"/>
      <c r="J169" s="163"/>
      <c r="K169" s="163"/>
      <c r="L169" s="163"/>
      <c r="M169" s="163"/>
      <c r="N169" s="163"/>
      <c r="O169" s="163"/>
    </row>
    <row r="170" spans="1:15" s="1" customFormat="1">
      <c r="A170" s="163"/>
      <c r="B170" s="163"/>
      <c r="C170" s="163"/>
      <c r="D170" s="163"/>
      <c r="E170" s="163"/>
      <c r="F170" s="163"/>
      <c r="G170" s="163"/>
      <c r="H170" s="163"/>
      <c r="I170" s="163"/>
      <c r="J170" s="163"/>
      <c r="K170" s="163"/>
      <c r="L170" s="163"/>
      <c r="M170" s="163"/>
      <c r="N170" s="163"/>
      <c r="O170" s="163"/>
    </row>
    <row r="171" spans="1:15" s="1" customFormat="1">
      <c r="A171" s="163"/>
      <c r="B171" s="163"/>
      <c r="C171" s="163"/>
      <c r="D171" s="163"/>
      <c r="E171" s="163"/>
      <c r="F171" s="163"/>
      <c r="G171" s="163"/>
      <c r="H171" s="163"/>
      <c r="I171" s="163"/>
      <c r="J171" s="163"/>
      <c r="K171" s="163"/>
      <c r="L171" s="163"/>
      <c r="M171" s="163"/>
      <c r="N171" s="163"/>
      <c r="O171" s="163"/>
    </row>
    <row r="172" spans="1:15" s="1" customFormat="1">
      <c r="A172" s="163"/>
      <c r="B172" s="163"/>
      <c r="C172" s="163"/>
      <c r="D172" s="163"/>
      <c r="E172" s="163"/>
      <c r="F172" s="163"/>
      <c r="G172" s="163"/>
      <c r="H172" s="163"/>
      <c r="I172" s="163"/>
      <c r="J172" s="163"/>
      <c r="K172" s="163"/>
      <c r="L172" s="163"/>
      <c r="M172" s="163"/>
      <c r="N172" s="163"/>
      <c r="O172" s="163"/>
    </row>
    <row r="173" spans="1:15" s="1" customFormat="1">
      <c r="A173" s="163"/>
      <c r="B173" s="163"/>
      <c r="C173" s="163"/>
      <c r="D173" s="163"/>
      <c r="E173" s="163"/>
      <c r="F173" s="163"/>
      <c r="G173" s="163"/>
      <c r="H173" s="163"/>
      <c r="I173" s="163"/>
      <c r="J173" s="163"/>
      <c r="K173" s="163"/>
      <c r="L173" s="163"/>
      <c r="M173" s="163"/>
      <c r="N173" s="163"/>
      <c r="O173" s="163"/>
    </row>
    <row r="174" spans="1:15" s="1" customFormat="1">
      <c r="A174" s="163"/>
      <c r="B174" s="163"/>
      <c r="C174" s="163"/>
      <c r="D174" s="163"/>
      <c r="E174" s="163"/>
      <c r="F174" s="163"/>
      <c r="G174" s="163"/>
      <c r="H174" s="163"/>
      <c r="I174" s="163"/>
      <c r="J174" s="163"/>
      <c r="K174" s="163"/>
      <c r="L174" s="163"/>
      <c r="M174" s="163"/>
      <c r="N174" s="163"/>
      <c r="O174" s="163"/>
    </row>
    <row r="175" spans="1:15" s="1" customFormat="1">
      <c r="A175" s="163"/>
      <c r="B175" s="163"/>
      <c r="C175" s="163"/>
      <c r="D175" s="163"/>
      <c r="E175" s="163"/>
      <c r="F175" s="163"/>
      <c r="G175" s="163"/>
      <c r="H175" s="163"/>
      <c r="I175" s="163"/>
      <c r="J175" s="163"/>
      <c r="K175" s="163"/>
      <c r="L175" s="163"/>
      <c r="M175" s="163"/>
      <c r="N175" s="163"/>
      <c r="O175" s="163"/>
    </row>
    <row r="176" spans="1:15" s="1" customFormat="1">
      <c r="A176" s="163"/>
      <c r="B176" s="163"/>
      <c r="C176" s="163"/>
      <c r="D176" s="163"/>
      <c r="E176" s="163"/>
      <c r="F176" s="163"/>
      <c r="G176" s="163"/>
      <c r="H176" s="163"/>
      <c r="I176" s="163"/>
      <c r="J176" s="163"/>
      <c r="K176" s="163"/>
      <c r="L176" s="163"/>
      <c r="M176" s="163"/>
      <c r="N176" s="163"/>
      <c r="O176" s="163"/>
    </row>
    <row r="177" spans="1:15" s="1" customFormat="1">
      <c r="A177" s="163"/>
      <c r="B177" s="163"/>
      <c r="C177" s="163"/>
      <c r="D177" s="163"/>
      <c r="E177" s="163"/>
      <c r="F177" s="163"/>
      <c r="G177" s="163"/>
      <c r="H177" s="163"/>
      <c r="I177" s="163"/>
      <c r="J177" s="163"/>
      <c r="K177" s="163"/>
      <c r="L177" s="163"/>
      <c r="M177" s="163"/>
      <c r="N177" s="163"/>
      <c r="O177" s="163"/>
    </row>
    <row r="178" spans="1:15" s="1" customFormat="1">
      <c r="A178" s="163"/>
      <c r="B178" s="163"/>
      <c r="C178" s="163"/>
      <c r="D178" s="163"/>
      <c r="E178" s="163"/>
      <c r="F178" s="163"/>
      <c r="G178" s="163"/>
      <c r="H178" s="163"/>
      <c r="I178" s="163"/>
      <c r="J178" s="163"/>
      <c r="K178" s="163"/>
      <c r="L178" s="163"/>
      <c r="M178" s="163"/>
      <c r="N178" s="163"/>
      <c r="O178" s="163"/>
    </row>
    <row r="179" spans="1:15" s="1" customFormat="1">
      <c r="A179" s="163"/>
      <c r="B179" s="163"/>
      <c r="C179" s="163"/>
      <c r="D179" s="163"/>
      <c r="E179" s="163"/>
      <c r="F179" s="163"/>
      <c r="G179" s="163"/>
      <c r="H179" s="163"/>
      <c r="I179" s="163"/>
      <c r="J179" s="163"/>
      <c r="K179" s="163"/>
      <c r="L179" s="163"/>
      <c r="M179" s="163"/>
      <c r="N179" s="163"/>
      <c r="O179" s="163"/>
    </row>
    <row r="180" spans="1:15" s="1" customFormat="1">
      <c r="A180" s="163"/>
      <c r="B180" s="163"/>
      <c r="C180" s="163"/>
      <c r="D180" s="163"/>
      <c r="E180" s="163"/>
      <c r="F180" s="163"/>
      <c r="G180" s="163"/>
      <c r="H180" s="163"/>
      <c r="I180" s="163"/>
      <c r="J180" s="163"/>
      <c r="K180" s="163"/>
      <c r="L180" s="163"/>
      <c r="M180" s="163"/>
      <c r="N180" s="163"/>
      <c r="O180" s="163"/>
    </row>
    <row r="181" spans="1:15" s="1" customFormat="1">
      <c r="A181" s="163"/>
      <c r="B181" s="163"/>
      <c r="C181" s="163"/>
      <c r="D181" s="163"/>
      <c r="E181" s="163"/>
      <c r="F181" s="163"/>
      <c r="G181" s="163"/>
      <c r="H181" s="163"/>
      <c r="I181" s="163"/>
      <c r="J181" s="163"/>
      <c r="K181" s="163"/>
      <c r="L181" s="163"/>
      <c r="M181" s="163"/>
      <c r="N181" s="163"/>
      <c r="O181" s="163"/>
    </row>
    <row r="182" spans="1:15" s="1" customFormat="1">
      <c r="A182" s="163"/>
      <c r="B182" s="163"/>
      <c r="C182" s="163"/>
      <c r="D182" s="163"/>
      <c r="E182" s="163"/>
      <c r="F182" s="163"/>
      <c r="G182" s="163"/>
      <c r="H182" s="163"/>
      <c r="I182" s="163"/>
      <c r="J182" s="163"/>
      <c r="K182" s="163"/>
      <c r="L182" s="163"/>
      <c r="M182" s="163"/>
      <c r="N182" s="163"/>
      <c r="O182" s="163"/>
    </row>
    <row r="183" spans="1:15" s="1" customFormat="1">
      <c r="A183" s="163"/>
      <c r="B183" s="163"/>
      <c r="C183" s="163"/>
      <c r="D183" s="163"/>
      <c r="E183" s="163"/>
      <c r="F183" s="163"/>
      <c r="G183" s="163"/>
      <c r="H183" s="163"/>
      <c r="I183" s="163"/>
      <c r="J183" s="163"/>
      <c r="K183" s="163"/>
      <c r="L183" s="163"/>
      <c r="M183" s="163"/>
      <c r="N183" s="163"/>
      <c r="O183" s="163"/>
    </row>
    <row r="184" spans="1:15" s="1" customFormat="1">
      <c r="A184" s="163"/>
      <c r="B184" s="163"/>
      <c r="C184" s="163"/>
      <c r="D184" s="163"/>
      <c r="E184" s="163"/>
      <c r="F184" s="163"/>
      <c r="G184" s="163"/>
      <c r="H184" s="163"/>
      <c r="I184" s="163"/>
      <c r="J184" s="163"/>
      <c r="K184" s="163"/>
      <c r="L184" s="163"/>
      <c r="M184" s="163"/>
      <c r="N184" s="163"/>
      <c r="O184" s="163"/>
    </row>
    <row r="185" spans="1:15" s="1" customFormat="1">
      <c r="A185" s="163"/>
      <c r="B185" s="163"/>
      <c r="C185" s="163"/>
      <c r="D185" s="163"/>
      <c r="E185" s="163"/>
      <c r="F185" s="163"/>
      <c r="G185" s="163"/>
      <c r="H185" s="163"/>
      <c r="I185" s="163"/>
      <c r="J185" s="163"/>
      <c r="K185" s="163"/>
      <c r="L185" s="163"/>
      <c r="M185" s="163"/>
      <c r="N185" s="163"/>
      <c r="O185" s="163"/>
    </row>
    <row r="186" spans="1:15" s="1" customFormat="1">
      <c r="A186" s="163"/>
      <c r="B186" s="163"/>
      <c r="C186" s="163"/>
      <c r="D186" s="163"/>
      <c r="E186" s="163"/>
      <c r="F186" s="163"/>
      <c r="G186" s="163"/>
      <c r="H186" s="163"/>
      <c r="I186" s="163"/>
      <c r="J186" s="163"/>
      <c r="K186" s="163"/>
      <c r="L186" s="163"/>
      <c r="M186" s="163"/>
      <c r="N186" s="163"/>
      <c r="O186" s="163"/>
    </row>
    <row r="187" spans="1:15" s="1" customFormat="1">
      <c r="A187" s="163"/>
      <c r="B187" s="163"/>
      <c r="C187" s="163"/>
      <c r="D187" s="163"/>
      <c r="E187" s="163"/>
      <c r="F187" s="163"/>
      <c r="G187" s="163"/>
      <c r="H187" s="163"/>
      <c r="I187" s="163"/>
      <c r="J187" s="163"/>
      <c r="K187" s="163"/>
      <c r="L187" s="163"/>
      <c r="M187" s="163"/>
      <c r="N187" s="163"/>
      <c r="O187" s="163"/>
    </row>
    <row r="188" spans="1:15" s="1" customFormat="1">
      <c r="A188" s="163"/>
      <c r="B188" s="163"/>
      <c r="C188" s="163"/>
      <c r="D188" s="163"/>
      <c r="E188" s="163"/>
      <c r="F188" s="163"/>
      <c r="G188" s="163"/>
      <c r="H188" s="163"/>
      <c r="I188" s="163"/>
      <c r="J188" s="163"/>
      <c r="K188" s="163"/>
      <c r="L188" s="163"/>
      <c r="M188" s="163"/>
      <c r="N188" s="163"/>
      <c r="O188" s="163"/>
    </row>
    <row r="189" spans="1:15" s="1" customFormat="1">
      <c r="A189" s="163"/>
      <c r="B189" s="163"/>
      <c r="C189" s="163"/>
      <c r="D189" s="163"/>
      <c r="E189" s="163"/>
      <c r="F189" s="163"/>
      <c r="G189" s="163"/>
      <c r="H189" s="163"/>
      <c r="I189" s="163"/>
      <c r="J189" s="163"/>
      <c r="K189" s="163"/>
      <c r="L189" s="163"/>
      <c r="M189" s="163"/>
      <c r="N189" s="163"/>
      <c r="O189" s="163"/>
    </row>
    <row r="190" spans="1:15" s="1" customFormat="1">
      <c r="A190" s="163"/>
      <c r="B190" s="163"/>
      <c r="C190" s="163"/>
      <c r="D190" s="163"/>
      <c r="E190" s="163"/>
      <c r="F190" s="163"/>
      <c r="G190" s="163"/>
      <c r="H190" s="163"/>
      <c r="I190" s="163"/>
      <c r="J190" s="163"/>
      <c r="K190" s="163"/>
      <c r="L190" s="163"/>
      <c r="M190" s="163"/>
      <c r="N190" s="163"/>
      <c r="O190" s="163"/>
    </row>
    <row r="191" spans="1:15" s="1" customFormat="1">
      <c r="A191" s="163"/>
      <c r="B191" s="163"/>
      <c r="C191" s="163"/>
      <c r="D191" s="163"/>
      <c r="E191" s="163"/>
      <c r="F191" s="163"/>
      <c r="G191" s="163"/>
      <c r="H191" s="163"/>
      <c r="I191" s="163"/>
      <c r="J191" s="163"/>
      <c r="K191" s="163"/>
      <c r="L191" s="163"/>
      <c r="M191" s="163"/>
      <c r="N191" s="163"/>
      <c r="O191" s="163"/>
    </row>
    <row r="192" spans="1:15" s="1" customFormat="1">
      <c r="A192" s="163"/>
      <c r="B192" s="163"/>
      <c r="C192" s="163"/>
      <c r="D192" s="163"/>
      <c r="E192" s="163"/>
      <c r="F192" s="163"/>
      <c r="G192" s="163"/>
      <c r="H192" s="163"/>
      <c r="I192" s="163"/>
      <c r="J192" s="163"/>
      <c r="K192" s="163"/>
      <c r="L192" s="163"/>
      <c r="M192" s="163"/>
      <c r="N192" s="163"/>
      <c r="O192" s="163"/>
    </row>
    <row r="193" spans="1:15" s="1" customFormat="1">
      <c r="A193" s="163"/>
      <c r="B193" s="163"/>
      <c r="C193" s="163"/>
      <c r="D193" s="163"/>
      <c r="E193" s="163"/>
      <c r="F193" s="163"/>
      <c r="G193" s="163"/>
      <c r="H193" s="163"/>
      <c r="I193" s="163"/>
      <c r="J193" s="163"/>
      <c r="K193" s="163"/>
      <c r="L193" s="163"/>
      <c r="M193" s="163"/>
      <c r="N193" s="163"/>
      <c r="O193" s="163"/>
    </row>
    <row r="194" spans="1:15" s="1" customFormat="1">
      <c r="A194" s="163"/>
      <c r="B194" s="163"/>
      <c r="C194" s="163"/>
      <c r="D194" s="163"/>
      <c r="E194" s="163"/>
      <c r="F194" s="163"/>
      <c r="G194" s="163"/>
      <c r="H194" s="163"/>
      <c r="I194" s="163"/>
      <c r="J194" s="163"/>
      <c r="K194" s="163"/>
      <c r="L194" s="163"/>
      <c r="M194" s="163"/>
      <c r="N194" s="163"/>
      <c r="O194" s="163"/>
    </row>
    <row r="195" spans="1:15" s="1" customFormat="1">
      <c r="A195" s="163"/>
      <c r="B195" s="163"/>
      <c r="C195" s="163"/>
      <c r="D195" s="163"/>
      <c r="E195" s="163"/>
      <c r="F195" s="163"/>
      <c r="G195" s="163"/>
      <c r="H195" s="163"/>
      <c r="I195" s="163"/>
      <c r="J195" s="163"/>
      <c r="K195" s="163"/>
      <c r="L195" s="163"/>
      <c r="M195" s="163"/>
      <c r="N195" s="163"/>
      <c r="O195" s="163"/>
    </row>
    <row r="196" spans="1:15" s="1" customFormat="1">
      <c r="A196" s="163"/>
      <c r="B196" s="163"/>
      <c r="C196" s="163"/>
      <c r="D196" s="163"/>
      <c r="E196" s="163"/>
      <c r="F196" s="163"/>
      <c r="G196" s="163"/>
      <c r="H196" s="163"/>
      <c r="I196" s="163"/>
      <c r="J196" s="163"/>
      <c r="K196" s="163"/>
      <c r="L196" s="163"/>
      <c r="M196" s="163"/>
      <c r="N196" s="163"/>
      <c r="O196" s="163"/>
    </row>
    <row r="197" spans="1:15" s="1" customFormat="1">
      <c r="A197" s="163"/>
      <c r="B197" s="163"/>
      <c r="C197" s="163"/>
      <c r="D197" s="163"/>
      <c r="E197" s="163"/>
      <c r="F197" s="163"/>
      <c r="G197" s="163"/>
      <c r="H197" s="163"/>
      <c r="I197" s="163"/>
      <c r="J197" s="163"/>
      <c r="K197" s="163"/>
      <c r="L197" s="163"/>
      <c r="M197" s="163"/>
      <c r="N197" s="163"/>
      <c r="O197" s="163"/>
    </row>
    <row r="198" spans="1:15" s="1" customFormat="1">
      <c r="A198" s="163"/>
      <c r="B198" s="163"/>
      <c r="C198" s="163"/>
      <c r="D198" s="163"/>
      <c r="E198" s="163"/>
      <c r="F198" s="163"/>
      <c r="G198" s="163"/>
      <c r="H198" s="163"/>
      <c r="I198" s="163"/>
      <c r="J198" s="163"/>
      <c r="K198" s="163"/>
      <c r="L198" s="163"/>
      <c r="M198" s="163"/>
      <c r="N198" s="163"/>
      <c r="O198" s="163"/>
    </row>
    <row r="199" spans="1:15" s="1" customFormat="1">
      <c r="A199" s="163"/>
      <c r="B199" s="163"/>
      <c r="C199" s="163"/>
      <c r="D199" s="163"/>
      <c r="E199" s="163"/>
      <c r="F199" s="163"/>
      <c r="G199" s="163"/>
      <c r="H199" s="163"/>
      <c r="I199" s="163"/>
      <c r="J199" s="163"/>
      <c r="K199" s="163"/>
      <c r="L199" s="163"/>
      <c r="M199" s="163"/>
      <c r="N199" s="163"/>
      <c r="O199" s="163"/>
    </row>
    <row r="200" spans="1:15" s="1" customFormat="1">
      <c r="A200" s="163"/>
      <c r="B200" s="163"/>
      <c r="C200" s="163"/>
      <c r="D200" s="163"/>
      <c r="E200" s="163"/>
      <c r="F200" s="163"/>
      <c r="G200" s="163"/>
      <c r="H200" s="163"/>
      <c r="I200" s="163"/>
      <c r="J200" s="163"/>
      <c r="K200" s="163"/>
      <c r="L200" s="163"/>
      <c r="M200" s="163"/>
      <c r="N200" s="163"/>
      <c r="O200" s="163"/>
    </row>
    <row r="201" spans="1:15" s="1" customFormat="1">
      <c r="A201" s="163"/>
      <c r="B201" s="163"/>
      <c r="C201" s="163"/>
      <c r="D201" s="163"/>
      <c r="E201" s="163"/>
      <c r="F201" s="163"/>
      <c r="G201" s="163"/>
      <c r="H201" s="163"/>
      <c r="I201" s="163"/>
      <c r="J201" s="163"/>
      <c r="K201" s="163"/>
      <c r="L201" s="163"/>
      <c r="M201" s="163"/>
      <c r="N201" s="163"/>
      <c r="O201" s="163"/>
    </row>
    <row r="202" spans="1:15" s="1" customFormat="1">
      <c r="A202" s="163"/>
      <c r="B202" s="163"/>
      <c r="C202" s="163"/>
      <c r="D202" s="163"/>
      <c r="E202" s="163"/>
      <c r="F202" s="163"/>
      <c r="G202" s="163"/>
      <c r="H202" s="163"/>
      <c r="I202" s="163"/>
      <c r="J202" s="163"/>
      <c r="K202" s="163"/>
      <c r="L202" s="163"/>
      <c r="M202" s="163"/>
      <c r="N202" s="163"/>
      <c r="O202" s="163"/>
    </row>
    <row r="203" spans="1:15" s="1" customFormat="1">
      <c r="A203" s="163"/>
      <c r="B203" s="163"/>
      <c r="C203" s="163"/>
      <c r="D203" s="163"/>
      <c r="E203" s="163"/>
      <c r="F203" s="163"/>
      <c r="G203" s="163"/>
      <c r="H203" s="163"/>
      <c r="I203" s="163"/>
      <c r="J203" s="163"/>
      <c r="K203" s="163"/>
      <c r="L203" s="163"/>
      <c r="M203" s="163"/>
      <c r="N203" s="163"/>
      <c r="O203" s="163"/>
    </row>
    <row r="204" spans="1:15" s="1" customFormat="1">
      <c r="A204" s="163"/>
      <c r="B204" s="163"/>
      <c r="C204" s="163"/>
      <c r="D204" s="163"/>
      <c r="E204" s="163"/>
      <c r="F204" s="163"/>
      <c r="G204" s="163"/>
      <c r="H204" s="163"/>
      <c r="I204" s="163"/>
      <c r="J204" s="163"/>
      <c r="K204" s="163"/>
      <c r="L204" s="163"/>
      <c r="M204" s="163"/>
      <c r="N204" s="163"/>
      <c r="O204" s="163"/>
    </row>
    <row r="205" spans="1:15" s="1" customFormat="1">
      <c r="A205" s="163"/>
      <c r="B205" s="163"/>
      <c r="C205" s="163"/>
      <c r="D205" s="163"/>
      <c r="E205" s="163"/>
      <c r="F205" s="163"/>
      <c r="G205" s="163"/>
      <c r="H205" s="163"/>
      <c r="I205" s="163"/>
      <c r="J205" s="163"/>
      <c r="K205" s="163"/>
      <c r="L205" s="163"/>
      <c r="M205" s="163"/>
      <c r="N205" s="163"/>
      <c r="O205" s="163"/>
    </row>
    <row r="206" spans="1:15" s="1" customFormat="1">
      <c r="A206" s="163"/>
      <c r="B206" s="163"/>
      <c r="C206" s="163"/>
      <c r="D206" s="163"/>
      <c r="E206" s="163"/>
      <c r="F206" s="163"/>
      <c r="G206" s="163"/>
      <c r="H206" s="163"/>
      <c r="I206" s="163"/>
      <c r="J206" s="163"/>
      <c r="K206" s="163"/>
      <c r="L206" s="163"/>
      <c r="M206" s="163"/>
      <c r="N206" s="163"/>
      <c r="O206" s="163"/>
    </row>
    <row r="207" spans="1:15" s="1" customFormat="1">
      <c r="A207" s="163"/>
      <c r="B207" s="163"/>
      <c r="C207" s="163"/>
      <c r="D207" s="163"/>
      <c r="E207" s="163"/>
      <c r="F207" s="163"/>
      <c r="G207" s="163"/>
      <c r="H207" s="163"/>
      <c r="I207" s="163"/>
      <c r="J207" s="163"/>
      <c r="K207" s="163"/>
      <c r="L207" s="163"/>
      <c r="M207" s="163"/>
      <c r="N207" s="163"/>
      <c r="O207" s="163"/>
    </row>
    <row r="208" spans="1:15" s="1" customFormat="1">
      <c r="A208" s="163"/>
      <c r="B208" s="163"/>
      <c r="C208" s="163"/>
      <c r="D208" s="163"/>
      <c r="E208" s="163"/>
      <c r="F208" s="163"/>
      <c r="G208" s="163"/>
      <c r="H208" s="163"/>
      <c r="I208" s="163"/>
      <c r="J208" s="163"/>
      <c r="K208" s="163"/>
      <c r="L208" s="163"/>
      <c r="M208" s="163"/>
      <c r="N208" s="163"/>
      <c r="O208" s="163"/>
    </row>
    <row r="209" spans="1:15" s="1" customFormat="1">
      <c r="A209" s="163"/>
      <c r="B209" s="163"/>
      <c r="C209" s="163"/>
      <c r="D209" s="163"/>
      <c r="E209" s="163"/>
      <c r="F209" s="163"/>
      <c r="G209" s="163"/>
      <c r="H209" s="163"/>
      <c r="I209" s="163"/>
      <c r="J209" s="163"/>
      <c r="K209" s="163"/>
      <c r="L209" s="163"/>
      <c r="M209" s="163"/>
      <c r="N209" s="163"/>
      <c r="O209" s="163"/>
    </row>
    <row r="210" spans="1:15" s="1" customFormat="1">
      <c r="A210" s="163"/>
      <c r="B210" s="163"/>
      <c r="C210" s="163"/>
      <c r="D210" s="163"/>
      <c r="E210" s="163"/>
      <c r="F210" s="163"/>
      <c r="G210" s="163"/>
      <c r="H210" s="163"/>
      <c r="I210" s="163"/>
      <c r="J210" s="163"/>
      <c r="K210" s="163"/>
      <c r="L210" s="163"/>
      <c r="M210" s="163"/>
      <c r="N210" s="163"/>
      <c r="O210" s="163"/>
    </row>
    <row r="211" spans="1:15" s="1" customFormat="1">
      <c r="A211" s="163"/>
      <c r="B211" s="163"/>
      <c r="C211" s="163"/>
      <c r="D211" s="163"/>
      <c r="E211" s="163"/>
      <c r="F211" s="163"/>
      <c r="G211" s="163"/>
      <c r="H211" s="163"/>
      <c r="I211" s="163"/>
      <c r="J211" s="163"/>
      <c r="K211" s="163"/>
      <c r="L211" s="163"/>
      <c r="M211" s="163"/>
      <c r="N211" s="163"/>
      <c r="O211" s="163"/>
    </row>
    <row r="212" spans="1:15" s="1" customFormat="1">
      <c r="A212" s="163"/>
      <c r="B212" s="163"/>
      <c r="C212" s="163"/>
      <c r="D212" s="163"/>
      <c r="E212" s="163"/>
      <c r="F212" s="163"/>
      <c r="G212" s="163"/>
      <c r="H212" s="163"/>
      <c r="I212" s="163"/>
      <c r="J212" s="163"/>
      <c r="K212" s="163"/>
      <c r="L212" s="163"/>
      <c r="M212" s="163"/>
      <c r="N212" s="163"/>
      <c r="O212" s="163"/>
    </row>
    <row r="213" spans="1:15" s="1" customFormat="1">
      <c r="A213" s="163"/>
      <c r="B213" s="163"/>
      <c r="C213" s="163"/>
      <c r="D213" s="163"/>
      <c r="E213" s="163"/>
      <c r="F213" s="163"/>
      <c r="G213" s="163"/>
      <c r="H213" s="163"/>
      <c r="I213" s="163"/>
      <c r="J213" s="163"/>
      <c r="K213" s="163"/>
      <c r="L213" s="163"/>
      <c r="M213" s="163"/>
      <c r="N213" s="163"/>
      <c r="O213" s="163"/>
    </row>
    <row r="214" spans="1:15" s="1" customFormat="1">
      <c r="A214" s="163"/>
      <c r="B214" s="163"/>
      <c r="C214" s="163"/>
      <c r="D214" s="163"/>
      <c r="E214" s="163"/>
      <c r="F214" s="163"/>
      <c r="G214" s="163"/>
      <c r="H214" s="163"/>
      <c r="I214" s="163"/>
      <c r="J214" s="163"/>
      <c r="K214" s="163"/>
      <c r="L214" s="163"/>
      <c r="M214" s="163"/>
      <c r="N214" s="163"/>
      <c r="O214" s="163"/>
    </row>
    <row r="215" spans="1:15" s="1" customFormat="1">
      <c r="A215" s="163"/>
      <c r="B215" s="163"/>
      <c r="C215" s="163"/>
      <c r="D215" s="163"/>
      <c r="E215" s="163"/>
      <c r="F215" s="163"/>
      <c r="G215" s="163"/>
      <c r="H215" s="163"/>
      <c r="I215" s="163"/>
      <c r="J215" s="163"/>
      <c r="K215" s="163"/>
      <c r="L215" s="163"/>
      <c r="M215" s="163"/>
      <c r="N215" s="163"/>
      <c r="O215" s="163"/>
    </row>
    <row r="216" spans="1:15" s="1" customFormat="1">
      <c r="A216" s="163"/>
      <c r="B216" s="163"/>
      <c r="C216" s="163"/>
      <c r="D216" s="163"/>
      <c r="E216" s="163"/>
      <c r="F216" s="163"/>
      <c r="G216" s="163"/>
      <c r="H216" s="163"/>
      <c r="I216" s="163"/>
      <c r="J216" s="163"/>
      <c r="K216" s="163"/>
      <c r="L216" s="163"/>
      <c r="M216" s="163"/>
      <c r="N216" s="163"/>
      <c r="O216" s="163"/>
    </row>
    <row r="217" spans="1:15" s="1" customFormat="1">
      <c r="A217" s="163"/>
      <c r="B217" s="163"/>
      <c r="C217" s="163"/>
      <c r="D217" s="163"/>
      <c r="E217" s="163"/>
      <c r="F217" s="163"/>
      <c r="G217" s="163"/>
      <c r="H217" s="163"/>
      <c r="I217" s="163"/>
      <c r="J217" s="163"/>
      <c r="K217" s="163"/>
      <c r="L217" s="163"/>
      <c r="M217" s="163"/>
      <c r="N217" s="163"/>
      <c r="O217" s="163"/>
    </row>
    <row r="218" spans="1:15" s="1" customFormat="1">
      <c r="A218" s="163"/>
      <c r="B218" s="163"/>
      <c r="C218" s="163"/>
      <c r="D218" s="163"/>
      <c r="E218" s="163"/>
      <c r="F218" s="163"/>
      <c r="G218" s="163"/>
      <c r="H218" s="163"/>
      <c r="I218" s="163"/>
      <c r="J218" s="163"/>
      <c r="K218" s="163"/>
      <c r="L218" s="163"/>
      <c r="M218" s="163"/>
      <c r="N218" s="163"/>
      <c r="O218" s="163"/>
    </row>
    <row r="219" spans="1:15" s="1" customFormat="1">
      <c r="A219" s="163"/>
      <c r="B219" s="163"/>
      <c r="C219" s="163"/>
      <c r="D219" s="163"/>
      <c r="E219" s="163"/>
      <c r="F219" s="163"/>
      <c r="G219" s="163"/>
      <c r="H219" s="163"/>
      <c r="I219" s="163"/>
      <c r="J219" s="163"/>
      <c r="K219" s="163"/>
      <c r="L219" s="163"/>
      <c r="M219" s="163"/>
      <c r="N219" s="163"/>
      <c r="O219" s="163"/>
    </row>
    <row r="220" spans="1:15" s="1" customFormat="1">
      <c r="A220" s="163"/>
      <c r="B220" s="163"/>
      <c r="C220" s="163"/>
      <c r="D220" s="163"/>
      <c r="E220" s="163"/>
      <c r="F220" s="163"/>
      <c r="G220" s="163"/>
      <c r="H220" s="163"/>
      <c r="I220" s="163"/>
      <c r="J220" s="163"/>
      <c r="K220" s="163"/>
      <c r="L220" s="163"/>
      <c r="M220" s="163"/>
      <c r="N220" s="163"/>
      <c r="O220" s="163"/>
    </row>
    <row r="221" spans="1:15" s="1" customFormat="1">
      <c r="A221" s="163"/>
      <c r="B221" s="163"/>
      <c r="C221" s="163"/>
      <c r="D221" s="163"/>
      <c r="E221" s="163"/>
      <c r="F221" s="163"/>
      <c r="G221" s="163"/>
      <c r="H221" s="163"/>
      <c r="I221" s="163"/>
      <c r="J221" s="163"/>
      <c r="K221" s="163"/>
      <c r="L221" s="163"/>
      <c r="M221" s="163"/>
      <c r="N221" s="163"/>
      <c r="O221" s="163"/>
    </row>
    <row r="222" spans="1:15" s="1" customFormat="1">
      <c r="A222" s="163"/>
      <c r="B222" s="163"/>
      <c r="C222" s="163"/>
      <c r="D222" s="163"/>
      <c r="E222" s="163"/>
      <c r="F222" s="163"/>
      <c r="G222" s="163"/>
      <c r="H222" s="163"/>
      <c r="I222" s="163"/>
      <c r="J222" s="163"/>
      <c r="K222" s="163"/>
      <c r="L222" s="163"/>
      <c r="M222" s="163"/>
      <c r="N222" s="163"/>
      <c r="O222" s="163"/>
    </row>
    <row r="223" spans="1:15" s="1" customFormat="1">
      <c r="A223" s="163"/>
      <c r="B223" s="163"/>
      <c r="C223" s="163"/>
      <c r="D223" s="163"/>
      <c r="E223" s="163"/>
      <c r="F223" s="163"/>
      <c r="G223" s="163"/>
      <c r="H223" s="163"/>
      <c r="I223" s="163"/>
      <c r="J223" s="163"/>
      <c r="K223" s="163"/>
      <c r="L223" s="163"/>
      <c r="M223" s="163"/>
      <c r="N223" s="163"/>
      <c r="O223" s="163"/>
    </row>
    <row r="224" spans="1:15" s="1" customFormat="1">
      <c r="A224" s="163"/>
      <c r="B224" s="163"/>
      <c r="C224" s="163"/>
      <c r="D224" s="163"/>
      <c r="E224" s="163"/>
      <c r="F224" s="163"/>
      <c r="G224" s="163"/>
      <c r="H224" s="163"/>
      <c r="I224" s="163"/>
      <c r="J224" s="163"/>
      <c r="K224" s="163"/>
      <c r="L224" s="163"/>
      <c r="M224" s="163"/>
      <c r="N224" s="163"/>
      <c r="O224" s="163"/>
    </row>
    <row r="225" spans="1:15" s="1" customFormat="1">
      <c r="A225" s="163"/>
      <c r="B225" s="163"/>
      <c r="C225" s="163"/>
      <c r="D225" s="163"/>
      <c r="E225" s="163"/>
      <c r="F225" s="163"/>
      <c r="G225" s="163"/>
      <c r="H225" s="163"/>
      <c r="I225" s="163"/>
      <c r="J225" s="163"/>
      <c r="K225" s="163"/>
      <c r="L225" s="163"/>
      <c r="M225" s="163"/>
      <c r="N225" s="163"/>
      <c r="O225" s="163"/>
    </row>
    <row r="226" spans="1:15" s="1" customFormat="1">
      <c r="A226" s="163"/>
      <c r="B226" s="163"/>
      <c r="C226" s="163"/>
      <c r="D226" s="163"/>
      <c r="E226" s="163"/>
      <c r="F226" s="163"/>
      <c r="G226" s="163"/>
      <c r="H226" s="163"/>
      <c r="I226" s="163"/>
      <c r="J226" s="163"/>
      <c r="K226" s="163"/>
      <c r="L226" s="163"/>
      <c r="M226" s="163"/>
      <c r="N226" s="163"/>
      <c r="O226" s="163"/>
    </row>
    <row r="227" spans="1:15" s="1" customFormat="1">
      <c r="A227" s="163"/>
      <c r="B227" s="163"/>
      <c r="C227" s="163"/>
      <c r="D227" s="163"/>
      <c r="E227" s="163"/>
      <c r="F227" s="163"/>
      <c r="G227" s="163"/>
      <c r="H227" s="163"/>
      <c r="I227" s="163"/>
      <c r="J227" s="163"/>
      <c r="K227" s="163"/>
      <c r="L227" s="163"/>
      <c r="M227" s="163"/>
      <c r="N227" s="163"/>
      <c r="O227" s="163"/>
    </row>
    <row r="228" spans="1:15" s="1" customFormat="1">
      <c r="A228" s="163"/>
      <c r="B228" s="163"/>
      <c r="C228" s="163"/>
      <c r="D228" s="163"/>
      <c r="E228" s="163"/>
      <c r="F228" s="163"/>
      <c r="G228" s="163"/>
      <c r="H228" s="163"/>
      <c r="I228" s="163"/>
      <c r="J228" s="163"/>
      <c r="K228" s="163"/>
      <c r="L228" s="163"/>
      <c r="M228" s="163"/>
      <c r="N228" s="163"/>
      <c r="O228" s="163"/>
    </row>
    <row r="229" spans="1:15" s="1" customFormat="1">
      <c r="A229" s="163"/>
      <c r="B229" s="163"/>
      <c r="C229" s="163"/>
      <c r="D229" s="163"/>
      <c r="E229" s="163"/>
      <c r="F229" s="163"/>
      <c r="G229" s="163"/>
      <c r="H229" s="163"/>
      <c r="I229" s="163"/>
      <c r="J229" s="163"/>
      <c r="K229" s="163"/>
      <c r="L229" s="163"/>
      <c r="M229" s="163"/>
      <c r="N229" s="163"/>
      <c r="O229" s="163"/>
    </row>
    <row r="230" spans="1:15" s="1" customFormat="1">
      <c r="A230" s="163"/>
      <c r="B230" s="163"/>
      <c r="C230" s="163"/>
      <c r="D230" s="163"/>
      <c r="E230" s="163"/>
      <c r="F230" s="163"/>
      <c r="G230" s="163"/>
      <c r="H230" s="163"/>
      <c r="I230" s="163"/>
      <c r="J230" s="163"/>
      <c r="K230" s="163"/>
      <c r="L230" s="163"/>
      <c r="M230" s="163"/>
      <c r="N230" s="163"/>
      <c r="O230" s="163"/>
    </row>
    <row r="231" spans="1:15" s="1" customFormat="1">
      <c r="A231" s="163"/>
      <c r="B231" s="163"/>
      <c r="C231" s="163"/>
      <c r="D231" s="163"/>
      <c r="E231" s="163"/>
      <c r="F231" s="163"/>
      <c r="G231" s="163"/>
      <c r="H231" s="163"/>
      <c r="I231" s="163"/>
      <c r="J231" s="163"/>
      <c r="K231" s="163"/>
      <c r="L231" s="163"/>
      <c r="M231" s="163"/>
      <c r="N231" s="163"/>
      <c r="O231" s="163"/>
    </row>
    <row r="232" spans="1:15" s="1" customFormat="1">
      <c r="A232" s="163"/>
      <c r="B232" s="163"/>
      <c r="C232" s="163"/>
      <c r="D232" s="163"/>
      <c r="E232" s="163"/>
      <c r="F232" s="163"/>
      <c r="G232" s="163"/>
      <c r="H232" s="163"/>
      <c r="I232" s="163"/>
      <c r="J232" s="163"/>
      <c r="K232" s="163"/>
      <c r="L232" s="163"/>
      <c r="M232" s="163"/>
      <c r="N232" s="163"/>
      <c r="O232" s="163"/>
    </row>
    <row r="233" spans="1:15" s="1" customFormat="1">
      <c r="A233" s="163"/>
      <c r="B233" s="163"/>
      <c r="C233" s="163"/>
      <c r="D233" s="163"/>
      <c r="E233" s="163"/>
      <c r="F233" s="163"/>
      <c r="G233" s="163"/>
      <c r="H233" s="163"/>
      <c r="I233" s="163"/>
      <c r="J233" s="163"/>
      <c r="K233" s="163"/>
      <c r="L233" s="163"/>
      <c r="M233" s="163"/>
      <c r="N233" s="163"/>
      <c r="O233" s="163"/>
    </row>
    <row r="234" spans="1:15" s="1" customFormat="1">
      <c r="A234" s="163"/>
      <c r="B234" s="163"/>
      <c r="C234" s="163"/>
      <c r="D234" s="163"/>
      <c r="E234" s="163"/>
      <c r="F234" s="163"/>
      <c r="G234" s="163"/>
      <c r="H234" s="163"/>
      <c r="I234" s="163"/>
      <c r="J234" s="163"/>
      <c r="K234" s="163"/>
      <c r="L234" s="163"/>
      <c r="M234" s="163"/>
      <c r="N234" s="163"/>
      <c r="O234" s="163"/>
    </row>
    <row r="235" spans="1:15" s="1" customFormat="1">
      <c r="A235" s="163"/>
      <c r="B235" s="163"/>
      <c r="C235" s="163"/>
      <c r="D235" s="163"/>
      <c r="E235" s="163"/>
      <c r="F235" s="163"/>
      <c r="G235" s="163"/>
      <c r="H235" s="163"/>
      <c r="I235" s="163"/>
      <c r="J235" s="163"/>
      <c r="K235" s="163"/>
      <c r="L235" s="163"/>
      <c r="M235" s="163"/>
      <c r="N235" s="163"/>
      <c r="O235" s="163"/>
    </row>
    <row r="236" spans="1:15" s="1" customFormat="1">
      <c r="A236" s="163"/>
      <c r="B236" s="163"/>
      <c r="C236" s="163"/>
      <c r="D236" s="163"/>
      <c r="E236" s="163"/>
      <c r="F236" s="163"/>
      <c r="G236" s="163"/>
      <c r="H236" s="163"/>
      <c r="I236" s="163"/>
      <c r="J236" s="163"/>
      <c r="K236" s="163"/>
      <c r="L236" s="163"/>
      <c r="M236" s="163"/>
      <c r="N236" s="163"/>
      <c r="O236" s="163"/>
    </row>
    <row r="237" spans="1:15" s="1" customFormat="1">
      <c r="A237" s="163"/>
      <c r="B237" s="163"/>
      <c r="C237" s="163"/>
      <c r="D237" s="163"/>
      <c r="E237" s="163"/>
      <c r="F237" s="163"/>
      <c r="G237" s="163"/>
      <c r="H237" s="163"/>
      <c r="I237" s="163"/>
      <c r="J237" s="163"/>
      <c r="K237" s="163"/>
      <c r="L237" s="163"/>
      <c r="M237" s="163"/>
      <c r="N237" s="163"/>
      <c r="O237" s="163"/>
    </row>
    <row r="238" spans="1:15" s="1" customFormat="1">
      <c r="A238" s="163"/>
      <c r="B238" s="163"/>
      <c r="C238" s="163"/>
      <c r="D238" s="163"/>
      <c r="E238" s="163"/>
      <c r="F238" s="163"/>
      <c r="G238" s="163"/>
      <c r="H238" s="163"/>
      <c r="I238" s="163"/>
      <c r="J238" s="163"/>
      <c r="K238" s="163"/>
      <c r="L238" s="163"/>
      <c r="M238" s="163"/>
      <c r="N238" s="163"/>
      <c r="O238" s="163"/>
    </row>
    <row r="239" spans="1:15" s="1" customFormat="1">
      <c r="A239" s="163"/>
      <c r="B239" s="163"/>
      <c r="C239" s="163"/>
      <c r="D239" s="163"/>
      <c r="E239" s="163"/>
      <c r="F239" s="163"/>
      <c r="G239" s="163"/>
      <c r="H239" s="163"/>
      <c r="I239" s="163"/>
      <c r="J239" s="163"/>
      <c r="K239" s="163"/>
      <c r="L239" s="163"/>
      <c r="M239" s="163"/>
      <c r="N239" s="163"/>
      <c r="O239" s="163"/>
    </row>
    <row r="240" spans="1:15" s="1" customFormat="1">
      <c r="A240" s="163"/>
      <c r="B240" s="163"/>
      <c r="C240" s="163"/>
      <c r="D240" s="163"/>
      <c r="E240" s="163"/>
      <c r="F240" s="163"/>
      <c r="G240" s="163"/>
      <c r="H240" s="163"/>
      <c r="I240" s="163"/>
      <c r="J240" s="163"/>
      <c r="K240" s="163"/>
      <c r="L240" s="163"/>
      <c r="M240" s="163"/>
      <c r="N240" s="163"/>
      <c r="O240" s="163"/>
    </row>
    <row r="241" spans="1:15" s="1" customFormat="1">
      <c r="A241" s="163"/>
      <c r="B241" s="163"/>
      <c r="C241" s="163"/>
      <c r="D241" s="163"/>
      <c r="E241" s="163"/>
      <c r="F241" s="163"/>
      <c r="G241" s="163"/>
      <c r="H241" s="163"/>
      <c r="I241" s="163"/>
      <c r="J241" s="163"/>
      <c r="K241" s="163"/>
      <c r="L241" s="163"/>
      <c r="M241" s="163"/>
      <c r="N241" s="163"/>
      <c r="O241" s="163"/>
    </row>
    <row r="242" spans="1:15" s="1" customFormat="1">
      <c r="A242" s="163"/>
      <c r="B242" s="163"/>
      <c r="C242" s="163"/>
      <c r="D242" s="163"/>
      <c r="E242" s="163"/>
      <c r="F242" s="163"/>
      <c r="G242" s="163"/>
      <c r="H242" s="163"/>
      <c r="I242" s="163"/>
      <c r="J242" s="163"/>
      <c r="K242" s="163"/>
      <c r="L242" s="163"/>
      <c r="M242" s="163"/>
      <c r="N242" s="163"/>
      <c r="O242" s="163"/>
    </row>
    <row r="243" spans="1:15" s="1" customFormat="1">
      <c r="A243" s="163"/>
      <c r="B243" s="163"/>
      <c r="C243" s="163"/>
      <c r="D243" s="163"/>
      <c r="E243" s="163"/>
      <c r="F243" s="163"/>
      <c r="G243" s="163"/>
      <c r="H243" s="163"/>
      <c r="I243" s="163"/>
      <c r="J243" s="163"/>
      <c r="K243" s="163"/>
      <c r="L243" s="163"/>
      <c r="M243" s="163"/>
      <c r="N243" s="163"/>
      <c r="O243" s="163"/>
    </row>
    <row r="244" spans="1:15" s="1" customFormat="1">
      <c r="A244" s="163"/>
      <c r="B244" s="163"/>
      <c r="C244" s="163"/>
      <c r="D244" s="163"/>
      <c r="E244" s="163"/>
      <c r="F244" s="163"/>
      <c r="G244" s="163"/>
      <c r="H244" s="163"/>
      <c r="I244" s="163"/>
      <c r="J244" s="163"/>
      <c r="K244" s="163"/>
      <c r="L244" s="163"/>
      <c r="M244" s="163"/>
      <c r="N244" s="163"/>
      <c r="O244" s="163"/>
    </row>
    <row r="245" spans="1:15" s="1" customFormat="1">
      <c r="A245" s="163"/>
      <c r="B245" s="163"/>
      <c r="C245" s="163"/>
      <c r="D245" s="163"/>
      <c r="E245" s="163"/>
      <c r="F245" s="163"/>
      <c r="G245" s="163"/>
      <c r="H245" s="163"/>
      <c r="I245" s="163"/>
      <c r="J245" s="163"/>
      <c r="K245" s="163"/>
      <c r="L245" s="163"/>
      <c r="M245" s="163"/>
      <c r="N245" s="163"/>
      <c r="O245" s="163"/>
    </row>
    <row r="246" spans="1:15" s="1" customFormat="1">
      <c r="A246" s="163"/>
      <c r="B246" s="163"/>
      <c r="C246" s="163"/>
      <c r="D246" s="163"/>
      <c r="E246" s="163"/>
      <c r="F246" s="163"/>
      <c r="G246" s="163"/>
      <c r="H246" s="163"/>
      <c r="I246" s="163"/>
      <c r="J246" s="163"/>
      <c r="K246" s="163"/>
      <c r="L246" s="163"/>
      <c r="M246" s="163"/>
      <c r="N246" s="163"/>
      <c r="O246" s="163"/>
    </row>
    <row r="247" spans="1:15" s="1" customFormat="1">
      <c r="A247" s="163"/>
      <c r="B247" s="163"/>
      <c r="C247" s="163"/>
      <c r="D247" s="163"/>
      <c r="E247" s="163"/>
      <c r="F247" s="163"/>
      <c r="G247" s="163"/>
      <c r="H247" s="163"/>
      <c r="I247" s="163"/>
      <c r="J247" s="163"/>
      <c r="K247" s="163"/>
      <c r="L247" s="163"/>
      <c r="M247" s="163"/>
      <c r="N247" s="163"/>
      <c r="O247" s="163"/>
    </row>
    <row r="248" spans="1:15" s="1" customFormat="1">
      <c r="A248" s="163"/>
      <c r="B248" s="163"/>
      <c r="C248" s="163"/>
      <c r="D248" s="163"/>
      <c r="E248" s="163"/>
      <c r="F248" s="163"/>
      <c r="G248" s="163"/>
      <c r="H248" s="163"/>
      <c r="I248" s="163"/>
      <c r="J248" s="163"/>
      <c r="K248" s="163"/>
      <c r="L248" s="163"/>
      <c r="M248" s="163"/>
      <c r="N248" s="163"/>
      <c r="O248" s="163"/>
    </row>
    <row r="249" spans="1:15" s="1" customFormat="1">
      <c r="A249" s="163"/>
      <c r="B249" s="163"/>
      <c r="C249" s="163"/>
      <c r="D249" s="163"/>
      <c r="E249" s="163"/>
      <c r="F249" s="163"/>
      <c r="G249" s="163"/>
      <c r="H249" s="163"/>
      <c r="I249" s="163"/>
      <c r="J249" s="163"/>
      <c r="K249" s="163"/>
      <c r="L249" s="163"/>
      <c r="M249" s="163"/>
      <c r="N249" s="163"/>
      <c r="O249" s="163"/>
    </row>
    <row r="250" spans="1:15" s="1" customFormat="1">
      <c r="A250" s="163"/>
      <c r="B250" s="163"/>
      <c r="C250" s="163"/>
      <c r="D250" s="163"/>
      <c r="E250" s="163"/>
      <c r="F250" s="163"/>
      <c r="G250" s="163"/>
      <c r="H250" s="163"/>
      <c r="I250" s="163"/>
      <c r="J250" s="163"/>
      <c r="K250" s="163"/>
      <c r="L250" s="163"/>
      <c r="M250" s="163"/>
      <c r="N250" s="163"/>
      <c r="O250" s="163"/>
    </row>
    <row r="251" spans="1:15" s="1" customFormat="1">
      <c r="A251" s="163"/>
      <c r="B251" s="163"/>
      <c r="C251" s="163"/>
      <c r="D251" s="163"/>
      <c r="E251" s="163"/>
      <c r="F251" s="163"/>
      <c r="G251" s="163"/>
      <c r="H251" s="163"/>
      <c r="I251" s="163"/>
      <c r="J251" s="163"/>
      <c r="K251" s="163"/>
      <c r="L251" s="163"/>
      <c r="M251" s="163"/>
      <c r="N251" s="163"/>
      <c r="O251" s="163"/>
    </row>
    <row r="252" spans="1:15" s="1" customFormat="1">
      <c r="A252" s="163"/>
      <c r="B252" s="163"/>
      <c r="C252" s="163"/>
      <c r="D252" s="163"/>
      <c r="E252" s="163"/>
      <c r="F252" s="163"/>
      <c r="G252" s="163"/>
      <c r="H252" s="163"/>
      <c r="I252" s="163"/>
      <c r="J252" s="163"/>
      <c r="K252" s="163"/>
      <c r="L252" s="163"/>
      <c r="M252" s="163"/>
      <c r="N252" s="163"/>
      <c r="O252" s="163"/>
    </row>
    <row r="253" spans="1:15" s="1" customFormat="1">
      <c r="A253" s="163"/>
      <c r="B253" s="163"/>
      <c r="C253" s="163"/>
      <c r="D253" s="163"/>
      <c r="E253" s="163"/>
      <c r="F253" s="163"/>
      <c r="G253" s="163"/>
      <c r="H253" s="163"/>
      <c r="I253" s="163"/>
      <c r="J253" s="163"/>
      <c r="K253" s="163"/>
      <c r="L253" s="163"/>
      <c r="M253" s="163"/>
      <c r="N253" s="163"/>
      <c r="O253" s="163"/>
    </row>
    <row r="254" spans="1:15" s="1" customFormat="1">
      <c r="A254" s="163"/>
      <c r="B254" s="163"/>
      <c r="C254" s="163"/>
      <c r="D254" s="163"/>
      <c r="E254" s="163"/>
      <c r="F254" s="163"/>
      <c r="G254" s="163"/>
      <c r="H254" s="163"/>
      <c r="I254" s="163"/>
      <c r="J254" s="163"/>
      <c r="K254" s="163"/>
      <c r="L254" s="163"/>
      <c r="M254" s="163"/>
      <c r="N254" s="163"/>
      <c r="O254" s="163"/>
    </row>
    <row r="255" spans="1:15" s="1" customFormat="1">
      <c r="A255" s="163"/>
      <c r="B255" s="163"/>
      <c r="C255" s="163"/>
      <c r="D255" s="163"/>
      <c r="E255" s="163"/>
      <c r="F255" s="163"/>
      <c r="G255" s="163"/>
      <c r="H255" s="163"/>
      <c r="I255" s="163"/>
      <c r="J255" s="163"/>
      <c r="K255" s="163"/>
      <c r="L255" s="163"/>
      <c r="M255" s="163"/>
      <c r="N255" s="163"/>
      <c r="O255" s="163"/>
    </row>
    <row r="256" spans="1:15" s="1" customFormat="1">
      <c r="A256" s="163"/>
      <c r="B256" s="163"/>
      <c r="C256" s="163"/>
      <c r="D256" s="163"/>
      <c r="E256" s="163"/>
      <c r="F256" s="163"/>
      <c r="G256" s="163"/>
      <c r="H256" s="163"/>
      <c r="I256" s="163"/>
      <c r="J256" s="163"/>
      <c r="K256" s="163"/>
      <c r="L256" s="163"/>
      <c r="M256" s="163"/>
      <c r="N256" s="163"/>
      <c r="O256" s="163"/>
    </row>
    <row r="257" spans="1:15" s="1" customFormat="1">
      <c r="A257" s="163"/>
      <c r="B257" s="163"/>
      <c r="C257" s="163"/>
      <c r="D257" s="163"/>
      <c r="E257" s="163"/>
      <c r="F257" s="163"/>
      <c r="G257" s="163"/>
      <c r="H257" s="163"/>
      <c r="I257" s="163"/>
      <c r="J257" s="163"/>
      <c r="K257" s="163"/>
      <c r="L257" s="163"/>
      <c r="M257" s="163"/>
      <c r="N257" s="163"/>
      <c r="O257" s="163"/>
    </row>
    <row r="258" spans="1:15" s="1" customFormat="1">
      <c r="A258" s="163"/>
      <c r="B258" s="163"/>
      <c r="C258" s="163"/>
      <c r="D258" s="163"/>
      <c r="E258" s="163"/>
      <c r="F258" s="163"/>
      <c r="G258" s="163"/>
      <c r="H258" s="163"/>
      <c r="I258" s="163"/>
      <c r="J258" s="163"/>
      <c r="K258" s="163"/>
      <c r="L258" s="163"/>
      <c r="M258" s="163"/>
      <c r="N258" s="163"/>
      <c r="O258" s="163"/>
    </row>
    <row r="259" spans="1:15" s="1" customFormat="1">
      <c r="A259" s="163"/>
      <c r="B259" s="163"/>
      <c r="C259" s="163"/>
      <c r="D259" s="163"/>
      <c r="E259" s="163"/>
      <c r="F259" s="163"/>
      <c r="G259" s="163"/>
      <c r="H259" s="163"/>
      <c r="I259" s="163"/>
      <c r="J259" s="163"/>
      <c r="K259" s="163"/>
      <c r="L259" s="163"/>
      <c r="M259" s="163"/>
      <c r="N259" s="163"/>
      <c r="O259" s="163"/>
    </row>
    <row r="260" spans="1:15" s="1" customFormat="1">
      <c r="A260" s="163"/>
      <c r="B260" s="163"/>
      <c r="C260" s="163"/>
      <c r="D260" s="163"/>
      <c r="E260" s="163"/>
      <c r="F260" s="163"/>
      <c r="G260" s="163"/>
      <c r="H260" s="163"/>
      <c r="I260" s="163"/>
      <c r="J260" s="163"/>
      <c r="K260" s="163"/>
      <c r="L260" s="163"/>
      <c r="M260" s="163"/>
      <c r="N260" s="163"/>
      <c r="O260" s="163"/>
    </row>
    <row r="261" spans="1:15" s="1" customFormat="1">
      <c r="A261" s="163"/>
      <c r="B261" s="163"/>
      <c r="C261" s="163"/>
      <c r="D261" s="163"/>
      <c r="E261" s="163"/>
      <c r="F261" s="163"/>
      <c r="G261" s="163"/>
      <c r="H261" s="163"/>
      <c r="I261" s="163"/>
      <c r="J261" s="163"/>
      <c r="K261" s="163"/>
      <c r="L261" s="163"/>
      <c r="M261" s="163"/>
      <c r="N261" s="163"/>
      <c r="O261" s="163"/>
    </row>
    <row r="262" spans="1:15" s="1" customFormat="1">
      <c r="A262" s="163"/>
      <c r="B262" s="163"/>
      <c r="C262" s="163"/>
      <c r="D262" s="163"/>
      <c r="E262" s="163"/>
      <c r="F262" s="163"/>
      <c r="G262" s="163"/>
      <c r="H262" s="163"/>
      <c r="I262" s="163"/>
      <c r="J262" s="163"/>
      <c r="K262" s="163"/>
      <c r="L262" s="163"/>
      <c r="M262" s="163"/>
      <c r="N262" s="163"/>
      <c r="O262" s="163"/>
    </row>
    <row r="263" spans="1:15" s="1" customFormat="1">
      <c r="A263" s="163"/>
      <c r="B263" s="163"/>
      <c r="C263" s="163"/>
      <c r="D263" s="163"/>
      <c r="E263" s="163"/>
      <c r="F263" s="163"/>
      <c r="G263" s="163"/>
      <c r="H263" s="163"/>
      <c r="I263" s="163"/>
      <c r="J263" s="163"/>
      <c r="K263" s="163"/>
      <c r="L263" s="163"/>
      <c r="M263" s="163"/>
      <c r="N263" s="163"/>
      <c r="O263" s="163"/>
    </row>
    <row r="264" spans="1:15" s="1" customFormat="1">
      <c r="A264" s="163"/>
      <c r="B264" s="163"/>
      <c r="C264" s="163"/>
      <c r="D264" s="163"/>
      <c r="E264" s="163"/>
      <c r="F264" s="163"/>
      <c r="G264" s="163"/>
      <c r="H264" s="163"/>
      <c r="I264" s="163"/>
      <c r="J264" s="163"/>
      <c r="K264" s="163"/>
      <c r="L264" s="163"/>
      <c r="M264" s="163"/>
      <c r="N264" s="163"/>
      <c r="O264" s="163"/>
    </row>
    <row r="265" spans="1:15" s="1" customFormat="1">
      <c r="A265" s="163"/>
      <c r="B265" s="163"/>
      <c r="C265" s="163"/>
      <c r="D265" s="163"/>
      <c r="E265" s="163"/>
      <c r="F265" s="163"/>
      <c r="G265" s="163"/>
      <c r="H265" s="163"/>
      <c r="I265" s="163"/>
      <c r="J265" s="163"/>
      <c r="K265" s="163"/>
      <c r="L265" s="163"/>
      <c r="M265" s="163"/>
      <c r="N265" s="163"/>
      <c r="O265" s="163"/>
    </row>
    <row r="266" spans="1:15" s="1" customFormat="1">
      <c r="A266" s="163"/>
      <c r="B266" s="163"/>
      <c r="C266" s="163"/>
      <c r="D266" s="163"/>
      <c r="E266" s="163"/>
      <c r="F266" s="163"/>
      <c r="G266" s="163"/>
      <c r="H266" s="163"/>
      <c r="I266" s="163"/>
      <c r="J266" s="163"/>
      <c r="K266" s="163"/>
      <c r="L266" s="163"/>
      <c r="M266" s="163"/>
      <c r="N266" s="163"/>
      <c r="O266" s="163"/>
    </row>
    <row r="267" spans="1:15" s="1" customFormat="1">
      <c r="A267" s="163"/>
      <c r="B267" s="163"/>
      <c r="C267" s="163"/>
      <c r="D267" s="163"/>
      <c r="E267" s="163"/>
      <c r="F267" s="163"/>
      <c r="G267" s="163"/>
      <c r="H267" s="163"/>
      <c r="I267" s="163"/>
      <c r="J267" s="163"/>
      <c r="K267" s="163"/>
      <c r="L267" s="163"/>
      <c r="M267" s="163"/>
      <c r="N267" s="163"/>
      <c r="O267" s="163"/>
    </row>
    <row r="268" spans="1:15" s="1" customFormat="1">
      <c r="A268" s="163"/>
      <c r="B268" s="163"/>
      <c r="C268" s="163"/>
      <c r="D268" s="163"/>
      <c r="E268" s="163"/>
      <c r="F268" s="163"/>
      <c r="G268" s="163"/>
      <c r="H268" s="163"/>
      <c r="I268" s="163"/>
      <c r="J268" s="163"/>
      <c r="K268" s="163"/>
      <c r="L268" s="163"/>
      <c r="M268" s="163"/>
      <c r="N268" s="163"/>
      <c r="O268" s="163"/>
    </row>
    <row r="269" spans="1:15" s="1" customFormat="1">
      <c r="A269" s="163"/>
      <c r="B269" s="163"/>
      <c r="C269" s="163"/>
      <c r="D269" s="163"/>
      <c r="E269" s="163"/>
      <c r="F269" s="163"/>
      <c r="G269" s="163"/>
      <c r="H269" s="163"/>
      <c r="I269" s="163"/>
      <c r="J269" s="163"/>
      <c r="K269" s="163"/>
      <c r="L269" s="163"/>
      <c r="M269" s="163"/>
      <c r="N269" s="163"/>
      <c r="O269" s="163"/>
    </row>
    <row r="270" spans="1:15" s="1" customFormat="1">
      <c r="A270" s="163"/>
      <c r="B270" s="163"/>
      <c r="C270" s="163"/>
      <c r="D270" s="163"/>
      <c r="E270" s="163"/>
      <c r="F270" s="163"/>
      <c r="G270" s="163"/>
      <c r="H270" s="163"/>
      <c r="I270" s="163"/>
      <c r="J270" s="163"/>
      <c r="K270" s="163"/>
      <c r="L270" s="163"/>
      <c r="M270" s="163"/>
      <c r="N270" s="163"/>
      <c r="O270" s="163"/>
    </row>
    <row r="271" spans="1:15" s="1" customFormat="1">
      <c r="A271" s="163"/>
      <c r="B271" s="163"/>
      <c r="C271" s="163"/>
      <c r="D271" s="163"/>
      <c r="E271" s="163"/>
      <c r="F271" s="163"/>
      <c r="G271" s="163"/>
      <c r="H271" s="163"/>
      <c r="I271" s="163"/>
      <c r="J271" s="163"/>
      <c r="K271" s="163"/>
      <c r="L271" s="163"/>
      <c r="M271" s="163"/>
      <c r="N271" s="163"/>
      <c r="O271" s="163"/>
    </row>
    <row r="272" spans="1:15" s="1" customFormat="1">
      <c r="A272" s="163"/>
      <c r="B272" s="163"/>
      <c r="C272" s="163"/>
      <c r="D272" s="163"/>
      <c r="E272" s="163"/>
      <c r="F272" s="163"/>
      <c r="G272" s="163"/>
      <c r="H272" s="163"/>
      <c r="I272" s="163"/>
      <c r="J272" s="163"/>
      <c r="K272" s="163"/>
      <c r="L272" s="163"/>
      <c r="M272" s="163"/>
      <c r="N272" s="163"/>
      <c r="O272" s="163"/>
    </row>
    <row r="273" spans="1:15" s="1" customFormat="1">
      <c r="A273" s="163"/>
      <c r="B273" s="163"/>
      <c r="C273" s="163"/>
      <c r="D273" s="163"/>
      <c r="E273" s="163"/>
      <c r="F273" s="163"/>
      <c r="G273" s="163"/>
      <c r="H273" s="163"/>
      <c r="I273" s="163"/>
      <c r="J273" s="163"/>
      <c r="K273" s="163"/>
      <c r="L273" s="163"/>
      <c r="M273" s="163"/>
      <c r="N273" s="163"/>
      <c r="O273" s="163"/>
    </row>
    <row r="274" spans="1:15" s="1" customFormat="1">
      <c r="A274" s="163"/>
      <c r="B274" s="163"/>
      <c r="C274" s="163"/>
      <c r="D274" s="163"/>
      <c r="E274" s="163"/>
      <c r="F274" s="163"/>
      <c r="G274" s="163"/>
      <c r="H274" s="163"/>
      <c r="I274" s="163"/>
      <c r="J274" s="163"/>
      <c r="K274" s="163"/>
      <c r="L274" s="163"/>
      <c r="M274" s="163"/>
      <c r="N274" s="163"/>
      <c r="O274" s="163"/>
    </row>
    <row r="275" spans="1:15" s="1" customFormat="1">
      <c r="A275" s="163"/>
      <c r="B275" s="163"/>
      <c r="C275" s="163"/>
      <c r="D275" s="163"/>
      <c r="E275" s="163"/>
      <c r="F275" s="163"/>
      <c r="G275" s="163"/>
      <c r="H275" s="163"/>
      <c r="I275" s="163"/>
      <c r="J275" s="163"/>
      <c r="K275" s="163"/>
      <c r="L275" s="163"/>
      <c r="M275" s="163"/>
      <c r="N275" s="163"/>
      <c r="O275" s="163"/>
    </row>
    <row r="276" spans="1:15" s="1" customFormat="1">
      <c r="A276" s="163"/>
      <c r="B276" s="163"/>
      <c r="C276" s="163"/>
      <c r="D276" s="163"/>
      <c r="E276" s="163"/>
      <c r="F276" s="163"/>
      <c r="G276" s="163"/>
      <c r="H276" s="163"/>
      <c r="I276" s="163"/>
      <c r="J276" s="163"/>
      <c r="K276" s="163"/>
      <c r="L276" s="163"/>
      <c r="M276" s="163"/>
      <c r="N276" s="163"/>
      <c r="O276" s="163"/>
    </row>
    <row r="277" spans="1:15" s="1" customFormat="1">
      <c r="A277" s="163"/>
      <c r="B277" s="163"/>
      <c r="C277" s="163"/>
      <c r="D277" s="163"/>
      <c r="E277" s="163"/>
      <c r="F277" s="163"/>
      <c r="G277" s="163"/>
      <c r="H277" s="163"/>
      <c r="I277" s="163"/>
      <c r="J277" s="163"/>
      <c r="K277" s="163"/>
      <c r="L277" s="163"/>
      <c r="M277" s="163"/>
      <c r="N277" s="163"/>
      <c r="O277" s="163"/>
    </row>
    <row r="278" spans="1:15" s="1" customFormat="1">
      <c r="A278" s="163"/>
      <c r="B278" s="163"/>
      <c r="C278" s="163"/>
      <c r="D278" s="163"/>
      <c r="E278" s="163"/>
      <c r="F278" s="163"/>
      <c r="G278" s="163"/>
      <c r="H278" s="163"/>
      <c r="I278" s="163"/>
      <c r="J278" s="163"/>
      <c r="K278" s="163"/>
      <c r="L278" s="163"/>
      <c r="M278" s="163"/>
      <c r="N278" s="163"/>
      <c r="O278" s="163"/>
    </row>
    <row r="279" spans="1:15" s="1" customFormat="1">
      <c r="A279" s="163"/>
      <c r="B279" s="163"/>
      <c r="C279" s="163"/>
      <c r="D279" s="163"/>
      <c r="E279" s="163"/>
      <c r="F279" s="163"/>
      <c r="G279" s="163"/>
      <c r="H279" s="163"/>
      <c r="I279" s="163"/>
      <c r="J279" s="163"/>
      <c r="K279" s="163"/>
      <c r="L279" s="163"/>
      <c r="M279" s="163"/>
      <c r="N279" s="163"/>
      <c r="O279" s="163"/>
    </row>
    <row r="280" spans="1:15" s="1" customFormat="1">
      <c r="A280" s="163"/>
      <c r="B280" s="163"/>
      <c r="C280" s="163"/>
      <c r="D280" s="163"/>
      <c r="E280" s="163"/>
      <c r="F280" s="163"/>
      <c r="G280" s="163"/>
      <c r="H280" s="163"/>
      <c r="I280" s="163"/>
      <c r="J280" s="163"/>
      <c r="K280" s="163"/>
      <c r="L280" s="163"/>
      <c r="M280" s="163"/>
      <c r="N280" s="163"/>
      <c r="O280" s="163"/>
    </row>
    <row r="281" spans="1:15" s="1" customFormat="1">
      <c r="A281" s="163"/>
      <c r="B281" s="163"/>
      <c r="C281" s="163"/>
      <c r="D281" s="163"/>
      <c r="E281" s="163"/>
      <c r="F281" s="163"/>
      <c r="G281" s="163"/>
      <c r="H281" s="163"/>
      <c r="I281" s="163"/>
      <c r="J281" s="163"/>
      <c r="K281" s="163"/>
      <c r="L281" s="163"/>
      <c r="M281" s="163"/>
      <c r="N281" s="163"/>
      <c r="O281" s="163"/>
    </row>
    <row r="282" spans="1:15" s="1" customFormat="1">
      <c r="A282" s="163"/>
      <c r="B282" s="163"/>
      <c r="C282" s="163"/>
      <c r="D282" s="163"/>
      <c r="E282" s="163"/>
      <c r="F282" s="163"/>
      <c r="G282" s="163"/>
      <c r="H282" s="163"/>
      <c r="I282" s="163"/>
      <c r="J282" s="163"/>
      <c r="K282" s="163"/>
      <c r="L282" s="163"/>
      <c r="M282" s="163"/>
      <c r="N282" s="163"/>
      <c r="O282" s="163"/>
    </row>
    <row r="283" spans="1:15" s="1" customFormat="1">
      <c r="A283" s="163"/>
      <c r="B283" s="163"/>
      <c r="C283" s="163"/>
      <c r="D283" s="163"/>
      <c r="E283" s="163"/>
      <c r="F283" s="163"/>
      <c r="G283" s="163"/>
      <c r="H283" s="163"/>
      <c r="I283" s="163"/>
      <c r="J283" s="163"/>
      <c r="K283" s="163"/>
      <c r="L283" s="163"/>
      <c r="M283" s="163"/>
      <c r="N283" s="163"/>
      <c r="O283" s="163"/>
    </row>
    <row r="284" spans="1:15" s="1" customFormat="1">
      <c r="A284" s="163"/>
      <c r="B284" s="163"/>
      <c r="C284" s="163"/>
      <c r="D284" s="163"/>
      <c r="E284" s="163"/>
      <c r="F284" s="163"/>
      <c r="G284" s="163"/>
      <c r="H284" s="163"/>
      <c r="I284" s="163"/>
      <c r="J284" s="163"/>
      <c r="K284" s="163"/>
      <c r="L284" s="163"/>
      <c r="M284" s="163"/>
      <c r="N284" s="163"/>
      <c r="O284" s="163"/>
    </row>
    <row r="285" spans="1:15" s="1" customFormat="1">
      <c r="A285" s="163"/>
      <c r="B285" s="163"/>
      <c r="C285" s="163"/>
      <c r="D285" s="163"/>
      <c r="E285" s="163"/>
      <c r="F285" s="163"/>
      <c r="G285" s="163"/>
      <c r="H285" s="163"/>
      <c r="I285" s="163"/>
      <c r="J285" s="163"/>
      <c r="K285" s="163"/>
      <c r="L285" s="163"/>
      <c r="M285" s="163"/>
      <c r="N285" s="163"/>
      <c r="O285" s="163"/>
    </row>
    <row r="286" spans="1:15" s="1" customFormat="1">
      <c r="A286" s="163"/>
      <c r="B286" s="163"/>
      <c r="C286" s="163"/>
      <c r="D286" s="163"/>
      <c r="E286" s="163"/>
      <c r="F286" s="163"/>
      <c r="G286" s="163"/>
      <c r="H286" s="163"/>
      <c r="I286" s="163"/>
      <c r="J286" s="163"/>
      <c r="K286" s="163"/>
      <c r="L286" s="163"/>
      <c r="M286" s="163"/>
      <c r="N286" s="163"/>
      <c r="O286" s="163"/>
    </row>
    <row r="287" spans="1:15" s="1" customFormat="1">
      <c r="A287" s="163"/>
      <c r="B287" s="163"/>
      <c r="C287" s="163"/>
      <c r="D287" s="163"/>
      <c r="E287" s="163"/>
      <c r="F287" s="163"/>
      <c r="G287" s="163"/>
      <c r="H287" s="163"/>
      <c r="I287" s="163"/>
      <c r="J287" s="163"/>
      <c r="K287" s="163"/>
      <c r="L287" s="163"/>
      <c r="M287" s="163"/>
      <c r="N287" s="163"/>
      <c r="O287" s="163"/>
    </row>
    <row r="288" spans="1:15" s="1" customFormat="1">
      <c r="A288" s="163"/>
      <c r="B288" s="163"/>
      <c r="C288" s="163"/>
      <c r="D288" s="163"/>
      <c r="E288" s="163"/>
      <c r="F288" s="163"/>
      <c r="G288" s="163"/>
      <c r="H288" s="163"/>
      <c r="I288" s="163"/>
      <c r="J288" s="163"/>
      <c r="K288" s="163"/>
      <c r="L288" s="163"/>
      <c r="M288" s="163"/>
      <c r="N288" s="163"/>
      <c r="O288" s="163"/>
    </row>
    <row r="289" spans="1:15" s="1" customFormat="1">
      <c r="A289" s="163"/>
      <c r="B289" s="163"/>
      <c r="C289" s="163"/>
      <c r="D289" s="163"/>
      <c r="E289" s="163"/>
      <c r="F289" s="163"/>
      <c r="G289" s="163"/>
      <c r="H289" s="163"/>
      <c r="I289" s="163"/>
      <c r="J289" s="163"/>
      <c r="K289" s="163"/>
      <c r="L289" s="163"/>
      <c r="M289" s="163"/>
      <c r="N289" s="163"/>
      <c r="O289" s="163"/>
    </row>
    <row r="290" spans="1:15" s="1" customFormat="1">
      <c r="A290" s="163"/>
      <c r="B290" s="163"/>
      <c r="C290" s="163"/>
      <c r="D290" s="163"/>
      <c r="E290" s="163"/>
      <c r="F290" s="163"/>
      <c r="G290" s="163"/>
      <c r="H290" s="163"/>
      <c r="I290" s="163"/>
      <c r="J290" s="163"/>
      <c r="K290" s="163"/>
      <c r="L290" s="163"/>
      <c r="M290" s="163"/>
      <c r="N290" s="163"/>
      <c r="O290" s="163"/>
    </row>
    <row r="291" spans="1:15" s="1" customFormat="1">
      <c r="A291" s="163"/>
      <c r="B291" s="163"/>
      <c r="C291" s="163"/>
      <c r="D291" s="163"/>
      <c r="E291" s="163"/>
      <c r="F291" s="163"/>
      <c r="G291" s="163"/>
      <c r="H291" s="163"/>
      <c r="I291" s="163"/>
      <c r="J291" s="163"/>
      <c r="K291" s="163"/>
      <c r="L291" s="163"/>
      <c r="M291" s="163"/>
      <c r="N291" s="163"/>
      <c r="O291" s="163"/>
    </row>
    <row r="292" spans="1:15" s="1" customFormat="1">
      <c r="A292" s="163"/>
      <c r="B292" s="163"/>
      <c r="C292" s="163"/>
      <c r="D292" s="163"/>
      <c r="E292" s="163"/>
      <c r="F292" s="163"/>
      <c r="G292" s="163"/>
      <c r="H292" s="163"/>
      <c r="I292" s="163"/>
      <c r="J292" s="163"/>
      <c r="K292" s="163"/>
      <c r="L292" s="163"/>
      <c r="M292" s="163"/>
      <c r="N292" s="163"/>
      <c r="O292" s="163"/>
    </row>
    <row r="293" spans="1:15" s="1" customFormat="1">
      <c r="A293" s="163"/>
      <c r="B293" s="163"/>
      <c r="C293" s="163"/>
      <c r="D293" s="163"/>
      <c r="E293" s="163"/>
      <c r="F293" s="163"/>
      <c r="G293" s="163"/>
      <c r="H293" s="163"/>
      <c r="I293" s="163"/>
      <c r="J293" s="163"/>
      <c r="K293" s="163"/>
      <c r="L293" s="163"/>
      <c r="M293" s="163"/>
      <c r="N293" s="163"/>
      <c r="O293" s="163"/>
    </row>
    <row r="294" spans="1:15" s="1" customFormat="1">
      <c r="A294" s="163"/>
      <c r="B294" s="163"/>
      <c r="C294" s="163"/>
      <c r="D294" s="163"/>
      <c r="E294" s="163"/>
      <c r="F294" s="163"/>
      <c r="G294" s="163"/>
      <c r="H294" s="163"/>
      <c r="I294" s="163"/>
      <c r="J294" s="163"/>
      <c r="K294" s="163"/>
      <c r="L294" s="163"/>
      <c r="M294" s="163"/>
      <c r="N294" s="163"/>
      <c r="O294" s="163"/>
    </row>
    <row r="295" spans="1:15" s="1" customFormat="1">
      <c r="A295" s="163"/>
      <c r="B295" s="163"/>
      <c r="C295" s="163"/>
      <c r="D295" s="163"/>
      <c r="E295" s="163"/>
      <c r="F295" s="163"/>
      <c r="G295" s="163"/>
      <c r="H295" s="163"/>
      <c r="I295" s="163"/>
      <c r="J295" s="163"/>
      <c r="K295" s="163"/>
      <c r="L295" s="163"/>
      <c r="M295" s="163"/>
      <c r="N295" s="163"/>
      <c r="O295" s="163"/>
    </row>
    <row r="296" spans="1:15" s="1" customFormat="1">
      <c r="A296" s="163"/>
      <c r="B296" s="163"/>
      <c r="C296" s="163"/>
      <c r="D296" s="163"/>
      <c r="E296" s="163"/>
      <c r="F296" s="163"/>
      <c r="G296" s="163"/>
      <c r="H296" s="163"/>
      <c r="I296" s="163"/>
      <c r="J296" s="163"/>
      <c r="K296" s="163"/>
      <c r="L296" s="163"/>
      <c r="M296" s="163"/>
      <c r="N296" s="163"/>
      <c r="O296" s="163"/>
    </row>
    <row r="297" spans="1:15" s="1" customFormat="1">
      <c r="A297" s="163"/>
      <c r="B297" s="163"/>
      <c r="C297" s="163"/>
      <c r="D297" s="163"/>
      <c r="E297" s="163"/>
      <c r="F297" s="163"/>
      <c r="G297" s="163"/>
      <c r="H297" s="163"/>
      <c r="I297" s="163"/>
      <c r="J297" s="163"/>
      <c r="K297" s="163"/>
      <c r="L297" s="163"/>
      <c r="M297" s="163"/>
      <c r="N297" s="163"/>
      <c r="O297" s="163"/>
    </row>
    <row r="298" spans="1:15" s="1" customFormat="1">
      <c r="A298" s="163"/>
      <c r="B298" s="163"/>
      <c r="C298" s="163"/>
      <c r="D298" s="163"/>
      <c r="E298" s="163"/>
      <c r="F298" s="163"/>
      <c r="G298" s="163"/>
      <c r="H298" s="163"/>
      <c r="I298" s="163"/>
      <c r="J298" s="163"/>
      <c r="K298" s="163"/>
      <c r="L298" s="163"/>
      <c r="M298" s="163"/>
      <c r="N298" s="163"/>
      <c r="O298" s="163"/>
    </row>
    <row r="299" spans="1:15" s="1" customFormat="1">
      <c r="A299" s="163"/>
      <c r="B299" s="163"/>
      <c r="C299" s="163"/>
      <c r="D299" s="163"/>
      <c r="E299" s="163"/>
      <c r="F299" s="163"/>
      <c r="G299" s="163"/>
      <c r="H299" s="163"/>
      <c r="I299" s="163"/>
      <c r="J299" s="163"/>
      <c r="K299" s="163"/>
      <c r="L299" s="163"/>
      <c r="M299" s="163"/>
      <c r="N299" s="163"/>
      <c r="O299" s="163"/>
    </row>
    <row r="300" spans="1:15" s="1" customFormat="1">
      <c r="A300" s="163"/>
      <c r="B300" s="163"/>
      <c r="C300" s="163"/>
      <c r="D300" s="163"/>
      <c r="E300" s="163"/>
      <c r="F300" s="163"/>
      <c r="G300" s="163"/>
      <c r="H300" s="163"/>
      <c r="I300" s="163"/>
      <c r="J300" s="163"/>
      <c r="K300" s="163"/>
      <c r="L300" s="163"/>
      <c r="M300" s="163"/>
      <c r="N300" s="163"/>
      <c r="O300" s="163"/>
    </row>
    <row r="301" spans="1:15" s="1" customFormat="1">
      <c r="A301" s="163"/>
      <c r="B301" s="163"/>
      <c r="C301" s="163"/>
      <c r="D301" s="163"/>
      <c r="E301" s="163"/>
      <c r="F301" s="163"/>
      <c r="G301" s="163"/>
      <c r="H301" s="163"/>
      <c r="I301" s="163"/>
      <c r="J301" s="163"/>
      <c r="K301" s="163"/>
      <c r="L301" s="163"/>
      <c r="M301" s="163"/>
      <c r="N301" s="163"/>
      <c r="O301" s="163"/>
    </row>
    <row r="302" spans="1:15" s="1" customFormat="1">
      <c r="A302" s="163"/>
      <c r="B302" s="163"/>
      <c r="C302" s="163"/>
      <c r="D302" s="163"/>
      <c r="E302" s="163"/>
      <c r="F302" s="163"/>
      <c r="G302" s="163"/>
      <c r="H302" s="163"/>
      <c r="I302" s="163"/>
      <c r="J302" s="163"/>
      <c r="K302" s="163"/>
      <c r="L302" s="163"/>
      <c r="M302" s="163"/>
      <c r="N302" s="163"/>
      <c r="O302" s="163"/>
    </row>
    <row r="303" spans="1:15" s="1" customFormat="1">
      <c r="A303" s="163"/>
      <c r="B303" s="163"/>
      <c r="C303" s="163"/>
      <c r="D303" s="163"/>
      <c r="E303" s="163"/>
      <c r="F303" s="163"/>
      <c r="G303" s="163"/>
      <c r="H303" s="163"/>
      <c r="I303" s="163"/>
      <c r="J303" s="163"/>
      <c r="K303" s="163"/>
      <c r="L303" s="163"/>
      <c r="M303" s="163"/>
      <c r="N303" s="163"/>
      <c r="O303" s="163"/>
    </row>
    <row r="304" spans="1:15" s="1" customFormat="1">
      <c r="A304" s="163"/>
      <c r="B304" s="163"/>
      <c r="C304" s="163"/>
      <c r="D304" s="163"/>
      <c r="E304" s="163"/>
      <c r="F304" s="163"/>
      <c r="G304" s="163"/>
      <c r="H304" s="163"/>
      <c r="I304" s="163"/>
      <c r="J304" s="163"/>
      <c r="K304" s="163"/>
      <c r="L304" s="163"/>
      <c r="M304" s="163"/>
      <c r="N304" s="163"/>
      <c r="O304" s="163"/>
    </row>
    <row r="305" spans="1:15" s="1" customFormat="1">
      <c r="A305" s="163"/>
      <c r="B305" s="163"/>
      <c r="C305" s="163"/>
      <c r="D305" s="163"/>
      <c r="E305" s="163"/>
      <c r="F305" s="163"/>
      <c r="G305" s="163"/>
      <c r="H305" s="163"/>
      <c r="I305" s="163"/>
      <c r="J305" s="163"/>
      <c r="K305" s="163"/>
      <c r="L305" s="163"/>
      <c r="M305" s="163"/>
      <c r="N305" s="163"/>
      <c r="O305" s="163"/>
    </row>
    <row r="306" spans="1:15" s="1" customFormat="1">
      <c r="A306" s="163"/>
      <c r="B306" s="163"/>
      <c r="C306" s="163"/>
      <c r="D306" s="163"/>
      <c r="E306" s="163"/>
      <c r="F306" s="163"/>
      <c r="G306" s="163"/>
      <c r="H306" s="163"/>
      <c r="I306" s="163"/>
      <c r="J306" s="163"/>
      <c r="K306" s="163"/>
      <c r="L306" s="163"/>
      <c r="M306" s="163"/>
      <c r="N306" s="163"/>
      <c r="O306" s="163"/>
    </row>
    <row r="307" spans="1:15" s="1" customFormat="1">
      <c r="A307" s="163"/>
      <c r="B307" s="163"/>
      <c r="C307" s="163"/>
      <c r="D307" s="163"/>
      <c r="E307" s="163"/>
      <c r="F307" s="163"/>
      <c r="G307" s="163"/>
      <c r="H307" s="163"/>
      <c r="I307" s="163"/>
      <c r="J307" s="163"/>
      <c r="K307" s="163"/>
      <c r="L307" s="163"/>
      <c r="M307" s="163"/>
      <c r="N307" s="163"/>
      <c r="O307" s="163"/>
    </row>
    <row r="308" spans="1:15" s="1" customFormat="1">
      <c r="A308" s="163"/>
      <c r="B308" s="163"/>
      <c r="C308" s="163"/>
      <c r="D308" s="163"/>
      <c r="E308" s="163"/>
      <c r="F308" s="163"/>
      <c r="G308" s="163"/>
      <c r="H308" s="163"/>
      <c r="I308" s="163"/>
      <c r="J308" s="163"/>
      <c r="K308" s="163"/>
      <c r="L308" s="163"/>
      <c r="M308" s="163"/>
      <c r="N308" s="163"/>
      <c r="O308" s="163"/>
    </row>
    <row r="309" spans="1:15" s="1" customFormat="1">
      <c r="A309" s="163"/>
      <c r="B309" s="163"/>
      <c r="C309" s="163"/>
      <c r="D309" s="163"/>
      <c r="E309" s="163"/>
      <c r="F309" s="163"/>
      <c r="G309" s="163"/>
      <c r="H309" s="163"/>
      <c r="I309" s="163"/>
      <c r="J309" s="163"/>
      <c r="K309" s="163"/>
      <c r="L309" s="163"/>
      <c r="M309" s="163"/>
      <c r="N309" s="163"/>
      <c r="O309" s="163"/>
    </row>
    <row r="310" spans="1:15" s="1" customFormat="1">
      <c r="A310" s="163"/>
      <c r="B310" s="163"/>
      <c r="C310" s="163"/>
      <c r="D310" s="163"/>
      <c r="E310" s="163"/>
      <c r="F310" s="163"/>
      <c r="G310" s="163"/>
      <c r="H310" s="163"/>
      <c r="I310" s="163"/>
      <c r="J310" s="163"/>
      <c r="K310" s="163"/>
      <c r="L310" s="163"/>
      <c r="M310" s="163"/>
      <c r="N310" s="163"/>
      <c r="O310" s="163"/>
    </row>
    <row r="311" spans="1:15" s="1" customFormat="1">
      <c r="A311" s="163"/>
      <c r="B311" s="163"/>
      <c r="C311" s="163"/>
      <c r="D311" s="163"/>
      <c r="E311" s="163"/>
      <c r="F311" s="163"/>
      <c r="G311" s="163"/>
      <c r="H311" s="163"/>
      <c r="I311" s="163"/>
      <c r="J311" s="163"/>
      <c r="K311" s="163"/>
      <c r="L311" s="163"/>
      <c r="M311" s="163"/>
      <c r="N311" s="163"/>
      <c r="O311" s="163"/>
    </row>
    <row r="312" spans="1:15" s="1" customFormat="1">
      <c r="A312" s="163"/>
      <c r="B312" s="163"/>
      <c r="C312" s="163"/>
      <c r="D312" s="163"/>
      <c r="E312" s="163"/>
      <c r="F312" s="163"/>
      <c r="G312" s="163"/>
      <c r="H312" s="163"/>
      <c r="I312" s="163"/>
      <c r="J312" s="163"/>
      <c r="K312" s="163"/>
      <c r="L312" s="163"/>
      <c r="M312" s="163"/>
      <c r="N312" s="163"/>
      <c r="O312" s="163"/>
    </row>
    <row r="313" spans="1:15" s="1" customFormat="1">
      <c r="A313" s="163"/>
      <c r="B313" s="163"/>
      <c r="C313" s="163"/>
      <c r="D313" s="163"/>
      <c r="E313" s="163"/>
      <c r="F313" s="163"/>
      <c r="G313" s="163"/>
      <c r="H313" s="163"/>
      <c r="I313" s="163"/>
      <c r="J313" s="163"/>
      <c r="K313" s="163"/>
      <c r="L313" s="163"/>
      <c r="M313" s="163"/>
      <c r="N313" s="163"/>
      <c r="O313" s="163"/>
    </row>
    <row r="314" spans="1:15" s="1" customFormat="1">
      <c r="A314" s="163"/>
      <c r="B314" s="163"/>
      <c r="C314" s="163"/>
      <c r="D314" s="163"/>
      <c r="E314" s="163"/>
      <c r="F314" s="163"/>
      <c r="G314" s="163"/>
      <c r="H314" s="163"/>
      <c r="I314" s="163"/>
      <c r="J314" s="163"/>
      <c r="K314" s="163"/>
      <c r="L314" s="163"/>
      <c r="M314" s="163"/>
      <c r="N314" s="163"/>
      <c r="O314" s="163"/>
    </row>
    <row r="315" spans="1:15" s="1" customFormat="1">
      <c r="A315" s="163"/>
      <c r="B315" s="163"/>
      <c r="C315" s="163"/>
      <c r="D315" s="163"/>
      <c r="E315" s="163"/>
      <c r="F315" s="163"/>
      <c r="G315" s="163"/>
      <c r="H315" s="163"/>
      <c r="I315" s="163"/>
      <c r="J315" s="163"/>
      <c r="K315" s="163"/>
      <c r="L315" s="163"/>
      <c r="M315" s="163"/>
      <c r="N315" s="163"/>
      <c r="O315" s="163"/>
    </row>
    <row r="316" spans="1:15" s="1" customFormat="1">
      <c r="A316" s="163"/>
      <c r="B316" s="163"/>
      <c r="C316" s="163"/>
      <c r="D316" s="163"/>
      <c r="E316" s="163"/>
      <c r="F316" s="163"/>
      <c r="G316" s="163"/>
      <c r="H316" s="163"/>
      <c r="I316" s="163"/>
      <c r="J316" s="163"/>
      <c r="K316" s="163"/>
      <c r="L316" s="163"/>
      <c r="M316" s="163"/>
      <c r="N316" s="163"/>
      <c r="O316" s="163"/>
    </row>
    <row r="317" spans="1:15" s="1" customFormat="1">
      <c r="A317" s="163"/>
      <c r="B317" s="163"/>
      <c r="C317" s="163"/>
      <c r="D317" s="163"/>
      <c r="E317" s="163"/>
      <c r="F317" s="163"/>
      <c r="G317" s="163"/>
      <c r="H317" s="163"/>
      <c r="I317" s="163"/>
      <c r="J317" s="163"/>
      <c r="K317" s="163"/>
      <c r="L317" s="163"/>
      <c r="M317" s="163"/>
      <c r="N317" s="163"/>
      <c r="O317" s="163"/>
    </row>
    <row r="318" spans="1:15" s="1" customFormat="1">
      <c r="A318" s="163"/>
      <c r="B318" s="163"/>
      <c r="C318" s="163"/>
      <c r="D318" s="163"/>
      <c r="E318" s="163"/>
      <c r="F318" s="163"/>
      <c r="G318" s="163"/>
      <c r="H318" s="163"/>
      <c r="I318" s="163"/>
      <c r="J318" s="163"/>
      <c r="K318" s="163"/>
      <c r="L318" s="163"/>
      <c r="M318" s="163"/>
      <c r="N318" s="163"/>
      <c r="O318" s="163"/>
    </row>
    <row r="319" spans="1:15" s="1" customFormat="1">
      <c r="A319" s="163"/>
      <c r="B319" s="163"/>
      <c r="C319" s="163"/>
      <c r="D319" s="163"/>
      <c r="E319" s="163"/>
      <c r="F319" s="163"/>
      <c r="G319" s="163"/>
      <c r="H319" s="163"/>
      <c r="I319" s="163"/>
      <c r="J319" s="163"/>
      <c r="K319" s="163"/>
      <c r="L319" s="163"/>
      <c r="M319" s="163"/>
      <c r="N319" s="163"/>
      <c r="O319" s="163"/>
    </row>
    <row r="320" spans="1:15" s="1" customFormat="1">
      <c r="A320" s="163"/>
      <c r="B320" s="163"/>
      <c r="C320" s="163"/>
      <c r="D320" s="163"/>
      <c r="E320" s="163"/>
      <c r="F320" s="163"/>
      <c r="G320" s="163"/>
      <c r="H320" s="163"/>
      <c r="I320" s="163"/>
      <c r="J320" s="163"/>
      <c r="K320" s="163"/>
      <c r="L320" s="163"/>
      <c r="M320" s="163"/>
      <c r="N320" s="163"/>
      <c r="O320" s="163"/>
    </row>
    <row r="321" spans="1:15" s="1" customFormat="1">
      <c r="A321" s="163"/>
      <c r="B321" s="163"/>
      <c r="C321" s="163"/>
      <c r="D321" s="163"/>
      <c r="E321" s="163"/>
      <c r="F321" s="163"/>
      <c r="G321" s="163"/>
      <c r="H321" s="163"/>
      <c r="I321" s="163"/>
      <c r="J321" s="163"/>
      <c r="K321" s="163"/>
      <c r="L321" s="163"/>
      <c r="M321" s="163"/>
      <c r="N321" s="163"/>
      <c r="O321" s="163"/>
    </row>
    <row r="322" spans="1:15" s="1" customFormat="1">
      <c r="A322" s="163"/>
      <c r="B322" s="163"/>
      <c r="C322" s="163"/>
      <c r="D322" s="163"/>
      <c r="E322" s="163"/>
      <c r="F322" s="163"/>
      <c r="G322" s="163"/>
      <c r="H322" s="163"/>
      <c r="I322" s="163"/>
      <c r="J322" s="163"/>
      <c r="K322" s="163"/>
      <c r="L322" s="163"/>
      <c r="M322" s="163"/>
      <c r="N322" s="163"/>
      <c r="O322" s="163"/>
    </row>
    <row r="323" spans="1:15" s="1" customFormat="1">
      <c r="A323" s="163"/>
      <c r="B323" s="163"/>
      <c r="C323" s="163"/>
      <c r="D323" s="163"/>
      <c r="E323" s="163"/>
      <c r="F323" s="163"/>
      <c r="G323" s="163"/>
      <c r="H323" s="163"/>
      <c r="I323" s="163"/>
      <c r="J323" s="163"/>
      <c r="K323" s="163"/>
      <c r="L323" s="163"/>
      <c r="M323" s="163"/>
      <c r="N323" s="163"/>
      <c r="O323" s="163"/>
    </row>
    <row r="324" spans="1:15" s="1" customFormat="1">
      <c r="A324" s="163"/>
      <c r="B324" s="163"/>
      <c r="C324" s="163"/>
      <c r="D324" s="163"/>
      <c r="E324" s="163"/>
      <c r="F324" s="163"/>
      <c r="G324" s="163"/>
      <c r="H324" s="163"/>
      <c r="I324" s="163"/>
      <c r="J324" s="163"/>
      <c r="K324" s="163"/>
      <c r="L324" s="163"/>
      <c r="M324" s="163"/>
      <c r="N324" s="163"/>
      <c r="O324" s="163"/>
    </row>
    <row r="325" spans="1:15" s="1" customFormat="1">
      <c r="A325" s="163"/>
      <c r="B325" s="163"/>
      <c r="C325" s="163"/>
      <c r="D325" s="163"/>
      <c r="E325" s="163"/>
      <c r="F325" s="163"/>
      <c r="G325" s="163"/>
      <c r="H325" s="163"/>
      <c r="I325" s="163"/>
      <c r="J325" s="163"/>
      <c r="K325" s="163"/>
      <c r="L325" s="163"/>
      <c r="M325" s="163"/>
      <c r="N325" s="163"/>
      <c r="O325" s="163"/>
    </row>
    <row r="326" spans="1:15" s="1" customFormat="1">
      <c r="A326" s="163"/>
      <c r="B326" s="163"/>
      <c r="C326" s="163"/>
      <c r="D326" s="163"/>
      <c r="E326" s="163"/>
      <c r="F326" s="163"/>
      <c r="G326" s="163"/>
      <c r="H326" s="163"/>
      <c r="I326" s="163"/>
      <c r="J326" s="163"/>
      <c r="K326" s="163"/>
      <c r="L326" s="163"/>
      <c r="M326" s="163"/>
      <c r="N326" s="163"/>
      <c r="O326" s="163"/>
    </row>
    <row r="327" spans="1:15" s="1" customFormat="1">
      <c r="A327" s="163"/>
      <c r="B327" s="163"/>
      <c r="C327" s="163"/>
      <c r="D327" s="163"/>
      <c r="E327" s="163"/>
      <c r="F327" s="163"/>
      <c r="G327" s="163"/>
      <c r="H327" s="163"/>
      <c r="I327" s="163"/>
      <c r="J327" s="163"/>
      <c r="K327" s="163"/>
      <c r="L327" s="163"/>
      <c r="M327" s="163"/>
      <c r="N327" s="163"/>
      <c r="O327" s="163"/>
    </row>
    <row r="328" spans="1:15" s="1" customFormat="1">
      <c r="A328" s="163"/>
      <c r="B328" s="163"/>
      <c r="C328" s="163"/>
      <c r="D328" s="163"/>
      <c r="E328" s="163"/>
      <c r="F328" s="163"/>
      <c r="G328" s="163"/>
      <c r="H328" s="163"/>
      <c r="I328" s="163"/>
      <c r="J328" s="163"/>
      <c r="K328" s="163"/>
      <c r="L328" s="163"/>
      <c r="M328" s="163"/>
      <c r="N328" s="163"/>
      <c r="O328" s="163"/>
    </row>
    <row r="329" spans="1:15" s="1" customFormat="1">
      <c r="A329" s="163"/>
      <c r="B329" s="163"/>
      <c r="C329" s="163"/>
      <c r="D329" s="163"/>
      <c r="E329" s="163"/>
      <c r="F329" s="163"/>
      <c r="G329" s="163"/>
      <c r="H329" s="163"/>
      <c r="I329" s="163"/>
      <c r="J329" s="163"/>
      <c r="K329" s="163"/>
      <c r="L329" s="163"/>
      <c r="M329" s="163"/>
      <c r="N329" s="163"/>
      <c r="O329" s="163"/>
    </row>
    <row r="330" spans="1:15" s="1" customFormat="1">
      <c r="A330" s="163"/>
      <c r="B330" s="163"/>
      <c r="C330" s="163"/>
      <c r="D330" s="163"/>
      <c r="E330" s="163"/>
      <c r="F330" s="163"/>
      <c r="G330" s="163"/>
      <c r="H330" s="163"/>
      <c r="I330" s="163"/>
      <c r="J330" s="163"/>
      <c r="K330" s="163"/>
      <c r="L330" s="163"/>
      <c r="M330" s="163"/>
      <c r="N330" s="163"/>
      <c r="O330" s="163"/>
    </row>
    <row r="331" spans="1:15" s="1" customFormat="1">
      <c r="A331" s="163"/>
      <c r="B331" s="163"/>
      <c r="C331" s="163"/>
      <c r="D331" s="163"/>
      <c r="E331" s="163"/>
      <c r="F331" s="163"/>
      <c r="G331" s="163"/>
      <c r="H331" s="163"/>
      <c r="I331" s="163"/>
      <c r="J331" s="163"/>
      <c r="K331" s="163"/>
      <c r="L331" s="163"/>
      <c r="M331" s="163"/>
      <c r="N331" s="163"/>
      <c r="O331" s="163"/>
    </row>
    <row r="332" spans="1:15" s="1" customFormat="1">
      <c r="A332" s="163"/>
      <c r="B332" s="163"/>
      <c r="C332" s="163"/>
      <c r="D332" s="163"/>
      <c r="E332" s="163"/>
      <c r="F332" s="163"/>
      <c r="G332" s="163"/>
      <c r="H332" s="163"/>
      <c r="I332" s="163"/>
      <c r="J332" s="163"/>
      <c r="K332" s="163"/>
      <c r="L332" s="163"/>
      <c r="M332" s="163"/>
      <c r="N332" s="163"/>
      <c r="O332" s="163"/>
    </row>
    <row r="333" spans="1:15" s="1" customFormat="1">
      <c r="A333" s="163"/>
      <c r="B333" s="163"/>
      <c r="C333" s="163"/>
      <c r="D333" s="163"/>
      <c r="E333" s="163"/>
      <c r="F333" s="163"/>
      <c r="G333" s="163"/>
      <c r="H333" s="163"/>
      <c r="I333" s="163"/>
      <c r="J333" s="163"/>
      <c r="K333" s="163"/>
      <c r="L333" s="163"/>
      <c r="M333" s="163"/>
      <c r="N333" s="163"/>
      <c r="O333" s="163"/>
    </row>
    <row r="334" spans="1:15" s="1" customFormat="1">
      <c r="A334" s="163"/>
      <c r="B334" s="163"/>
      <c r="C334" s="163"/>
      <c r="D334" s="163"/>
      <c r="E334" s="163"/>
      <c r="F334" s="163"/>
      <c r="G334" s="163"/>
      <c r="H334" s="163"/>
      <c r="I334" s="163"/>
      <c r="J334" s="163"/>
      <c r="K334" s="163"/>
      <c r="L334" s="163"/>
      <c r="M334" s="163"/>
      <c r="N334" s="163"/>
      <c r="O334" s="163"/>
    </row>
    <row r="335" spans="1:15" s="1" customFormat="1">
      <c r="A335" s="163"/>
      <c r="B335" s="163"/>
      <c r="C335" s="163"/>
      <c r="D335" s="163"/>
      <c r="E335" s="163"/>
      <c r="F335" s="163"/>
      <c r="G335" s="163"/>
      <c r="H335" s="163"/>
      <c r="I335" s="163"/>
      <c r="J335" s="163"/>
      <c r="K335" s="163"/>
      <c r="L335" s="163"/>
      <c r="M335" s="163"/>
      <c r="N335" s="163"/>
      <c r="O335" s="163"/>
    </row>
    <row r="336" spans="1:15" s="1" customFormat="1">
      <c r="A336" s="163"/>
      <c r="B336" s="163"/>
      <c r="C336" s="163"/>
      <c r="D336" s="163"/>
      <c r="E336" s="163"/>
      <c r="F336" s="163"/>
      <c r="G336" s="163"/>
      <c r="H336" s="163"/>
      <c r="I336" s="163"/>
      <c r="J336" s="163"/>
      <c r="K336" s="163"/>
      <c r="L336" s="163"/>
      <c r="M336" s="163"/>
      <c r="N336" s="163"/>
      <c r="O336" s="163"/>
    </row>
    <row r="337" spans="1:15" s="1" customFormat="1">
      <c r="A337" s="163"/>
      <c r="B337" s="163"/>
      <c r="C337" s="163"/>
      <c r="D337" s="163"/>
      <c r="E337" s="163"/>
      <c r="F337" s="163"/>
      <c r="G337" s="163"/>
      <c r="H337" s="163"/>
      <c r="I337" s="163"/>
      <c r="J337" s="163"/>
      <c r="K337" s="163"/>
      <c r="L337" s="163"/>
      <c r="M337" s="163"/>
      <c r="N337" s="163"/>
      <c r="O337" s="163"/>
    </row>
    <row r="338" spans="1:15" s="1" customFormat="1">
      <c r="A338" s="163"/>
      <c r="B338" s="163"/>
      <c r="C338" s="163"/>
      <c r="D338" s="163"/>
      <c r="E338" s="163"/>
      <c r="F338" s="163"/>
      <c r="G338" s="163"/>
      <c r="H338" s="163"/>
      <c r="I338" s="163"/>
      <c r="J338" s="163"/>
      <c r="K338" s="163"/>
      <c r="L338" s="163"/>
      <c r="M338" s="163"/>
      <c r="N338" s="163"/>
      <c r="O338" s="163"/>
    </row>
    <row r="339" spans="1:15" s="1" customFormat="1">
      <c r="A339" s="163"/>
      <c r="B339" s="163"/>
      <c r="C339" s="163"/>
      <c r="D339" s="163"/>
      <c r="E339" s="163"/>
      <c r="F339" s="163"/>
      <c r="G339" s="163"/>
      <c r="H339" s="163"/>
      <c r="I339" s="163"/>
      <c r="J339" s="163"/>
      <c r="K339" s="163"/>
      <c r="L339" s="163"/>
      <c r="M339" s="163"/>
      <c r="N339" s="163"/>
      <c r="O339" s="163"/>
    </row>
    <row r="340" spans="1:15" s="1" customFormat="1">
      <c r="A340" s="163"/>
      <c r="B340" s="163"/>
      <c r="C340" s="163"/>
      <c r="D340" s="163"/>
      <c r="E340" s="163"/>
      <c r="F340" s="163"/>
      <c r="G340" s="163"/>
      <c r="H340" s="163"/>
      <c r="I340" s="163"/>
      <c r="J340" s="163"/>
      <c r="K340" s="163"/>
      <c r="L340" s="163"/>
      <c r="M340" s="163"/>
      <c r="N340" s="163"/>
      <c r="O340" s="163"/>
    </row>
    <row r="341" spans="1:15" s="1" customFormat="1">
      <c r="A341" s="163"/>
      <c r="B341" s="163"/>
      <c r="C341" s="163"/>
      <c r="D341" s="163"/>
      <c r="E341" s="163"/>
      <c r="F341" s="163"/>
      <c r="G341" s="163"/>
      <c r="H341" s="163"/>
      <c r="I341" s="163"/>
      <c r="J341" s="163"/>
      <c r="K341" s="163"/>
      <c r="L341" s="163"/>
      <c r="M341" s="163"/>
      <c r="N341" s="163"/>
      <c r="O341" s="163"/>
    </row>
    <row r="342" spans="1:15" s="1" customFormat="1">
      <c r="A342" s="163"/>
      <c r="B342" s="163"/>
      <c r="C342" s="163"/>
      <c r="D342" s="163"/>
      <c r="E342" s="163"/>
      <c r="F342" s="163"/>
      <c r="G342" s="163"/>
      <c r="H342" s="163"/>
      <c r="I342" s="163"/>
      <c r="J342" s="163"/>
      <c r="K342" s="163"/>
      <c r="L342" s="163"/>
      <c r="M342" s="163"/>
      <c r="N342" s="163"/>
      <c r="O342" s="163"/>
    </row>
    <row r="343" spans="1:15" s="1" customFormat="1">
      <c r="A343" s="163"/>
      <c r="B343" s="163"/>
      <c r="C343" s="163"/>
      <c r="D343" s="163"/>
      <c r="E343" s="163"/>
      <c r="F343" s="163"/>
      <c r="G343" s="163"/>
      <c r="H343" s="163"/>
      <c r="I343" s="163"/>
      <c r="J343" s="163"/>
      <c r="K343" s="163"/>
      <c r="L343" s="163"/>
      <c r="M343" s="163"/>
      <c r="N343" s="163"/>
      <c r="O343" s="163"/>
    </row>
    <row r="344" spans="1:15" s="1" customFormat="1">
      <c r="A344" s="163"/>
      <c r="B344" s="163"/>
      <c r="C344" s="163"/>
      <c r="D344" s="163"/>
      <c r="E344" s="163"/>
      <c r="F344" s="163"/>
      <c r="G344" s="163"/>
      <c r="H344" s="163"/>
      <c r="I344" s="163"/>
      <c r="J344" s="163"/>
      <c r="K344" s="163"/>
      <c r="L344" s="163"/>
      <c r="M344" s="163"/>
      <c r="N344" s="163"/>
      <c r="O344" s="163"/>
    </row>
    <row r="345" spans="1:15" s="1" customFormat="1">
      <c r="A345" s="163"/>
      <c r="B345" s="163"/>
      <c r="C345" s="163"/>
      <c r="D345" s="163"/>
      <c r="E345" s="163"/>
      <c r="F345" s="163"/>
      <c r="G345" s="163"/>
      <c r="H345" s="163"/>
      <c r="I345" s="163"/>
      <c r="J345" s="163"/>
      <c r="K345" s="163"/>
      <c r="L345" s="163"/>
      <c r="M345" s="163"/>
      <c r="N345" s="163"/>
      <c r="O345" s="163"/>
    </row>
    <row r="346" spans="1:15" s="1" customFormat="1">
      <c r="A346" s="163"/>
      <c r="B346" s="163"/>
      <c r="C346" s="163"/>
      <c r="D346" s="163"/>
      <c r="E346" s="163"/>
      <c r="F346" s="163"/>
      <c r="G346" s="163"/>
      <c r="H346" s="163"/>
      <c r="I346" s="163"/>
      <c r="J346" s="163"/>
      <c r="K346" s="163"/>
      <c r="L346" s="163"/>
      <c r="M346" s="163"/>
      <c r="N346" s="163"/>
      <c r="O346" s="163"/>
    </row>
    <row r="347" spans="1:15" s="1" customFormat="1">
      <c r="A347" s="163"/>
      <c r="B347" s="163"/>
      <c r="C347" s="163"/>
      <c r="D347" s="163"/>
      <c r="E347" s="163"/>
      <c r="F347" s="163"/>
      <c r="G347" s="163"/>
      <c r="H347" s="163"/>
      <c r="I347" s="163"/>
      <c r="J347" s="163"/>
      <c r="K347" s="163"/>
      <c r="L347" s="163"/>
      <c r="M347" s="163"/>
      <c r="N347" s="163"/>
      <c r="O347" s="163"/>
    </row>
    <row r="348" spans="1:15" s="1" customFormat="1">
      <c r="A348" s="163"/>
      <c r="B348" s="163"/>
      <c r="C348" s="163"/>
      <c r="D348" s="163"/>
      <c r="E348" s="163"/>
      <c r="F348" s="163"/>
      <c r="G348" s="163"/>
      <c r="H348" s="163"/>
      <c r="I348" s="163"/>
      <c r="J348" s="163"/>
      <c r="K348" s="163"/>
      <c r="L348" s="163"/>
      <c r="M348" s="163"/>
      <c r="N348" s="163"/>
      <c r="O348" s="163"/>
    </row>
    <row r="349" spans="1:15" s="1" customFormat="1">
      <c r="A349" s="163"/>
      <c r="B349" s="163"/>
      <c r="C349" s="163"/>
      <c r="D349" s="163"/>
      <c r="E349" s="163"/>
      <c r="F349" s="163"/>
      <c r="G349" s="163"/>
      <c r="H349" s="163"/>
      <c r="I349" s="163"/>
      <c r="J349" s="163"/>
      <c r="K349" s="163"/>
      <c r="L349" s="163"/>
      <c r="M349" s="163"/>
      <c r="N349" s="163"/>
      <c r="O349" s="163"/>
    </row>
    <row r="350" spans="1:15" s="1" customFormat="1">
      <c r="A350" s="163"/>
      <c r="B350" s="163"/>
      <c r="C350" s="163"/>
      <c r="D350" s="163"/>
      <c r="E350" s="163"/>
      <c r="F350" s="163"/>
      <c r="G350" s="163"/>
      <c r="H350" s="163"/>
      <c r="I350" s="163"/>
      <c r="J350" s="163"/>
      <c r="K350" s="163"/>
      <c r="L350" s="163"/>
      <c r="M350" s="163"/>
      <c r="N350" s="163"/>
      <c r="O350" s="163"/>
    </row>
    <row r="351" spans="1:15" s="1" customFormat="1">
      <c r="A351" s="163"/>
      <c r="B351" s="163"/>
      <c r="C351" s="163"/>
      <c r="D351" s="163"/>
      <c r="E351" s="163"/>
      <c r="F351" s="163"/>
      <c r="G351" s="163"/>
      <c r="H351" s="163"/>
      <c r="I351" s="163"/>
      <c r="J351" s="163"/>
      <c r="K351" s="163"/>
      <c r="L351" s="163"/>
      <c r="M351" s="163"/>
      <c r="N351" s="163"/>
      <c r="O351" s="163"/>
    </row>
    <row r="352" spans="1:15" s="1" customFormat="1">
      <c r="A352" s="163"/>
      <c r="B352" s="163"/>
      <c r="C352" s="163"/>
      <c r="D352" s="163"/>
      <c r="E352" s="163"/>
      <c r="F352" s="163"/>
      <c r="G352" s="163"/>
      <c r="H352" s="163"/>
      <c r="I352" s="163"/>
      <c r="J352" s="163"/>
      <c r="K352" s="163"/>
      <c r="L352" s="163"/>
      <c r="M352" s="163"/>
      <c r="N352" s="163"/>
      <c r="O352" s="163"/>
    </row>
    <row r="353" spans="1:15" s="1" customFormat="1">
      <c r="A353" s="163"/>
      <c r="B353" s="163"/>
      <c r="C353" s="163"/>
      <c r="D353" s="163"/>
      <c r="E353" s="163"/>
      <c r="F353" s="163"/>
      <c r="G353" s="163"/>
      <c r="H353" s="163"/>
      <c r="I353" s="163"/>
      <c r="J353" s="163"/>
      <c r="K353" s="163"/>
      <c r="L353" s="163"/>
      <c r="M353" s="163"/>
      <c r="N353" s="163"/>
      <c r="O353" s="163"/>
    </row>
    <row r="354" spans="1:15" s="1" customFormat="1">
      <c r="A354" s="163"/>
      <c r="B354" s="163"/>
      <c r="C354" s="163"/>
      <c r="D354" s="163"/>
      <c r="E354" s="163"/>
      <c r="F354" s="163"/>
      <c r="G354" s="163"/>
      <c r="H354" s="163"/>
      <c r="I354" s="163"/>
      <c r="J354" s="163"/>
      <c r="K354" s="163"/>
      <c r="L354" s="163"/>
      <c r="M354" s="163"/>
      <c r="N354" s="163"/>
      <c r="O354" s="163"/>
    </row>
    <row r="355" spans="1:15" s="1" customFormat="1">
      <c r="A355" s="163"/>
      <c r="B355" s="163"/>
      <c r="C355" s="163"/>
      <c r="D355" s="163"/>
      <c r="E355" s="163"/>
      <c r="F355" s="163"/>
      <c r="G355" s="163"/>
      <c r="H355" s="163"/>
      <c r="I355" s="163"/>
      <c r="J355" s="163"/>
      <c r="K355" s="163"/>
      <c r="L355" s="163"/>
      <c r="M355" s="163"/>
      <c r="N355" s="163"/>
      <c r="O355" s="163"/>
    </row>
    <row r="356" spans="1:15" s="1" customFormat="1">
      <c r="A356" s="163"/>
      <c r="B356" s="163"/>
      <c r="C356" s="163"/>
      <c r="D356" s="163"/>
      <c r="E356" s="163"/>
      <c r="F356" s="163"/>
      <c r="G356" s="163"/>
      <c r="H356" s="163"/>
      <c r="I356" s="163"/>
      <c r="J356" s="163"/>
      <c r="K356" s="163"/>
      <c r="L356" s="163"/>
      <c r="M356" s="163"/>
      <c r="N356" s="163"/>
      <c r="O356" s="163"/>
    </row>
    <row r="357" spans="1:15" s="1" customFormat="1">
      <c r="A357" s="163"/>
      <c r="B357" s="163"/>
      <c r="C357" s="163"/>
      <c r="D357" s="163"/>
      <c r="E357" s="163"/>
      <c r="F357" s="163"/>
      <c r="G357" s="163"/>
      <c r="H357" s="163"/>
      <c r="I357" s="163"/>
      <c r="J357" s="163"/>
      <c r="K357" s="163"/>
      <c r="L357" s="163"/>
      <c r="M357" s="163"/>
      <c r="N357" s="163"/>
      <c r="O357" s="163"/>
    </row>
    <row r="358" spans="1:15" s="1" customFormat="1">
      <c r="A358" s="163"/>
      <c r="B358" s="163"/>
      <c r="C358" s="163"/>
      <c r="D358" s="163"/>
      <c r="E358" s="163"/>
      <c r="F358" s="163"/>
      <c r="G358" s="163"/>
      <c r="H358" s="163"/>
      <c r="I358" s="163"/>
      <c r="J358" s="163"/>
      <c r="K358" s="163"/>
      <c r="L358" s="163"/>
      <c r="M358" s="163"/>
      <c r="N358" s="163"/>
      <c r="O358" s="163"/>
    </row>
    <row r="359" spans="1:15" s="1" customFormat="1">
      <c r="A359" s="163"/>
      <c r="B359" s="163"/>
      <c r="C359" s="163"/>
      <c r="D359" s="163"/>
      <c r="E359" s="163"/>
      <c r="F359" s="163"/>
      <c r="G359" s="163"/>
      <c r="H359" s="163"/>
      <c r="I359" s="163"/>
      <c r="J359" s="163"/>
      <c r="K359" s="163"/>
      <c r="L359" s="163"/>
      <c r="M359" s="163"/>
      <c r="N359" s="163"/>
      <c r="O359" s="163"/>
    </row>
    <row r="360" spans="1:15" s="1" customFormat="1">
      <c r="A360" s="163"/>
      <c r="B360" s="163"/>
      <c r="C360" s="163"/>
      <c r="D360" s="163"/>
      <c r="E360" s="163"/>
      <c r="F360" s="163"/>
      <c r="G360" s="163"/>
      <c r="H360" s="163"/>
      <c r="I360" s="163"/>
      <c r="J360" s="163"/>
      <c r="K360" s="163"/>
      <c r="L360" s="163"/>
      <c r="M360" s="163"/>
      <c r="N360" s="163"/>
      <c r="O360" s="163"/>
    </row>
    <row r="361" spans="1:15" s="1" customFormat="1">
      <c r="A361" s="163"/>
      <c r="B361" s="163"/>
      <c r="C361" s="163"/>
      <c r="D361" s="163"/>
      <c r="E361" s="163"/>
      <c r="F361" s="163"/>
      <c r="G361" s="163"/>
      <c r="H361" s="163"/>
      <c r="I361" s="163"/>
      <c r="J361" s="163"/>
      <c r="K361" s="163"/>
      <c r="L361" s="163"/>
      <c r="M361" s="163"/>
      <c r="N361" s="163"/>
      <c r="O361" s="163"/>
    </row>
    <row r="362" spans="1:15" s="1" customFormat="1">
      <c r="A362" s="163"/>
      <c r="B362" s="163"/>
      <c r="C362" s="163"/>
      <c r="D362" s="163"/>
      <c r="E362" s="163"/>
      <c r="F362" s="163"/>
      <c r="G362" s="163"/>
      <c r="H362" s="163"/>
      <c r="I362" s="163"/>
      <c r="J362" s="163"/>
      <c r="K362" s="163"/>
      <c r="L362" s="163"/>
      <c r="M362" s="163"/>
      <c r="N362" s="163"/>
      <c r="O362" s="163"/>
    </row>
    <row r="363" spans="1:15" s="1" customFormat="1">
      <c r="A363" s="163"/>
      <c r="B363" s="163"/>
      <c r="C363" s="163"/>
      <c r="D363" s="163"/>
      <c r="E363" s="163"/>
      <c r="F363" s="163"/>
      <c r="G363" s="163"/>
      <c r="H363" s="163"/>
      <c r="I363" s="163"/>
      <c r="J363" s="163"/>
      <c r="K363" s="163"/>
      <c r="L363" s="163"/>
      <c r="M363" s="163"/>
      <c r="N363" s="163"/>
      <c r="O363" s="163"/>
    </row>
    <row r="364" spans="1:15" s="1" customFormat="1">
      <c r="A364" s="163"/>
      <c r="B364" s="163"/>
      <c r="C364" s="163"/>
      <c r="D364" s="163"/>
      <c r="E364" s="163"/>
      <c r="F364" s="163"/>
      <c r="G364" s="163"/>
      <c r="H364" s="163"/>
      <c r="I364" s="163"/>
      <c r="J364" s="163"/>
      <c r="K364" s="163"/>
      <c r="L364" s="163"/>
      <c r="M364" s="163"/>
      <c r="N364" s="163"/>
      <c r="O364" s="163"/>
    </row>
    <row r="365" spans="1:15" s="1" customFormat="1">
      <c r="A365" s="163"/>
      <c r="B365" s="163"/>
      <c r="C365" s="163"/>
      <c r="D365" s="163"/>
      <c r="E365" s="163"/>
      <c r="F365" s="163"/>
      <c r="G365" s="163"/>
      <c r="H365" s="163"/>
      <c r="I365" s="163"/>
      <c r="J365" s="163"/>
      <c r="K365" s="163"/>
      <c r="L365" s="163"/>
      <c r="M365" s="163"/>
      <c r="N365" s="163"/>
      <c r="O365" s="163"/>
    </row>
    <row r="366" spans="1:15" s="1" customFormat="1">
      <c r="A366" s="163"/>
      <c r="B366" s="163"/>
      <c r="C366" s="163"/>
      <c r="D366" s="163"/>
      <c r="E366" s="163"/>
      <c r="F366" s="163"/>
      <c r="G366" s="163"/>
      <c r="H366" s="163"/>
      <c r="I366" s="163"/>
      <c r="J366" s="163"/>
      <c r="K366" s="163"/>
      <c r="L366" s="163"/>
      <c r="M366" s="163"/>
      <c r="N366" s="163"/>
      <c r="O366" s="163"/>
    </row>
    <row r="367" spans="1:15" s="1" customFormat="1">
      <c r="A367" s="163"/>
      <c r="B367" s="163"/>
      <c r="C367" s="163"/>
      <c r="D367" s="163"/>
      <c r="E367" s="163"/>
      <c r="F367" s="163"/>
      <c r="G367" s="163"/>
      <c r="H367" s="163"/>
      <c r="I367" s="163"/>
      <c r="J367" s="163"/>
      <c r="K367" s="163"/>
      <c r="L367" s="163"/>
      <c r="M367" s="163"/>
      <c r="N367" s="163"/>
      <c r="O367" s="163"/>
    </row>
    <row r="368" spans="1:15" s="1" customFormat="1">
      <c r="A368" s="163"/>
      <c r="B368" s="163"/>
      <c r="C368" s="163"/>
      <c r="D368" s="163"/>
      <c r="E368" s="163"/>
      <c r="F368" s="163"/>
      <c r="G368" s="163"/>
      <c r="H368" s="163"/>
      <c r="I368" s="163"/>
      <c r="J368" s="163"/>
      <c r="K368" s="163"/>
      <c r="L368" s="163"/>
      <c r="M368" s="163"/>
      <c r="N368" s="163"/>
      <c r="O368" s="163"/>
    </row>
    <row r="369" spans="1:15" s="1" customFormat="1">
      <c r="A369" s="163"/>
      <c r="B369" s="163"/>
      <c r="C369" s="163"/>
      <c r="D369" s="163"/>
      <c r="E369" s="163"/>
      <c r="F369" s="163"/>
      <c r="G369" s="163"/>
      <c r="H369" s="163"/>
      <c r="I369" s="163"/>
      <c r="J369" s="163"/>
      <c r="K369" s="163"/>
      <c r="L369" s="163"/>
      <c r="M369" s="163"/>
      <c r="N369" s="163"/>
      <c r="O369" s="163"/>
    </row>
    <row r="370" spans="1:15" s="1" customFormat="1">
      <c r="A370" s="163"/>
      <c r="B370" s="163"/>
      <c r="C370" s="163"/>
      <c r="D370" s="163"/>
      <c r="E370" s="163"/>
      <c r="F370" s="163"/>
      <c r="G370" s="163"/>
      <c r="H370" s="163"/>
      <c r="I370" s="163"/>
      <c r="J370" s="163"/>
      <c r="K370" s="163"/>
      <c r="L370" s="163"/>
      <c r="M370" s="163"/>
      <c r="N370" s="163"/>
      <c r="O370" s="163"/>
    </row>
    <row r="371" spans="1:15" s="1" customFormat="1">
      <c r="A371" s="163"/>
      <c r="B371" s="163"/>
      <c r="C371" s="163"/>
      <c r="D371" s="163"/>
      <c r="E371" s="163"/>
      <c r="F371" s="163"/>
      <c r="G371" s="163"/>
      <c r="H371" s="163"/>
      <c r="I371" s="163"/>
      <c r="J371" s="163"/>
      <c r="K371" s="163"/>
      <c r="L371" s="163"/>
      <c r="M371" s="163"/>
      <c r="N371" s="163"/>
      <c r="O371" s="163"/>
    </row>
    <row r="372" spans="1:15" s="1" customFormat="1">
      <c r="A372" s="163"/>
      <c r="B372" s="163"/>
      <c r="C372" s="163"/>
      <c r="D372" s="163"/>
      <c r="E372" s="163"/>
      <c r="F372" s="163"/>
      <c r="G372" s="163"/>
      <c r="H372" s="163"/>
      <c r="I372" s="163"/>
      <c r="J372" s="163"/>
      <c r="K372" s="163"/>
      <c r="L372" s="163"/>
      <c r="M372" s="163"/>
      <c r="N372" s="163"/>
      <c r="O372" s="163"/>
    </row>
    <row r="373" spans="1:15" s="1" customFormat="1">
      <c r="A373" s="163"/>
      <c r="B373" s="163"/>
      <c r="C373" s="163"/>
      <c r="D373" s="163"/>
      <c r="E373" s="163"/>
      <c r="F373" s="163"/>
      <c r="G373" s="163"/>
      <c r="H373" s="163"/>
      <c r="I373" s="163"/>
      <c r="J373" s="163"/>
      <c r="K373" s="163"/>
      <c r="L373" s="163"/>
      <c r="M373" s="163"/>
      <c r="N373" s="163"/>
      <c r="O373" s="163"/>
    </row>
    <row r="374" spans="1:15" s="1" customFormat="1">
      <c r="A374" s="163"/>
      <c r="B374" s="163"/>
      <c r="C374" s="163"/>
      <c r="D374" s="163"/>
      <c r="E374" s="163"/>
      <c r="F374" s="163"/>
      <c r="G374" s="163"/>
      <c r="H374" s="163"/>
      <c r="I374" s="163"/>
      <c r="J374" s="163"/>
      <c r="K374" s="163"/>
      <c r="L374" s="163"/>
      <c r="M374" s="163"/>
      <c r="N374" s="163"/>
      <c r="O374" s="163"/>
    </row>
    <row r="375" spans="1:15" s="1" customFormat="1">
      <c r="A375" s="163"/>
      <c r="B375" s="163"/>
      <c r="C375" s="163"/>
      <c r="D375" s="163"/>
      <c r="E375" s="163"/>
      <c r="F375" s="163"/>
      <c r="G375" s="163"/>
      <c r="H375" s="163"/>
      <c r="I375" s="163"/>
      <c r="J375" s="163"/>
      <c r="K375" s="163"/>
      <c r="L375" s="163"/>
      <c r="M375" s="163"/>
      <c r="N375" s="163"/>
      <c r="O375" s="163"/>
    </row>
    <row r="376" spans="1:15" s="1" customFormat="1">
      <c r="A376" s="163"/>
      <c r="B376" s="163"/>
      <c r="C376" s="163"/>
      <c r="D376" s="163"/>
      <c r="E376" s="163"/>
      <c r="F376" s="163"/>
      <c r="G376" s="163"/>
      <c r="H376" s="163"/>
      <c r="I376" s="163"/>
      <c r="J376" s="163"/>
      <c r="K376" s="163"/>
      <c r="L376" s="163"/>
      <c r="M376" s="163"/>
      <c r="N376" s="163"/>
      <c r="O376" s="163"/>
    </row>
    <row r="377" spans="1:15" s="1" customFormat="1">
      <c r="A377" s="163"/>
      <c r="B377" s="163"/>
      <c r="C377" s="163"/>
      <c r="D377" s="163"/>
      <c r="E377" s="163"/>
      <c r="F377" s="163"/>
      <c r="G377" s="163"/>
      <c r="H377" s="163"/>
      <c r="I377" s="163"/>
      <c r="J377" s="163"/>
      <c r="K377" s="163"/>
      <c r="L377" s="163"/>
      <c r="M377" s="163"/>
      <c r="N377" s="163"/>
      <c r="O377" s="163"/>
    </row>
    <row r="378" spans="1:15" s="1" customFormat="1">
      <c r="A378" s="163"/>
      <c r="B378" s="163"/>
      <c r="C378" s="163"/>
      <c r="D378" s="163"/>
      <c r="E378" s="163"/>
      <c r="F378" s="163"/>
      <c r="G378" s="163"/>
      <c r="H378" s="163"/>
      <c r="I378" s="163"/>
      <c r="J378" s="163"/>
      <c r="K378" s="163"/>
      <c r="L378" s="163"/>
      <c r="M378" s="163"/>
      <c r="N378" s="163"/>
      <c r="O378" s="163"/>
    </row>
    <row r="379" spans="1:15" s="1" customFormat="1">
      <c r="A379" s="163"/>
      <c r="B379" s="163"/>
      <c r="C379" s="163"/>
      <c r="D379" s="163"/>
      <c r="E379" s="163"/>
      <c r="F379" s="163"/>
      <c r="G379" s="163"/>
      <c r="H379" s="163"/>
      <c r="I379" s="163"/>
      <c r="J379" s="163"/>
      <c r="K379" s="163"/>
      <c r="L379" s="163"/>
      <c r="M379" s="163"/>
      <c r="N379" s="163"/>
      <c r="O379" s="163"/>
    </row>
    <row r="380" spans="1:15" s="1" customFormat="1">
      <c r="A380" s="163"/>
      <c r="B380" s="163"/>
      <c r="C380" s="163"/>
      <c r="D380" s="163"/>
      <c r="E380" s="163"/>
      <c r="F380" s="163"/>
      <c r="G380" s="163"/>
      <c r="H380" s="163"/>
      <c r="I380" s="163"/>
      <c r="J380" s="163"/>
      <c r="K380" s="163"/>
      <c r="L380" s="163"/>
      <c r="M380" s="163"/>
      <c r="N380" s="163"/>
      <c r="O380" s="163"/>
    </row>
    <row r="381" spans="1:15" s="1" customFormat="1">
      <c r="A381" s="163"/>
      <c r="B381" s="163"/>
      <c r="C381" s="163"/>
      <c r="D381" s="163"/>
      <c r="E381" s="163"/>
      <c r="F381" s="163"/>
      <c r="G381" s="163"/>
      <c r="H381" s="163"/>
      <c r="I381" s="163"/>
      <c r="J381" s="163"/>
      <c r="K381" s="163"/>
      <c r="L381" s="163"/>
      <c r="M381" s="163"/>
      <c r="N381" s="163"/>
      <c r="O381" s="163"/>
    </row>
    <row r="382" spans="1:15" s="1" customFormat="1">
      <c r="A382" s="163"/>
      <c r="B382" s="163"/>
      <c r="C382" s="163"/>
      <c r="D382" s="163"/>
      <c r="E382" s="163"/>
      <c r="F382" s="163"/>
      <c r="G382" s="163"/>
      <c r="H382" s="163"/>
      <c r="I382" s="163"/>
      <c r="J382" s="163"/>
      <c r="K382" s="163"/>
      <c r="L382" s="163"/>
      <c r="M382" s="163"/>
      <c r="N382" s="163"/>
      <c r="O382" s="163"/>
    </row>
    <row r="383" spans="1:15" s="1" customFormat="1">
      <c r="A383" s="163"/>
      <c r="B383" s="163"/>
      <c r="C383" s="163"/>
      <c r="D383" s="163"/>
      <c r="E383" s="163"/>
      <c r="F383" s="163"/>
      <c r="G383" s="163"/>
      <c r="H383" s="163"/>
      <c r="I383" s="163"/>
      <c r="J383" s="163"/>
      <c r="K383" s="163"/>
      <c r="L383" s="163"/>
      <c r="M383" s="163"/>
      <c r="N383" s="163"/>
      <c r="O383" s="163"/>
    </row>
    <row r="384" spans="1:15" s="1" customFormat="1">
      <c r="A384" s="163"/>
      <c r="B384" s="163"/>
      <c r="C384" s="163"/>
      <c r="D384" s="163"/>
      <c r="E384" s="163"/>
      <c r="F384" s="163"/>
      <c r="G384" s="163"/>
      <c r="H384" s="163"/>
      <c r="I384" s="163"/>
      <c r="J384" s="163"/>
      <c r="K384" s="163"/>
      <c r="L384" s="163"/>
      <c r="M384" s="163"/>
      <c r="N384" s="163"/>
      <c r="O384" s="163"/>
    </row>
    <row r="385" spans="1:15" s="1" customFormat="1">
      <c r="A385" s="163"/>
      <c r="B385" s="163"/>
      <c r="C385" s="163"/>
      <c r="D385" s="163"/>
      <c r="E385" s="163"/>
      <c r="F385" s="163"/>
      <c r="G385" s="163"/>
      <c r="H385" s="163"/>
      <c r="I385" s="163"/>
      <c r="J385" s="163"/>
      <c r="K385" s="163"/>
      <c r="L385" s="163"/>
      <c r="M385" s="163"/>
      <c r="N385" s="163"/>
      <c r="O385" s="163"/>
    </row>
    <row r="386" spans="1:15" s="1" customFormat="1">
      <c r="A386" s="163"/>
      <c r="B386" s="163"/>
      <c r="C386" s="163"/>
      <c r="D386" s="163"/>
      <c r="E386" s="163"/>
      <c r="F386" s="163"/>
      <c r="G386" s="163"/>
      <c r="H386" s="163"/>
      <c r="I386" s="163"/>
      <c r="J386" s="163"/>
      <c r="K386" s="163"/>
      <c r="L386" s="163"/>
      <c r="M386" s="163"/>
      <c r="N386" s="163"/>
      <c r="O386" s="163"/>
    </row>
    <row r="387" spans="1:15" s="1" customFormat="1">
      <c r="A387" s="163"/>
      <c r="B387" s="163"/>
      <c r="C387" s="163"/>
      <c r="D387" s="163"/>
      <c r="E387" s="163"/>
      <c r="F387" s="163"/>
      <c r="G387" s="163"/>
      <c r="H387" s="163"/>
      <c r="I387" s="163"/>
      <c r="J387" s="163"/>
      <c r="K387" s="163"/>
      <c r="L387" s="163"/>
      <c r="M387" s="163"/>
      <c r="N387" s="163"/>
      <c r="O387" s="163"/>
    </row>
    <row r="388" spans="1:15" s="1" customFormat="1">
      <c r="A388" s="163"/>
      <c r="B388" s="163"/>
      <c r="C388" s="163"/>
      <c r="D388" s="163"/>
      <c r="E388" s="163"/>
      <c r="F388" s="163"/>
      <c r="G388" s="163"/>
      <c r="H388" s="163"/>
      <c r="I388" s="163"/>
      <c r="J388" s="163"/>
      <c r="K388" s="163"/>
      <c r="L388" s="163"/>
      <c r="M388" s="163"/>
      <c r="N388" s="163"/>
      <c r="O388" s="163"/>
    </row>
    <row r="389" spans="1:15" s="1" customFormat="1">
      <c r="A389" s="163"/>
      <c r="B389" s="163"/>
      <c r="C389" s="163"/>
      <c r="D389" s="163"/>
      <c r="E389" s="163"/>
      <c r="F389" s="163"/>
      <c r="G389" s="163"/>
      <c r="H389" s="163"/>
      <c r="I389" s="163"/>
      <c r="J389" s="163"/>
      <c r="K389" s="163"/>
      <c r="L389" s="163"/>
      <c r="M389" s="163"/>
      <c r="N389" s="163"/>
      <c r="O389" s="163"/>
    </row>
    <row r="390" spans="1:15" s="1" customFormat="1">
      <c r="A390" s="163"/>
      <c r="B390" s="163"/>
      <c r="C390" s="163"/>
      <c r="D390" s="163"/>
      <c r="E390" s="163"/>
      <c r="F390" s="163"/>
      <c r="G390" s="163"/>
      <c r="H390" s="163"/>
      <c r="I390" s="163"/>
      <c r="J390" s="163"/>
      <c r="K390" s="163"/>
      <c r="L390" s="163"/>
      <c r="M390" s="163"/>
      <c r="N390" s="163"/>
      <c r="O390" s="163"/>
    </row>
    <row r="391" spans="1:15" s="1" customFormat="1">
      <c r="A391" s="163"/>
      <c r="B391" s="163"/>
      <c r="C391" s="163"/>
      <c r="D391" s="163"/>
      <c r="E391" s="163"/>
      <c r="F391" s="163"/>
      <c r="G391" s="163"/>
      <c r="H391" s="163"/>
      <c r="I391" s="163"/>
      <c r="J391" s="163"/>
      <c r="K391" s="163"/>
      <c r="L391" s="163"/>
      <c r="M391" s="163"/>
      <c r="N391" s="163"/>
      <c r="O391" s="163"/>
    </row>
    <row r="392" spans="1:15" s="1" customFormat="1">
      <c r="A392" s="163"/>
      <c r="B392" s="163"/>
      <c r="C392" s="163"/>
      <c r="D392" s="163"/>
      <c r="E392" s="163"/>
      <c r="F392" s="163"/>
      <c r="G392" s="163"/>
      <c r="H392" s="163"/>
      <c r="I392" s="163"/>
      <c r="J392" s="163"/>
      <c r="K392" s="163"/>
      <c r="L392" s="163"/>
      <c r="M392" s="163"/>
      <c r="N392" s="163"/>
      <c r="O392" s="163"/>
    </row>
    <row r="393" spans="1:15" s="1" customFormat="1">
      <c r="A393" s="163"/>
      <c r="B393" s="163"/>
      <c r="C393" s="163"/>
      <c r="D393" s="163"/>
      <c r="E393" s="163"/>
      <c r="F393" s="163"/>
      <c r="G393" s="163"/>
      <c r="H393" s="163"/>
      <c r="I393" s="163"/>
      <c r="J393" s="163"/>
      <c r="K393" s="163"/>
      <c r="L393" s="163"/>
      <c r="M393" s="163"/>
      <c r="N393" s="163"/>
      <c r="O393" s="163"/>
    </row>
    <row r="394" spans="1:15" s="1" customFormat="1">
      <c r="A394" s="163"/>
      <c r="B394" s="163"/>
      <c r="C394" s="163"/>
      <c r="D394" s="163"/>
      <c r="E394" s="163"/>
      <c r="F394" s="163"/>
      <c r="G394" s="163"/>
      <c r="H394" s="163"/>
      <c r="I394" s="163"/>
      <c r="J394" s="163"/>
      <c r="K394" s="163"/>
      <c r="L394" s="163"/>
      <c r="M394" s="163"/>
      <c r="N394" s="163"/>
      <c r="O394" s="163"/>
    </row>
    <row r="395" spans="1:15" s="1" customFormat="1">
      <c r="A395" s="163"/>
      <c r="B395" s="163"/>
      <c r="C395" s="163"/>
      <c r="D395" s="163"/>
      <c r="E395" s="163"/>
      <c r="F395" s="163"/>
      <c r="G395" s="163"/>
      <c r="H395" s="163"/>
      <c r="I395" s="163"/>
      <c r="J395" s="163"/>
      <c r="K395" s="163"/>
      <c r="L395" s="163"/>
      <c r="M395" s="163"/>
      <c r="N395" s="163"/>
      <c r="O395" s="163"/>
    </row>
    <row r="396" spans="1:15" s="1" customFormat="1">
      <c r="A396" s="163"/>
      <c r="B396" s="163"/>
      <c r="C396" s="163"/>
      <c r="D396" s="163"/>
      <c r="E396" s="163"/>
      <c r="F396" s="163"/>
      <c r="G396" s="163"/>
      <c r="H396" s="163"/>
      <c r="I396" s="163"/>
      <c r="J396" s="163"/>
      <c r="K396" s="163"/>
      <c r="L396" s="163"/>
      <c r="M396" s="163"/>
      <c r="N396" s="163"/>
      <c r="O396" s="163"/>
    </row>
    <row r="397" spans="1:15" s="1" customFormat="1">
      <c r="A397" s="163"/>
      <c r="B397" s="163"/>
      <c r="C397" s="163"/>
      <c r="D397" s="163"/>
      <c r="E397" s="163"/>
      <c r="F397" s="163"/>
      <c r="G397" s="163"/>
      <c r="H397" s="163"/>
      <c r="I397" s="163"/>
      <c r="J397" s="163"/>
      <c r="K397" s="163"/>
      <c r="L397" s="163"/>
      <c r="M397" s="163"/>
      <c r="N397" s="163"/>
      <c r="O397" s="163"/>
    </row>
    <row r="398" spans="1:15" s="1" customFormat="1">
      <c r="A398" s="163"/>
      <c r="B398" s="163"/>
      <c r="C398" s="163"/>
      <c r="D398" s="163"/>
      <c r="E398" s="163"/>
      <c r="F398" s="163"/>
      <c r="G398" s="163"/>
      <c r="H398" s="163"/>
      <c r="I398" s="163"/>
      <c r="J398" s="163"/>
      <c r="K398" s="163"/>
      <c r="L398" s="163"/>
      <c r="M398" s="163"/>
      <c r="N398" s="163"/>
      <c r="O398" s="163"/>
    </row>
    <row r="399" spans="1:15" s="1" customFormat="1">
      <c r="A399" s="163"/>
      <c r="B399" s="163"/>
      <c r="C399" s="163"/>
      <c r="D399" s="163"/>
      <c r="E399" s="163"/>
      <c r="F399" s="163"/>
      <c r="G399" s="163"/>
      <c r="H399" s="163"/>
      <c r="I399" s="163"/>
      <c r="J399" s="163"/>
      <c r="K399" s="163"/>
      <c r="L399" s="163"/>
      <c r="M399" s="163"/>
      <c r="N399" s="163"/>
      <c r="O399" s="163"/>
    </row>
    <row r="400" spans="1:15" s="1" customFormat="1">
      <c r="A400" s="163"/>
      <c r="B400" s="163"/>
      <c r="C400" s="163"/>
      <c r="D400" s="163"/>
      <c r="E400" s="163"/>
      <c r="F400" s="163"/>
      <c r="G400" s="163"/>
      <c r="H400" s="163"/>
      <c r="I400" s="163"/>
      <c r="J400" s="163"/>
      <c r="K400" s="163"/>
      <c r="L400" s="163"/>
      <c r="M400" s="163"/>
      <c r="N400" s="163"/>
      <c r="O400" s="163"/>
    </row>
    <row r="401" spans="1:15" s="1" customFormat="1">
      <c r="A401" s="163"/>
      <c r="B401" s="163"/>
      <c r="C401" s="163"/>
      <c r="D401" s="163"/>
      <c r="E401" s="163"/>
      <c r="F401" s="163"/>
      <c r="G401" s="163"/>
      <c r="H401" s="163"/>
      <c r="I401" s="163"/>
      <c r="J401" s="163"/>
      <c r="K401" s="163"/>
      <c r="L401" s="163"/>
      <c r="M401" s="163"/>
      <c r="N401" s="163"/>
      <c r="O401" s="163"/>
    </row>
    <row r="402" spans="1:15" s="1" customFormat="1">
      <c r="A402" s="163"/>
      <c r="B402" s="163"/>
      <c r="C402" s="163"/>
      <c r="D402" s="163"/>
      <c r="E402" s="163"/>
      <c r="F402" s="163"/>
      <c r="G402" s="163"/>
      <c r="H402" s="163"/>
      <c r="I402" s="163"/>
      <c r="J402" s="163"/>
      <c r="K402" s="163"/>
      <c r="L402" s="163"/>
      <c r="M402" s="163"/>
      <c r="N402" s="163"/>
      <c r="O402" s="163"/>
    </row>
    <row r="403" spans="1:15" s="1" customFormat="1">
      <c r="A403" s="163"/>
      <c r="B403" s="163"/>
      <c r="C403" s="163"/>
      <c r="D403" s="163"/>
      <c r="E403" s="163"/>
      <c r="F403" s="163"/>
      <c r="G403" s="163"/>
      <c r="H403" s="163"/>
      <c r="I403" s="163"/>
      <c r="J403" s="163"/>
      <c r="K403" s="163"/>
      <c r="L403" s="163"/>
      <c r="M403" s="163"/>
      <c r="N403" s="163"/>
      <c r="O403" s="163"/>
    </row>
    <row r="404" spans="1:15" s="1" customFormat="1">
      <c r="A404" s="163"/>
      <c r="B404" s="163"/>
      <c r="C404" s="163"/>
      <c r="D404" s="163"/>
      <c r="E404" s="163"/>
      <c r="F404" s="163"/>
      <c r="G404" s="163"/>
      <c r="H404" s="163"/>
      <c r="I404" s="163"/>
      <c r="J404" s="163"/>
      <c r="K404" s="163"/>
      <c r="L404" s="163"/>
      <c r="M404" s="163"/>
      <c r="N404" s="163"/>
      <c r="O404" s="163"/>
    </row>
    <row r="405" spans="1:15" s="1" customFormat="1">
      <c r="A405" s="163"/>
      <c r="B405" s="163"/>
      <c r="C405" s="163"/>
      <c r="D405" s="163"/>
      <c r="E405" s="163"/>
      <c r="F405" s="163"/>
      <c r="G405" s="163"/>
      <c r="H405" s="163"/>
      <c r="I405" s="163"/>
      <c r="J405" s="163"/>
      <c r="K405" s="163"/>
      <c r="L405" s="163"/>
      <c r="M405" s="163"/>
      <c r="N405" s="163"/>
      <c r="O405" s="163"/>
    </row>
    <row r="406" spans="1:15" s="1" customFormat="1">
      <c r="A406" s="163"/>
      <c r="B406" s="163"/>
      <c r="C406" s="163"/>
      <c r="D406" s="163"/>
      <c r="E406" s="163"/>
      <c r="F406" s="163"/>
      <c r="G406" s="163"/>
      <c r="H406" s="163"/>
      <c r="I406" s="163"/>
      <c r="J406" s="163"/>
      <c r="K406" s="163"/>
      <c r="L406" s="163"/>
      <c r="M406" s="163"/>
      <c r="N406" s="163"/>
      <c r="O406" s="163"/>
    </row>
    <row r="407" spans="1:15" s="1" customFormat="1">
      <c r="A407" s="163"/>
      <c r="B407" s="163"/>
      <c r="C407" s="163"/>
      <c r="D407" s="163"/>
      <c r="E407" s="163"/>
      <c r="F407" s="163"/>
      <c r="G407" s="163"/>
      <c r="H407" s="163"/>
      <c r="I407" s="163"/>
      <c r="J407" s="163"/>
      <c r="K407" s="163"/>
      <c r="L407" s="163"/>
      <c r="M407" s="163"/>
      <c r="N407" s="163"/>
      <c r="O407" s="163"/>
    </row>
    <row r="408" spans="1:15" s="1" customFormat="1">
      <c r="A408" s="163"/>
      <c r="B408" s="163"/>
      <c r="C408" s="163"/>
      <c r="D408" s="163"/>
      <c r="E408" s="163"/>
      <c r="F408" s="163"/>
      <c r="G408" s="163"/>
      <c r="H408" s="163"/>
      <c r="I408" s="163"/>
      <c r="J408" s="163"/>
      <c r="K408" s="163"/>
      <c r="L408" s="163"/>
      <c r="M408" s="163"/>
      <c r="N408" s="163"/>
      <c r="O408" s="163"/>
    </row>
    <row r="409" spans="1:15" s="1" customFormat="1">
      <c r="A409" s="163"/>
      <c r="B409" s="163"/>
      <c r="C409" s="163"/>
      <c r="D409" s="163"/>
      <c r="E409" s="163"/>
      <c r="F409" s="163"/>
      <c r="G409" s="163"/>
      <c r="H409" s="163"/>
      <c r="I409" s="163"/>
      <c r="J409" s="163"/>
      <c r="K409" s="163"/>
      <c r="L409" s="163"/>
      <c r="M409" s="163"/>
      <c r="N409" s="163"/>
      <c r="O409" s="163"/>
    </row>
    <row r="410" spans="1:15" s="1" customFormat="1">
      <c r="A410" s="163"/>
      <c r="B410" s="163"/>
      <c r="C410" s="163"/>
      <c r="D410" s="163"/>
      <c r="E410" s="163"/>
      <c r="F410" s="163"/>
      <c r="G410" s="163"/>
      <c r="H410" s="163"/>
      <c r="I410" s="163"/>
      <c r="J410" s="163"/>
      <c r="K410" s="163"/>
      <c r="L410" s="163"/>
      <c r="M410" s="163"/>
      <c r="N410" s="163"/>
      <c r="O410" s="163"/>
    </row>
    <row r="411" spans="1:15" s="1" customFormat="1">
      <c r="A411" s="163"/>
      <c r="B411" s="163"/>
      <c r="C411" s="163"/>
      <c r="D411" s="163"/>
      <c r="E411" s="163"/>
      <c r="F411" s="163"/>
      <c r="G411" s="163"/>
      <c r="H411" s="163"/>
      <c r="I411" s="163"/>
      <c r="J411" s="163"/>
      <c r="K411" s="163"/>
      <c r="L411" s="163"/>
      <c r="M411" s="163"/>
      <c r="N411" s="163"/>
      <c r="O411" s="163"/>
    </row>
    <row r="412" spans="1:15" s="1" customFormat="1">
      <c r="A412" s="163"/>
      <c r="B412" s="163"/>
      <c r="C412" s="163"/>
      <c r="D412" s="163"/>
      <c r="E412" s="163"/>
      <c r="F412" s="163"/>
      <c r="G412" s="163"/>
      <c r="H412" s="163"/>
      <c r="I412" s="163"/>
      <c r="J412" s="163"/>
      <c r="K412" s="163"/>
      <c r="L412" s="163"/>
      <c r="M412" s="163"/>
      <c r="N412" s="163"/>
      <c r="O412" s="163"/>
    </row>
    <row r="413" spans="1:15" s="1" customFormat="1">
      <c r="A413" s="163"/>
      <c r="B413" s="163"/>
      <c r="C413" s="163"/>
      <c r="D413" s="163"/>
      <c r="E413" s="163"/>
      <c r="F413" s="163"/>
      <c r="G413" s="163"/>
      <c r="H413" s="163"/>
      <c r="I413" s="163"/>
      <c r="J413" s="163"/>
      <c r="K413" s="163"/>
      <c r="L413" s="163"/>
      <c r="M413" s="163"/>
      <c r="N413" s="163"/>
      <c r="O413" s="163"/>
    </row>
    <row r="414" spans="1:15" s="1" customFormat="1">
      <c r="A414" s="163"/>
      <c r="B414" s="163"/>
      <c r="C414" s="163"/>
      <c r="D414" s="163"/>
      <c r="E414" s="163"/>
      <c r="F414" s="163"/>
      <c r="G414" s="163"/>
      <c r="H414" s="163"/>
      <c r="I414" s="163"/>
      <c r="J414" s="163"/>
      <c r="K414" s="163"/>
      <c r="L414" s="163"/>
      <c r="M414" s="163"/>
      <c r="N414" s="163"/>
      <c r="O414" s="163"/>
    </row>
    <row r="415" spans="1:15" s="1" customFormat="1">
      <c r="A415" s="163"/>
      <c r="B415" s="163"/>
      <c r="C415" s="163"/>
      <c r="D415" s="163"/>
      <c r="E415" s="163"/>
      <c r="F415" s="163"/>
      <c r="G415" s="163"/>
      <c r="H415" s="163"/>
      <c r="I415" s="163"/>
      <c r="J415" s="163"/>
      <c r="K415" s="163"/>
      <c r="L415" s="163"/>
      <c r="M415" s="163"/>
      <c r="N415" s="163"/>
      <c r="O415" s="163"/>
    </row>
    <row r="416" spans="1:15" s="1" customFormat="1">
      <c r="A416" s="163"/>
      <c r="B416" s="163"/>
      <c r="C416" s="163"/>
      <c r="D416" s="163"/>
      <c r="E416" s="163"/>
      <c r="F416" s="163"/>
      <c r="G416" s="163"/>
      <c r="H416" s="163"/>
      <c r="I416" s="163"/>
      <c r="J416" s="163"/>
      <c r="K416" s="163"/>
      <c r="L416" s="163"/>
      <c r="M416" s="163"/>
      <c r="N416" s="163"/>
      <c r="O416" s="163"/>
    </row>
    <row r="417" spans="1:15" s="1" customFormat="1">
      <c r="A417" s="163"/>
      <c r="B417" s="163"/>
      <c r="C417" s="163"/>
      <c r="D417" s="163"/>
      <c r="E417" s="163"/>
      <c r="F417" s="163"/>
      <c r="G417" s="163"/>
      <c r="H417" s="163"/>
      <c r="I417" s="163"/>
      <c r="J417" s="163"/>
      <c r="K417" s="163"/>
      <c r="L417" s="163"/>
      <c r="M417" s="163"/>
      <c r="N417" s="163"/>
      <c r="O417" s="163"/>
    </row>
    <row r="418" spans="1:15" s="1" customFormat="1">
      <c r="A418" s="163"/>
      <c r="B418" s="163"/>
      <c r="C418" s="163"/>
      <c r="D418" s="163"/>
      <c r="E418" s="163"/>
      <c r="F418" s="163"/>
      <c r="G418" s="163"/>
      <c r="H418" s="163"/>
      <c r="I418" s="163"/>
      <c r="J418" s="163"/>
      <c r="K418" s="163"/>
      <c r="L418" s="163"/>
      <c r="M418" s="163"/>
      <c r="N418" s="163"/>
      <c r="O418" s="163"/>
    </row>
    <row r="419" spans="1:15" s="1" customFormat="1">
      <c r="A419" s="163"/>
      <c r="B419" s="163"/>
      <c r="C419" s="163"/>
      <c r="D419" s="163"/>
      <c r="E419" s="163"/>
      <c r="F419" s="163"/>
      <c r="G419" s="163"/>
      <c r="H419" s="163"/>
      <c r="I419" s="163"/>
      <c r="J419" s="163"/>
      <c r="K419" s="163"/>
      <c r="L419" s="163"/>
      <c r="M419" s="163"/>
      <c r="N419" s="163"/>
      <c r="O419" s="163"/>
    </row>
    <row r="420" spans="1:15" s="1" customFormat="1">
      <c r="A420" s="163"/>
      <c r="B420" s="163"/>
      <c r="C420" s="163"/>
      <c r="D420" s="163"/>
      <c r="E420" s="163"/>
      <c r="F420" s="163"/>
      <c r="G420" s="163"/>
      <c r="H420" s="163"/>
      <c r="I420" s="163"/>
      <c r="J420" s="163"/>
      <c r="K420" s="163"/>
      <c r="L420" s="163"/>
      <c r="M420" s="163"/>
      <c r="N420" s="163"/>
      <c r="O420" s="163"/>
    </row>
    <row r="421" spans="1:15" s="1" customFormat="1">
      <c r="A421" s="163"/>
      <c r="B421" s="163"/>
      <c r="C421" s="163"/>
      <c r="D421" s="163"/>
      <c r="E421" s="163"/>
      <c r="F421" s="163"/>
      <c r="G421" s="163"/>
      <c r="H421" s="163"/>
      <c r="I421" s="163"/>
      <c r="J421" s="163"/>
      <c r="K421" s="163"/>
      <c r="L421" s="163"/>
      <c r="M421" s="163"/>
      <c r="N421" s="163"/>
      <c r="O421" s="163"/>
    </row>
    <row r="422" spans="1:15" s="1" customFormat="1">
      <c r="A422" s="163"/>
      <c r="B422" s="163"/>
      <c r="C422" s="163"/>
      <c r="D422" s="163"/>
      <c r="E422" s="163"/>
      <c r="F422" s="163"/>
      <c r="G422" s="163"/>
      <c r="H422" s="163"/>
      <c r="I422" s="163"/>
      <c r="J422" s="163"/>
      <c r="K422" s="163"/>
      <c r="L422" s="163"/>
      <c r="M422" s="163"/>
      <c r="N422" s="163"/>
      <c r="O422" s="163"/>
    </row>
    <row r="423" spans="1:15" s="1" customFormat="1">
      <c r="A423" s="163"/>
      <c r="B423" s="163"/>
      <c r="C423" s="163"/>
      <c r="D423" s="163"/>
      <c r="E423" s="163"/>
      <c r="F423" s="163"/>
      <c r="G423" s="163"/>
      <c r="H423" s="163"/>
      <c r="I423" s="163"/>
      <c r="J423" s="163"/>
      <c r="K423" s="163"/>
      <c r="L423" s="163"/>
      <c r="M423" s="163"/>
      <c r="N423" s="163"/>
      <c r="O423" s="163"/>
    </row>
    <row r="424" spans="1:15" s="1" customFormat="1">
      <c r="A424" s="163"/>
      <c r="B424" s="163"/>
      <c r="C424" s="163"/>
      <c r="D424" s="163"/>
      <c r="E424" s="163"/>
      <c r="F424" s="163"/>
      <c r="G424" s="163"/>
      <c r="H424" s="163"/>
      <c r="I424" s="163"/>
      <c r="J424" s="163"/>
      <c r="K424" s="163"/>
      <c r="L424" s="163"/>
      <c r="M424" s="163"/>
      <c r="N424" s="163"/>
      <c r="O424" s="163"/>
    </row>
    <row r="425" spans="1:15" s="1" customFormat="1">
      <c r="A425" s="163"/>
      <c r="B425" s="163"/>
      <c r="C425" s="163"/>
      <c r="D425" s="163"/>
      <c r="E425" s="163"/>
      <c r="F425" s="163"/>
      <c r="G425" s="163"/>
      <c r="H425" s="163"/>
      <c r="I425" s="163"/>
      <c r="J425" s="163"/>
      <c r="K425" s="163"/>
      <c r="L425" s="163"/>
      <c r="M425" s="163"/>
      <c r="N425" s="163"/>
      <c r="O425" s="163"/>
    </row>
    <row r="426" spans="1:15" s="1" customFormat="1">
      <c r="A426" s="163"/>
      <c r="B426" s="163"/>
      <c r="C426" s="163"/>
      <c r="D426" s="163"/>
      <c r="E426" s="163"/>
      <c r="F426" s="163"/>
      <c r="G426" s="163"/>
      <c r="H426" s="163"/>
      <c r="I426" s="163"/>
      <c r="J426" s="163"/>
      <c r="K426" s="163"/>
      <c r="L426" s="163"/>
      <c r="M426" s="163"/>
      <c r="N426" s="163"/>
      <c r="O426" s="163"/>
    </row>
    <row r="427" spans="1:15" s="1" customFormat="1">
      <c r="A427" s="163"/>
      <c r="B427" s="163"/>
      <c r="C427" s="163"/>
      <c r="D427" s="163"/>
      <c r="E427" s="163"/>
      <c r="F427" s="163"/>
      <c r="G427" s="163"/>
      <c r="H427" s="163"/>
      <c r="I427" s="163"/>
      <c r="J427" s="163"/>
      <c r="K427" s="163"/>
      <c r="L427" s="163"/>
      <c r="M427" s="163"/>
      <c r="N427" s="163"/>
      <c r="O427" s="163"/>
    </row>
    <row r="428" spans="1:15" s="1" customFormat="1">
      <c r="A428" s="163"/>
      <c r="B428" s="163"/>
      <c r="C428" s="163"/>
      <c r="D428" s="163"/>
      <c r="E428" s="163"/>
      <c r="F428" s="163"/>
      <c r="G428" s="163"/>
      <c r="H428" s="163"/>
      <c r="I428" s="163"/>
      <c r="J428" s="163"/>
      <c r="K428" s="163"/>
      <c r="L428" s="163"/>
      <c r="M428" s="163"/>
      <c r="N428" s="163"/>
      <c r="O428" s="163"/>
    </row>
    <row r="429" spans="1:15" s="1" customFormat="1">
      <c r="A429" s="163"/>
      <c r="B429" s="163"/>
      <c r="C429" s="163"/>
      <c r="D429" s="163"/>
      <c r="E429" s="163"/>
      <c r="F429" s="163"/>
      <c r="G429" s="163"/>
      <c r="H429" s="163"/>
      <c r="I429" s="163"/>
      <c r="J429" s="163"/>
      <c r="K429" s="163"/>
      <c r="L429" s="163"/>
      <c r="M429" s="163"/>
      <c r="N429" s="163"/>
      <c r="O429" s="163"/>
    </row>
    <row r="430" spans="1:15" s="1" customFormat="1">
      <c r="A430" s="163"/>
      <c r="B430" s="163"/>
      <c r="C430" s="163"/>
      <c r="D430" s="163"/>
      <c r="E430" s="163"/>
      <c r="F430" s="163"/>
      <c r="G430" s="163"/>
      <c r="H430" s="163"/>
      <c r="I430" s="163"/>
      <c r="J430" s="163"/>
      <c r="K430" s="163"/>
      <c r="L430" s="163"/>
      <c r="M430" s="163"/>
      <c r="N430" s="163"/>
      <c r="O430" s="163"/>
    </row>
    <row r="431" spans="1:15" s="1" customFormat="1">
      <c r="A431" s="163"/>
      <c r="B431" s="163"/>
      <c r="C431" s="163"/>
      <c r="D431" s="163"/>
      <c r="E431" s="163"/>
      <c r="F431" s="163"/>
      <c r="G431" s="163"/>
      <c r="H431" s="163"/>
      <c r="I431" s="163"/>
      <c r="J431" s="163"/>
      <c r="K431" s="163"/>
      <c r="L431" s="163"/>
      <c r="M431" s="163"/>
      <c r="N431" s="163"/>
      <c r="O431" s="163"/>
    </row>
    <row r="432" spans="1:15" s="1" customFormat="1">
      <c r="A432" s="163"/>
      <c r="B432" s="163"/>
      <c r="C432" s="163"/>
      <c r="D432" s="163"/>
      <c r="E432" s="163"/>
      <c r="F432" s="163"/>
      <c r="G432" s="163"/>
      <c r="H432" s="163"/>
      <c r="I432" s="163"/>
      <c r="J432" s="163"/>
      <c r="K432" s="163"/>
      <c r="L432" s="163"/>
      <c r="M432" s="163"/>
      <c r="N432" s="163"/>
      <c r="O432" s="163"/>
    </row>
    <row r="433" spans="1:15" s="1" customFormat="1">
      <c r="A433" s="163"/>
      <c r="B433" s="163"/>
      <c r="C433" s="163"/>
      <c r="D433" s="163"/>
      <c r="E433" s="163"/>
      <c r="F433" s="163"/>
      <c r="G433" s="163"/>
      <c r="H433" s="163"/>
      <c r="I433" s="163"/>
      <c r="J433" s="163"/>
      <c r="K433" s="163"/>
      <c r="L433" s="163"/>
      <c r="M433" s="163"/>
      <c r="N433" s="163"/>
      <c r="O433" s="163"/>
    </row>
    <row r="434" spans="1:15" s="1" customFormat="1">
      <c r="A434" s="163"/>
      <c r="B434" s="163"/>
      <c r="C434" s="163"/>
      <c r="D434" s="163"/>
      <c r="E434" s="163"/>
      <c r="F434" s="163"/>
      <c r="G434" s="163"/>
      <c r="H434" s="163"/>
      <c r="I434" s="163"/>
      <c r="J434" s="163"/>
      <c r="K434" s="163"/>
      <c r="L434" s="163"/>
      <c r="M434" s="163"/>
      <c r="N434" s="163"/>
      <c r="O434" s="163"/>
    </row>
    <row r="435" spans="1:15" s="1" customFormat="1">
      <c r="A435" s="163"/>
      <c r="B435" s="163"/>
      <c r="C435" s="163"/>
      <c r="D435" s="163"/>
      <c r="E435" s="163"/>
      <c r="F435" s="163"/>
      <c r="G435" s="163"/>
      <c r="H435" s="163"/>
      <c r="I435" s="163"/>
      <c r="J435" s="163"/>
      <c r="K435" s="163"/>
      <c r="L435" s="163"/>
      <c r="M435" s="163"/>
      <c r="N435" s="163"/>
      <c r="O435" s="163"/>
    </row>
    <row r="436" spans="1:15" s="1" customFormat="1">
      <c r="A436" s="163"/>
      <c r="B436" s="163"/>
      <c r="C436" s="163"/>
      <c r="D436" s="163"/>
      <c r="E436" s="163"/>
      <c r="F436" s="163"/>
      <c r="G436" s="163"/>
      <c r="H436" s="163"/>
      <c r="I436" s="163"/>
      <c r="J436" s="163"/>
      <c r="K436" s="163"/>
      <c r="L436" s="163"/>
      <c r="M436" s="163"/>
      <c r="N436" s="163"/>
      <c r="O436" s="163"/>
    </row>
    <row r="437" spans="1:15" s="1" customFormat="1">
      <c r="A437" s="163"/>
      <c r="B437" s="163"/>
      <c r="C437" s="163"/>
      <c r="D437" s="163"/>
      <c r="E437" s="163"/>
      <c r="F437" s="163"/>
      <c r="G437" s="163"/>
      <c r="H437" s="163"/>
      <c r="I437" s="163"/>
      <c r="J437" s="163"/>
      <c r="K437" s="163"/>
      <c r="L437" s="163"/>
      <c r="M437" s="163"/>
      <c r="N437" s="163"/>
      <c r="O437" s="163"/>
    </row>
    <row r="438" spans="1:15" s="1" customFormat="1">
      <c r="A438" s="163"/>
      <c r="B438" s="163"/>
      <c r="C438" s="163"/>
      <c r="D438" s="163"/>
      <c r="E438" s="163"/>
      <c r="F438" s="163"/>
      <c r="G438" s="163"/>
      <c r="H438" s="163"/>
      <c r="I438" s="163"/>
      <c r="J438" s="163"/>
      <c r="K438" s="163"/>
      <c r="L438" s="163"/>
      <c r="M438" s="163"/>
      <c r="N438" s="163"/>
      <c r="O438" s="163"/>
    </row>
    <row r="439" spans="1:15" s="1" customFormat="1">
      <c r="A439" s="163"/>
      <c r="B439" s="163"/>
      <c r="C439" s="163"/>
      <c r="D439" s="163"/>
      <c r="E439" s="163"/>
      <c r="F439" s="163"/>
      <c r="G439" s="163"/>
      <c r="H439" s="163"/>
      <c r="I439" s="163"/>
      <c r="J439" s="163"/>
      <c r="K439" s="163"/>
      <c r="L439" s="163"/>
      <c r="M439" s="163"/>
      <c r="N439" s="163"/>
      <c r="O439" s="163"/>
    </row>
    <row r="440" spans="1:15" s="1" customFormat="1">
      <c r="A440" s="163"/>
      <c r="B440" s="163"/>
      <c r="C440" s="163"/>
      <c r="D440" s="163"/>
      <c r="E440" s="163"/>
      <c r="F440" s="163"/>
      <c r="G440" s="163"/>
      <c r="H440" s="163"/>
      <c r="I440" s="163"/>
      <c r="J440" s="163"/>
      <c r="K440" s="163"/>
      <c r="L440" s="163"/>
      <c r="M440" s="163"/>
      <c r="N440" s="163"/>
      <c r="O440" s="163"/>
    </row>
    <row r="441" spans="1:15" s="1" customFormat="1">
      <c r="A441" s="163"/>
      <c r="B441" s="163"/>
      <c r="C441" s="163"/>
      <c r="D441" s="163"/>
      <c r="E441" s="163"/>
      <c r="F441" s="163"/>
      <c r="G441" s="163"/>
      <c r="H441" s="163"/>
      <c r="I441" s="163"/>
      <c r="J441" s="163"/>
      <c r="K441" s="163"/>
      <c r="L441" s="163"/>
      <c r="M441" s="163"/>
      <c r="N441" s="163"/>
      <c r="O441" s="163"/>
    </row>
    <row r="442" spans="1:15" s="1" customFormat="1">
      <c r="A442" s="163"/>
      <c r="B442" s="163"/>
      <c r="C442" s="163"/>
      <c r="D442" s="163"/>
      <c r="E442" s="163"/>
      <c r="F442" s="163"/>
      <c r="G442" s="163"/>
      <c r="H442" s="163"/>
      <c r="I442" s="163"/>
      <c r="J442" s="163"/>
      <c r="K442" s="163"/>
      <c r="L442" s="163"/>
      <c r="M442" s="163"/>
      <c r="N442" s="163"/>
      <c r="O442" s="163"/>
    </row>
    <row r="443" spans="1:15" s="1" customFormat="1">
      <c r="A443" s="163"/>
      <c r="B443" s="163"/>
      <c r="C443" s="163"/>
      <c r="D443" s="163"/>
      <c r="E443" s="163"/>
      <c r="F443" s="163"/>
      <c r="G443" s="163"/>
      <c r="H443" s="163"/>
      <c r="I443" s="163"/>
      <c r="J443" s="163"/>
      <c r="K443" s="163"/>
      <c r="L443" s="163"/>
      <c r="M443" s="163"/>
      <c r="N443" s="163"/>
      <c r="O443" s="163"/>
    </row>
    <row r="444" spans="1:15" s="1" customFormat="1">
      <c r="A444" s="163"/>
      <c r="B444" s="163"/>
      <c r="C444" s="163"/>
      <c r="D444" s="163"/>
      <c r="E444" s="163"/>
      <c r="F444" s="163"/>
      <c r="G444" s="163"/>
      <c r="H444" s="163"/>
      <c r="I444" s="163"/>
      <c r="J444" s="163"/>
      <c r="K444" s="163"/>
      <c r="L444" s="163"/>
      <c r="M444" s="163"/>
      <c r="N444" s="163"/>
      <c r="O444" s="163"/>
    </row>
    <row r="445" spans="1:15" s="1" customFormat="1">
      <c r="A445" s="163"/>
      <c r="B445" s="163"/>
      <c r="C445" s="163"/>
      <c r="D445" s="163"/>
      <c r="E445" s="163"/>
      <c r="F445" s="163"/>
      <c r="G445" s="163"/>
      <c r="H445" s="163"/>
      <c r="I445" s="163"/>
      <c r="J445" s="163"/>
      <c r="K445" s="163"/>
      <c r="L445" s="163"/>
      <c r="M445" s="163"/>
      <c r="N445" s="163"/>
      <c r="O445" s="163"/>
    </row>
    <row r="446" spans="1:15" s="1" customFormat="1">
      <c r="A446" s="163"/>
      <c r="B446" s="163"/>
      <c r="C446" s="163"/>
      <c r="D446" s="163"/>
      <c r="E446" s="163"/>
      <c r="F446" s="163"/>
      <c r="G446" s="163"/>
      <c r="H446" s="163"/>
      <c r="I446" s="163"/>
      <c r="J446" s="163"/>
      <c r="K446" s="163"/>
      <c r="L446" s="163"/>
      <c r="M446" s="163"/>
      <c r="N446" s="163"/>
      <c r="O446" s="163"/>
    </row>
    <row r="447" spans="1:15" s="1" customFormat="1">
      <c r="A447" s="163"/>
      <c r="B447" s="163"/>
      <c r="C447" s="163"/>
      <c r="D447" s="163"/>
      <c r="E447" s="163"/>
      <c r="F447" s="163"/>
      <c r="G447" s="163"/>
      <c r="H447" s="163"/>
      <c r="I447" s="163"/>
      <c r="J447" s="163"/>
      <c r="K447" s="163"/>
      <c r="L447" s="163"/>
      <c r="M447" s="163"/>
      <c r="N447" s="163"/>
      <c r="O447" s="163"/>
    </row>
    <row r="448" spans="1:15" s="1" customFormat="1">
      <c r="A448" s="163"/>
      <c r="B448" s="163"/>
      <c r="C448" s="163"/>
      <c r="D448" s="163"/>
      <c r="E448" s="163"/>
      <c r="F448" s="163"/>
      <c r="G448" s="163"/>
      <c r="H448" s="163"/>
      <c r="I448" s="163"/>
      <c r="J448" s="163"/>
      <c r="K448" s="163"/>
      <c r="L448" s="163"/>
      <c r="M448" s="163"/>
      <c r="N448" s="163"/>
      <c r="O448" s="163"/>
    </row>
    <row r="449" spans="1:15" s="1" customFormat="1">
      <c r="A449" s="163"/>
      <c r="B449" s="163"/>
      <c r="C449" s="163"/>
      <c r="D449" s="163"/>
      <c r="E449" s="163"/>
      <c r="F449" s="163"/>
      <c r="G449" s="163"/>
      <c r="H449" s="163"/>
      <c r="I449" s="163"/>
      <c r="J449" s="163"/>
      <c r="K449" s="163"/>
      <c r="L449" s="163"/>
      <c r="M449" s="163"/>
      <c r="N449" s="163"/>
      <c r="O449" s="163"/>
    </row>
    <row r="450" spans="1:15" s="1" customFormat="1">
      <c r="A450" s="163"/>
      <c r="B450" s="163"/>
      <c r="C450" s="163"/>
      <c r="D450" s="163"/>
      <c r="E450" s="163"/>
      <c r="F450" s="163"/>
      <c r="G450" s="163"/>
      <c r="H450" s="163"/>
      <c r="I450" s="163"/>
      <c r="J450" s="163"/>
      <c r="K450" s="163"/>
      <c r="L450" s="163"/>
      <c r="M450" s="163"/>
      <c r="N450" s="163"/>
      <c r="O450" s="163"/>
    </row>
    <row r="451" spans="1:15" s="1" customFormat="1">
      <c r="A451" s="163"/>
      <c r="B451" s="163"/>
      <c r="C451" s="163"/>
      <c r="D451" s="163"/>
      <c r="E451" s="163"/>
      <c r="F451" s="163"/>
      <c r="G451" s="163"/>
      <c r="H451" s="163"/>
      <c r="I451" s="163"/>
      <c r="J451" s="163"/>
      <c r="K451" s="163"/>
      <c r="L451" s="163"/>
      <c r="M451" s="163"/>
      <c r="N451" s="163"/>
      <c r="O451" s="163"/>
    </row>
    <row r="452" spans="1:15" s="1" customFormat="1">
      <c r="A452" s="163"/>
      <c r="B452" s="163"/>
      <c r="C452" s="163"/>
      <c r="D452" s="163"/>
      <c r="E452" s="163"/>
      <c r="F452" s="163"/>
      <c r="G452" s="163"/>
      <c r="H452" s="163"/>
      <c r="I452" s="163"/>
      <c r="J452" s="163"/>
      <c r="K452" s="163"/>
      <c r="L452" s="163"/>
      <c r="M452" s="163"/>
      <c r="N452" s="163"/>
      <c r="O452" s="163"/>
    </row>
    <row r="453" spans="1:15" s="1" customFormat="1">
      <c r="A453" s="163"/>
      <c r="B453" s="163"/>
      <c r="C453" s="163"/>
      <c r="D453" s="163"/>
      <c r="E453" s="163"/>
      <c r="F453" s="163"/>
      <c r="G453" s="163"/>
      <c r="H453" s="163"/>
      <c r="I453" s="163"/>
      <c r="J453" s="163"/>
      <c r="K453" s="163"/>
      <c r="L453" s="163"/>
      <c r="M453" s="163"/>
      <c r="N453" s="163"/>
      <c r="O453" s="163"/>
    </row>
    <row r="454" spans="1:15" s="1" customFormat="1">
      <c r="A454" s="163"/>
      <c r="B454" s="163"/>
      <c r="C454" s="163"/>
      <c r="D454" s="163"/>
      <c r="E454" s="163"/>
      <c r="F454" s="163"/>
      <c r="G454" s="163"/>
      <c r="H454" s="163"/>
      <c r="I454" s="163"/>
      <c r="J454" s="163"/>
      <c r="K454" s="163"/>
      <c r="L454" s="163"/>
      <c r="M454" s="163"/>
      <c r="N454" s="163"/>
      <c r="O454" s="163"/>
    </row>
    <row r="455" spans="1:15" s="1" customFormat="1">
      <c r="A455" s="163"/>
      <c r="B455" s="163"/>
      <c r="C455" s="163"/>
      <c r="D455" s="163"/>
      <c r="E455" s="163"/>
      <c r="F455" s="163"/>
      <c r="G455" s="163"/>
      <c r="H455" s="163"/>
      <c r="I455" s="163"/>
      <c r="J455" s="163"/>
      <c r="K455" s="163"/>
      <c r="L455" s="163"/>
      <c r="M455" s="163"/>
      <c r="N455" s="163"/>
      <c r="O455" s="163"/>
    </row>
    <row r="456" spans="1:15" s="1" customFormat="1">
      <c r="A456" s="163"/>
      <c r="B456" s="163"/>
      <c r="C456" s="163"/>
      <c r="D456" s="163"/>
      <c r="E456" s="163"/>
      <c r="F456" s="163"/>
      <c r="G456" s="163"/>
      <c r="H456" s="163"/>
      <c r="I456" s="163"/>
      <c r="J456" s="163"/>
      <c r="K456" s="163"/>
      <c r="L456" s="163"/>
      <c r="M456" s="163"/>
      <c r="N456" s="163"/>
      <c r="O456" s="163"/>
    </row>
    <row r="457" spans="1:15" s="1" customFormat="1">
      <c r="A457" s="163"/>
      <c r="B457" s="163"/>
      <c r="C457" s="163"/>
      <c r="D457" s="163"/>
      <c r="E457" s="163"/>
      <c r="F457" s="163"/>
      <c r="G457" s="163"/>
      <c r="H457" s="163"/>
      <c r="I457" s="163"/>
      <c r="J457" s="163"/>
      <c r="K457" s="163"/>
      <c r="L457" s="163"/>
      <c r="M457" s="163"/>
      <c r="N457" s="163"/>
      <c r="O457" s="163"/>
    </row>
    <row r="458" spans="1:15" s="1" customFormat="1">
      <c r="A458" s="163"/>
      <c r="B458" s="163"/>
      <c r="C458" s="163"/>
      <c r="D458" s="163"/>
      <c r="E458" s="163"/>
      <c r="F458" s="163"/>
      <c r="G458" s="163"/>
      <c r="H458" s="163"/>
      <c r="I458" s="163"/>
      <c r="J458" s="163"/>
      <c r="K458" s="163"/>
      <c r="L458" s="163"/>
      <c r="M458" s="163"/>
      <c r="N458" s="163"/>
      <c r="O458" s="163"/>
    </row>
    <row r="459" spans="1:15" s="1" customFormat="1">
      <c r="A459" s="163"/>
      <c r="B459" s="163"/>
      <c r="C459" s="163"/>
      <c r="D459" s="163"/>
      <c r="E459" s="163"/>
      <c r="F459" s="163"/>
      <c r="G459" s="163"/>
      <c r="H459" s="163"/>
      <c r="I459" s="163"/>
      <c r="J459" s="163"/>
      <c r="K459" s="163"/>
      <c r="L459" s="163"/>
      <c r="M459" s="163"/>
      <c r="N459" s="163"/>
      <c r="O459" s="163"/>
    </row>
    <row r="460" spans="1:15" s="1" customFormat="1">
      <c r="A460" s="163"/>
      <c r="B460" s="163"/>
      <c r="C460" s="163"/>
      <c r="D460" s="163"/>
      <c r="E460" s="163"/>
      <c r="F460" s="163"/>
      <c r="G460" s="163"/>
      <c r="H460" s="163"/>
      <c r="I460" s="163"/>
      <c r="J460" s="163"/>
      <c r="K460" s="163"/>
      <c r="L460" s="163"/>
      <c r="M460" s="163"/>
      <c r="N460" s="163"/>
      <c r="O460" s="163"/>
    </row>
    <row r="461" spans="1:15" s="1" customFormat="1">
      <c r="A461" s="163"/>
      <c r="B461" s="163"/>
      <c r="C461" s="163"/>
      <c r="D461" s="163"/>
      <c r="E461" s="163"/>
      <c r="F461" s="163"/>
      <c r="G461" s="163"/>
      <c r="H461" s="163"/>
      <c r="I461" s="163"/>
      <c r="J461" s="163"/>
      <c r="K461" s="163"/>
      <c r="L461" s="163"/>
      <c r="M461" s="163"/>
      <c r="N461" s="163"/>
      <c r="O461" s="163"/>
    </row>
    <row r="462" spans="1:15" s="1" customFormat="1">
      <c r="A462" s="163"/>
      <c r="B462" s="163"/>
      <c r="C462" s="163"/>
      <c r="D462" s="163"/>
      <c r="E462" s="163"/>
      <c r="F462" s="163"/>
      <c r="G462" s="163"/>
      <c r="H462" s="163"/>
      <c r="I462" s="163"/>
      <c r="J462" s="163"/>
      <c r="K462" s="163"/>
      <c r="L462" s="163"/>
      <c r="M462" s="163"/>
      <c r="N462" s="163"/>
      <c r="O462" s="163"/>
    </row>
    <row r="463" spans="1:15" s="1" customFormat="1">
      <c r="A463" s="163"/>
      <c r="B463" s="163"/>
      <c r="C463" s="163"/>
      <c r="D463" s="163"/>
      <c r="E463" s="163"/>
      <c r="F463" s="163"/>
      <c r="G463" s="163"/>
      <c r="H463" s="163"/>
      <c r="I463" s="163"/>
      <c r="J463" s="163"/>
      <c r="K463" s="163"/>
      <c r="L463" s="163"/>
      <c r="M463" s="163"/>
      <c r="N463" s="163"/>
      <c r="O463" s="163"/>
    </row>
    <row r="464" spans="1:15" s="1" customFormat="1">
      <c r="A464" s="163"/>
      <c r="B464" s="163"/>
      <c r="C464" s="163"/>
      <c r="D464" s="163"/>
      <c r="E464" s="163"/>
      <c r="F464" s="163"/>
      <c r="G464" s="163"/>
      <c r="H464" s="163"/>
      <c r="I464" s="163"/>
      <c r="J464" s="163"/>
      <c r="K464" s="163"/>
      <c r="L464" s="163"/>
      <c r="M464" s="163"/>
      <c r="N464" s="163"/>
      <c r="O464" s="163"/>
    </row>
    <row r="465" spans="1:15" s="1" customFormat="1">
      <c r="A465" s="163"/>
      <c r="B465" s="163"/>
      <c r="C465" s="163"/>
      <c r="D465" s="163"/>
      <c r="E465" s="163"/>
      <c r="F465" s="163"/>
      <c r="G465" s="163"/>
      <c r="H465" s="163"/>
      <c r="I465" s="163"/>
      <c r="J465" s="163"/>
      <c r="K465" s="163"/>
      <c r="L465" s="163"/>
      <c r="M465" s="163"/>
      <c r="N465" s="163"/>
      <c r="O465" s="163"/>
    </row>
    <row r="466" spans="1:15" s="1" customFormat="1">
      <c r="A466" s="163"/>
      <c r="B466" s="163"/>
      <c r="C466" s="163"/>
      <c r="D466" s="163"/>
      <c r="E466" s="163"/>
      <c r="F466" s="163"/>
      <c r="G466" s="163"/>
      <c r="H466" s="163"/>
      <c r="I466" s="163"/>
      <c r="J466" s="163"/>
      <c r="K466" s="163"/>
      <c r="L466" s="163"/>
      <c r="M466" s="163"/>
      <c r="N466" s="163"/>
      <c r="O466" s="163"/>
    </row>
    <row r="467" spans="1:15" s="1" customFormat="1">
      <c r="A467" s="163"/>
      <c r="B467" s="163"/>
      <c r="C467" s="163"/>
      <c r="D467" s="163"/>
      <c r="E467" s="163"/>
      <c r="F467" s="163"/>
      <c r="G467" s="163"/>
      <c r="H467" s="163"/>
      <c r="I467" s="163"/>
      <c r="J467" s="163"/>
      <c r="K467" s="163"/>
      <c r="L467" s="163"/>
      <c r="M467" s="163"/>
      <c r="N467" s="163"/>
      <c r="O467" s="163"/>
    </row>
    <row r="468" spans="1:15" s="1" customFormat="1">
      <c r="A468" s="163"/>
      <c r="B468" s="163"/>
      <c r="C468" s="163"/>
      <c r="D468" s="163"/>
      <c r="E468" s="163"/>
      <c r="F468" s="163"/>
      <c r="G468" s="163"/>
      <c r="H468" s="163"/>
      <c r="I468" s="163"/>
      <c r="J468" s="163"/>
      <c r="K468" s="163"/>
      <c r="L468" s="163"/>
      <c r="M468" s="163"/>
      <c r="N468" s="163"/>
      <c r="O468" s="163"/>
    </row>
    <row r="469" spans="1:15" s="1" customFormat="1">
      <c r="A469" s="163"/>
      <c r="B469" s="163"/>
      <c r="C469" s="163"/>
      <c r="D469" s="163"/>
      <c r="E469" s="163"/>
      <c r="F469" s="163"/>
      <c r="G469" s="163"/>
      <c r="H469" s="163"/>
      <c r="I469" s="163"/>
      <c r="J469" s="163"/>
      <c r="K469" s="163"/>
      <c r="L469" s="163"/>
      <c r="M469" s="163"/>
      <c r="N469" s="163"/>
      <c r="O469" s="163"/>
    </row>
    <row r="470" spans="1:15" s="1" customFormat="1">
      <c r="A470" s="163"/>
      <c r="B470" s="163"/>
      <c r="C470" s="163"/>
      <c r="D470" s="163"/>
      <c r="E470" s="163"/>
      <c r="F470" s="163"/>
      <c r="G470" s="163"/>
      <c r="H470" s="163"/>
      <c r="I470" s="163"/>
      <c r="J470" s="163"/>
      <c r="K470" s="163"/>
      <c r="L470" s="163"/>
      <c r="M470" s="163"/>
      <c r="N470" s="163"/>
      <c r="O470" s="163"/>
    </row>
    <row r="471" spans="1:15" s="1" customFormat="1">
      <c r="A471" s="163"/>
      <c r="B471" s="163"/>
      <c r="C471" s="163"/>
      <c r="D471" s="163"/>
      <c r="E471" s="163"/>
      <c r="F471" s="163"/>
      <c r="G471" s="163"/>
      <c r="H471" s="163"/>
      <c r="I471" s="163"/>
      <c r="J471" s="163"/>
      <c r="K471" s="163"/>
      <c r="L471" s="163"/>
      <c r="M471" s="163"/>
      <c r="N471" s="163"/>
      <c r="O471" s="163"/>
    </row>
    <row r="472" spans="1:15" s="1" customFormat="1">
      <c r="A472" s="163"/>
      <c r="B472" s="163"/>
      <c r="C472" s="163"/>
      <c r="D472" s="163"/>
      <c r="E472" s="163"/>
      <c r="F472" s="163"/>
      <c r="G472" s="163"/>
      <c r="H472" s="163"/>
      <c r="I472" s="163"/>
      <c r="J472" s="163"/>
      <c r="K472" s="163"/>
      <c r="L472" s="163"/>
      <c r="M472" s="163"/>
      <c r="N472" s="163"/>
      <c r="O472" s="163"/>
    </row>
    <row r="473" spans="1:15" s="1" customFormat="1">
      <c r="A473" s="163"/>
      <c r="B473" s="163"/>
      <c r="C473" s="163"/>
      <c r="D473" s="163"/>
      <c r="E473" s="163"/>
      <c r="F473" s="163"/>
      <c r="G473" s="163"/>
      <c r="H473" s="163"/>
      <c r="I473" s="163"/>
      <c r="J473" s="163"/>
      <c r="K473" s="163"/>
      <c r="L473" s="163"/>
      <c r="M473" s="163"/>
      <c r="N473" s="163"/>
      <c r="O473" s="163"/>
    </row>
    <row r="474" spans="1:15" s="1" customFormat="1">
      <c r="A474" s="163"/>
      <c r="B474" s="163"/>
      <c r="C474" s="163"/>
      <c r="D474" s="163"/>
      <c r="E474" s="163"/>
      <c r="F474" s="163"/>
      <c r="G474" s="163"/>
      <c r="H474" s="163"/>
      <c r="I474" s="163"/>
      <c r="J474" s="163"/>
      <c r="K474" s="163"/>
      <c r="L474" s="163"/>
      <c r="M474" s="163"/>
      <c r="N474" s="163"/>
      <c r="O474" s="163"/>
    </row>
    <row r="475" spans="1:15" s="1" customFormat="1">
      <c r="A475" s="163"/>
      <c r="B475" s="163"/>
      <c r="C475" s="163"/>
      <c r="D475" s="163"/>
      <c r="E475" s="163"/>
      <c r="F475" s="163"/>
      <c r="G475" s="163"/>
      <c r="H475" s="163"/>
      <c r="I475" s="163"/>
      <c r="J475" s="163"/>
      <c r="K475" s="163"/>
      <c r="L475" s="163"/>
      <c r="M475" s="163"/>
      <c r="N475" s="163"/>
      <c r="O475" s="163"/>
    </row>
    <row r="476" spans="1:15" s="1" customFormat="1">
      <c r="A476" s="163"/>
      <c r="B476" s="163"/>
      <c r="C476" s="163"/>
      <c r="D476" s="163"/>
      <c r="E476" s="163"/>
      <c r="F476" s="163"/>
      <c r="G476" s="163"/>
      <c r="H476" s="163"/>
      <c r="I476" s="163"/>
      <c r="J476" s="163"/>
      <c r="K476" s="163"/>
      <c r="L476" s="163"/>
      <c r="M476" s="163"/>
      <c r="N476" s="163"/>
      <c r="O476" s="163"/>
    </row>
    <row r="477" spans="1:15" s="1" customFormat="1">
      <c r="A477" s="163"/>
      <c r="B477" s="163"/>
      <c r="C477" s="163"/>
      <c r="D477" s="163"/>
      <c r="E477" s="163"/>
      <c r="F477" s="163"/>
      <c r="G477" s="163"/>
      <c r="H477" s="163"/>
      <c r="I477" s="163"/>
      <c r="J477" s="163"/>
      <c r="K477" s="163"/>
      <c r="L477" s="163"/>
      <c r="M477" s="163"/>
      <c r="N477" s="163"/>
      <c r="O477" s="163"/>
    </row>
    <row r="478" spans="1:15" s="1" customFormat="1">
      <c r="A478" s="163"/>
      <c r="B478" s="163"/>
      <c r="C478" s="163"/>
      <c r="D478" s="163"/>
      <c r="E478" s="163"/>
      <c r="F478" s="163"/>
      <c r="G478" s="163"/>
      <c r="H478" s="163"/>
      <c r="I478" s="163"/>
      <c r="J478" s="163"/>
      <c r="K478" s="163"/>
      <c r="L478" s="163"/>
      <c r="M478" s="163"/>
      <c r="N478" s="163"/>
      <c r="O478" s="163"/>
    </row>
    <row r="479" spans="1:15" s="1" customFormat="1">
      <c r="A479" s="163"/>
      <c r="B479" s="163"/>
      <c r="C479" s="163"/>
      <c r="D479" s="163"/>
      <c r="E479" s="163"/>
      <c r="F479" s="163"/>
      <c r="G479" s="163"/>
      <c r="H479" s="163"/>
      <c r="I479" s="163"/>
      <c r="J479" s="163"/>
      <c r="K479" s="163"/>
      <c r="L479" s="163"/>
      <c r="M479" s="163"/>
      <c r="N479" s="163"/>
      <c r="O479" s="163"/>
    </row>
    <row r="480" spans="1:15" s="1" customFormat="1">
      <c r="A480" s="163"/>
      <c r="B480" s="163"/>
      <c r="C480" s="163"/>
      <c r="D480" s="163"/>
      <c r="E480" s="163"/>
      <c r="F480" s="163"/>
      <c r="G480" s="163"/>
      <c r="H480" s="163"/>
      <c r="I480" s="163"/>
      <c r="J480" s="163"/>
      <c r="K480" s="163"/>
      <c r="L480" s="163"/>
      <c r="M480" s="163"/>
      <c r="N480" s="163"/>
      <c r="O480" s="163"/>
    </row>
    <row r="481" spans="1:15" s="1" customFormat="1">
      <c r="A481" s="163"/>
      <c r="B481" s="163"/>
      <c r="C481" s="163"/>
      <c r="D481" s="163"/>
      <c r="E481" s="163"/>
      <c r="F481" s="163"/>
      <c r="G481" s="163"/>
      <c r="H481" s="163"/>
      <c r="I481" s="163"/>
      <c r="J481" s="163"/>
      <c r="K481" s="163"/>
      <c r="L481" s="163"/>
      <c r="M481" s="163"/>
      <c r="N481" s="163"/>
      <c r="O481" s="163"/>
    </row>
    <row r="482" spans="1:15" s="1" customFormat="1">
      <c r="A482" s="163"/>
      <c r="B482" s="163"/>
      <c r="C482" s="163"/>
      <c r="D482" s="163"/>
      <c r="E482" s="163"/>
      <c r="F482" s="163"/>
      <c r="G482" s="163"/>
      <c r="H482" s="163"/>
      <c r="I482" s="163"/>
      <c r="J482" s="163"/>
      <c r="K482" s="163"/>
      <c r="L482" s="163"/>
      <c r="M482" s="163"/>
      <c r="N482" s="163"/>
      <c r="O482" s="163"/>
    </row>
    <row r="483" spans="1:15" s="1" customFormat="1">
      <c r="A483" s="163"/>
      <c r="B483" s="163"/>
      <c r="C483" s="163"/>
      <c r="D483" s="163"/>
      <c r="E483" s="163"/>
      <c r="F483" s="163"/>
      <c r="G483" s="163"/>
      <c r="H483" s="163"/>
      <c r="I483" s="163"/>
      <c r="J483" s="163"/>
      <c r="K483" s="163"/>
      <c r="L483" s="163"/>
      <c r="M483" s="163"/>
      <c r="N483" s="163"/>
      <c r="O483" s="163"/>
    </row>
    <row r="484" spans="1:15" s="1" customFormat="1">
      <c r="A484" s="163"/>
      <c r="B484" s="163"/>
      <c r="C484" s="163"/>
      <c r="D484" s="163"/>
      <c r="E484" s="163"/>
      <c r="F484" s="163"/>
      <c r="G484" s="163"/>
      <c r="H484" s="163"/>
      <c r="I484" s="163"/>
      <c r="J484" s="163"/>
      <c r="K484" s="163"/>
      <c r="L484" s="163"/>
      <c r="M484" s="163"/>
      <c r="N484" s="163"/>
      <c r="O484" s="163"/>
    </row>
    <row r="485" spans="1:15" s="1" customFormat="1">
      <c r="A485" s="163"/>
      <c r="B485" s="163"/>
      <c r="C485" s="163"/>
      <c r="D485" s="163"/>
      <c r="E485" s="163"/>
      <c r="F485" s="163"/>
      <c r="G485" s="163"/>
      <c r="H485" s="163"/>
      <c r="I485" s="163"/>
      <c r="J485" s="163"/>
      <c r="K485" s="163"/>
      <c r="L485" s="163"/>
      <c r="M485" s="163"/>
      <c r="N485" s="163"/>
      <c r="O485" s="163"/>
    </row>
    <row r="486" spans="1:15" s="1" customFormat="1">
      <c r="A486" s="163"/>
      <c r="B486" s="163"/>
      <c r="C486" s="163"/>
      <c r="D486" s="163"/>
      <c r="E486" s="163"/>
      <c r="F486" s="163"/>
      <c r="G486" s="163"/>
      <c r="H486" s="163"/>
      <c r="I486" s="163"/>
      <c r="J486" s="163"/>
      <c r="K486" s="163"/>
      <c r="L486" s="163"/>
      <c r="M486" s="163"/>
      <c r="N486" s="163"/>
      <c r="O486" s="163"/>
    </row>
    <row r="487" spans="1:15" s="1" customFormat="1">
      <c r="A487" s="163"/>
      <c r="B487" s="163"/>
      <c r="C487" s="163"/>
      <c r="D487" s="163"/>
      <c r="E487" s="163"/>
      <c r="F487" s="163"/>
      <c r="G487" s="163"/>
      <c r="H487" s="163"/>
      <c r="I487" s="163"/>
      <c r="J487" s="163"/>
      <c r="K487" s="163"/>
      <c r="L487" s="163"/>
      <c r="M487" s="163"/>
      <c r="N487" s="163"/>
      <c r="O487" s="163"/>
    </row>
    <row r="488" spans="1:15" s="1" customFormat="1">
      <c r="A488" s="163"/>
      <c r="B488" s="163"/>
      <c r="C488" s="163"/>
      <c r="D488" s="163"/>
      <c r="E488" s="163"/>
      <c r="F488" s="163"/>
      <c r="G488" s="163"/>
      <c r="H488" s="163"/>
      <c r="I488" s="163"/>
      <c r="J488" s="163"/>
      <c r="K488" s="163"/>
      <c r="L488" s="163"/>
      <c r="M488" s="163"/>
      <c r="N488" s="163"/>
      <c r="O488" s="163"/>
    </row>
    <row r="489" spans="1:15" s="1" customFormat="1">
      <c r="A489" s="163"/>
      <c r="B489" s="163"/>
      <c r="C489" s="163"/>
      <c r="D489" s="163"/>
      <c r="E489" s="163"/>
      <c r="F489" s="163"/>
      <c r="G489" s="163"/>
      <c r="H489" s="163"/>
      <c r="I489" s="163"/>
      <c r="J489" s="163"/>
      <c r="K489" s="163"/>
      <c r="L489" s="163"/>
      <c r="M489" s="163"/>
      <c r="N489" s="163"/>
      <c r="O489" s="163"/>
    </row>
    <row r="490" spans="1:15" s="1" customFormat="1">
      <c r="A490" s="163"/>
      <c r="B490" s="163"/>
      <c r="C490" s="163"/>
      <c r="D490" s="163"/>
      <c r="E490" s="163"/>
      <c r="F490" s="163"/>
      <c r="G490" s="163"/>
      <c r="H490" s="163"/>
      <c r="I490" s="163"/>
      <c r="J490" s="163"/>
      <c r="K490" s="163"/>
      <c r="L490" s="163"/>
      <c r="M490" s="163"/>
      <c r="N490" s="163"/>
      <c r="O490" s="163"/>
    </row>
    <row r="491" spans="1:15" s="1" customFormat="1">
      <c r="A491" s="163"/>
      <c r="B491" s="163"/>
      <c r="C491" s="163"/>
      <c r="D491" s="163"/>
      <c r="E491" s="163"/>
      <c r="F491" s="163"/>
      <c r="G491" s="163"/>
      <c r="H491" s="163"/>
      <c r="I491" s="163"/>
      <c r="J491" s="163"/>
      <c r="K491" s="163"/>
      <c r="L491" s="163"/>
      <c r="M491" s="163"/>
      <c r="N491" s="163"/>
      <c r="O491" s="163"/>
    </row>
    <row r="492" spans="1:15" s="1" customFormat="1">
      <c r="A492" s="163"/>
      <c r="B492" s="163"/>
      <c r="C492" s="163"/>
      <c r="D492" s="163"/>
      <c r="E492" s="163"/>
      <c r="F492" s="163"/>
      <c r="G492" s="163"/>
      <c r="H492" s="163"/>
      <c r="I492" s="163"/>
      <c r="J492" s="163"/>
      <c r="K492" s="163"/>
      <c r="L492" s="163"/>
      <c r="M492" s="163"/>
      <c r="N492" s="163"/>
      <c r="O492" s="163"/>
    </row>
    <row r="493" spans="1:15" s="1" customFormat="1">
      <c r="A493" s="163"/>
      <c r="B493" s="163"/>
      <c r="C493" s="163"/>
      <c r="D493" s="163"/>
      <c r="E493" s="163"/>
      <c r="F493" s="163"/>
      <c r="G493" s="163"/>
      <c r="H493" s="163"/>
      <c r="I493" s="163"/>
      <c r="J493" s="163"/>
      <c r="K493" s="163"/>
      <c r="L493" s="163"/>
      <c r="M493" s="163"/>
      <c r="N493" s="163"/>
      <c r="O493" s="163"/>
    </row>
    <row r="494" spans="1:15" s="1" customFormat="1">
      <c r="A494" s="163"/>
      <c r="B494" s="163"/>
      <c r="C494" s="163"/>
      <c r="D494" s="163"/>
      <c r="E494" s="163"/>
      <c r="F494" s="163"/>
      <c r="G494" s="163"/>
      <c r="H494" s="163"/>
      <c r="I494" s="163"/>
      <c r="J494" s="163"/>
      <c r="K494" s="163"/>
      <c r="L494" s="163"/>
      <c r="M494" s="163"/>
      <c r="N494" s="163"/>
      <c r="O494" s="163"/>
    </row>
    <row r="495" spans="1:15" s="1" customFormat="1">
      <c r="A495" s="163"/>
      <c r="B495" s="163"/>
      <c r="C495" s="163"/>
      <c r="D495" s="163"/>
      <c r="E495" s="163"/>
      <c r="F495" s="163"/>
      <c r="G495" s="163"/>
      <c r="H495" s="163"/>
      <c r="I495" s="163"/>
      <c r="J495" s="163"/>
      <c r="K495" s="163"/>
      <c r="L495" s="163"/>
      <c r="M495" s="163"/>
      <c r="N495" s="163"/>
      <c r="O495" s="163"/>
    </row>
    <row r="496" spans="1:15" s="1" customFormat="1">
      <c r="A496" s="163"/>
      <c r="B496" s="163"/>
      <c r="C496" s="163"/>
      <c r="D496" s="163"/>
      <c r="E496" s="163"/>
      <c r="F496" s="163"/>
      <c r="G496" s="163"/>
      <c r="H496" s="163"/>
      <c r="I496" s="163"/>
      <c r="J496" s="163"/>
      <c r="K496" s="163"/>
      <c r="L496" s="163"/>
      <c r="M496" s="163"/>
      <c r="N496" s="163"/>
      <c r="O496" s="163"/>
    </row>
    <row r="497" spans="1:15" s="1" customFormat="1">
      <c r="A497" s="163"/>
      <c r="B497" s="163"/>
      <c r="C497" s="163"/>
      <c r="D497" s="163"/>
      <c r="E497" s="163"/>
      <c r="F497" s="163"/>
      <c r="G497" s="163"/>
      <c r="H497" s="163"/>
      <c r="I497" s="163"/>
      <c r="J497" s="163"/>
      <c r="K497" s="163"/>
      <c r="L497" s="163"/>
      <c r="M497" s="163"/>
      <c r="N497" s="163"/>
      <c r="O497" s="163"/>
    </row>
    <row r="498" spans="1:15" s="1" customFormat="1">
      <c r="A498" s="163"/>
      <c r="B498" s="163"/>
      <c r="C498" s="163"/>
      <c r="D498" s="163"/>
      <c r="E498" s="163"/>
      <c r="F498" s="163"/>
      <c r="G498" s="163"/>
      <c r="H498" s="163"/>
      <c r="I498" s="163"/>
      <c r="J498" s="163"/>
      <c r="K498" s="163"/>
      <c r="L498" s="163"/>
      <c r="M498" s="163"/>
      <c r="N498" s="163"/>
      <c r="O498" s="163"/>
    </row>
    <row r="499" spans="1:15" s="1" customFormat="1">
      <c r="A499" s="163"/>
      <c r="B499" s="163"/>
      <c r="C499" s="163"/>
      <c r="D499" s="163"/>
      <c r="E499" s="163"/>
      <c r="F499" s="163"/>
      <c r="G499" s="163"/>
      <c r="H499" s="163"/>
      <c r="I499" s="163"/>
      <c r="J499" s="163"/>
      <c r="K499" s="163"/>
      <c r="L499" s="163"/>
      <c r="M499" s="163"/>
      <c r="N499" s="163"/>
      <c r="O499" s="163"/>
    </row>
    <row r="500" spans="1:15" s="1" customFormat="1">
      <c r="A500" s="163"/>
      <c r="B500" s="163"/>
      <c r="C500" s="163"/>
      <c r="D500" s="163"/>
      <c r="E500" s="163"/>
      <c r="F500" s="163"/>
      <c r="G500" s="163"/>
      <c r="H500" s="163"/>
      <c r="I500" s="163"/>
      <c r="J500" s="163"/>
      <c r="K500" s="163"/>
      <c r="L500" s="163"/>
      <c r="M500" s="163"/>
      <c r="N500" s="163"/>
      <c r="O500" s="163"/>
    </row>
    <row r="501" spans="1:15" s="1" customFormat="1">
      <c r="A501" s="163"/>
      <c r="B501" s="163"/>
      <c r="C501" s="163"/>
      <c r="D501" s="163"/>
      <c r="E501" s="163"/>
      <c r="F501" s="163"/>
      <c r="G501" s="163"/>
      <c r="H501" s="163"/>
      <c r="I501" s="163"/>
      <c r="J501" s="163"/>
      <c r="K501" s="163"/>
      <c r="L501" s="163"/>
      <c r="M501" s="163"/>
      <c r="N501" s="163"/>
      <c r="O501" s="163"/>
    </row>
    <row r="502" spans="1:15" s="1" customFormat="1">
      <c r="A502" s="163"/>
      <c r="B502" s="163"/>
      <c r="C502" s="163"/>
      <c r="D502" s="163"/>
      <c r="E502" s="163"/>
      <c r="F502" s="163"/>
      <c r="G502" s="163"/>
      <c r="H502" s="163"/>
      <c r="I502" s="163"/>
      <c r="J502" s="163"/>
      <c r="K502" s="163"/>
      <c r="L502" s="163"/>
      <c r="M502" s="163"/>
      <c r="N502" s="163"/>
      <c r="O502" s="163"/>
    </row>
    <row r="503" spans="1:15" s="1" customFormat="1">
      <c r="A503" s="163"/>
      <c r="B503" s="163"/>
      <c r="C503" s="163"/>
      <c r="D503" s="163"/>
      <c r="E503" s="163"/>
      <c r="F503" s="163"/>
      <c r="G503" s="163"/>
      <c r="H503" s="163"/>
      <c r="I503" s="163"/>
      <c r="J503" s="163"/>
      <c r="K503" s="163"/>
      <c r="L503" s="163"/>
      <c r="M503" s="163"/>
      <c r="N503" s="163"/>
      <c r="O503" s="163"/>
    </row>
    <row r="504" spans="1:15" s="1" customFormat="1">
      <c r="A504" s="163"/>
      <c r="B504" s="163"/>
      <c r="C504" s="163"/>
      <c r="D504" s="163"/>
      <c r="E504" s="163"/>
      <c r="F504" s="163"/>
      <c r="G504" s="163"/>
      <c r="H504" s="163"/>
      <c r="I504" s="163"/>
      <c r="J504" s="163"/>
      <c r="K504" s="163"/>
      <c r="L504" s="163"/>
      <c r="M504" s="163"/>
      <c r="N504" s="163"/>
      <c r="O504" s="163"/>
    </row>
    <row r="505" spans="1:15" s="1" customFormat="1">
      <c r="A505" s="163"/>
      <c r="B505" s="163"/>
      <c r="C505" s="163"/>
      <c r="D505" s="163"/>
      <c r="E505" s="163"/>
      <c r="F505" s="163"/>
      <c r="G505" s="163"/>
      <c r="H505" s="163"/>
      <c r="I505" s="163"/>
      <c r="J505" s="163"/>
      <c r="K505" s="163"/>
      <c r="L505" s="163"/>
      <c r="M505" s="163"/>
      <c r="N505" s="163"/>
      <c r="O505" s="163"/>
    </row>
    <row r="506" spans="1:15" s="1" customFormat="1">
      <c r="A506" s="163"/>
      <c r="B506" s="163"/>
      <c r="C506" s="163"/>
      <c r="D506" s="163"/>
      <c r="E506" s="163"/>
      <c r="F506" s="163"/>
      <c r="G506" s="163"/>
      <c r="H506" s="163"/>
      <c r="I506" s="163"/>
      <c r="J506" s="163"/>
      <c r="K506" s="163"/>
      <c r="L506" s="163"/>
      <c r="M506" s="163"/>
      <c r="N506" s="163"/>
      <c r="O506" s="163"/>
    </row>
    <row r="507" spans="1:15" s="1" customFormat="1">
      <c r="A507" s="163"/>
      <c r="B507" s="163"/>
      <c r="C507" s="163"/>
      <c r="D507" s="163"/>
      <c r="E507" s="163"/>
      <c r="F507" s="163"/>
      <c r="G507" s="163"/>
      <c r="H507" s="163"/>
      <c r="I507" s="163"/>
      <c r="J507" s="163"/>
      <c r="K507" s="163"/>
      <c r="L507" s="163"/>
      <c r="M507" s="163"/>
      <c r="N507" s="163"/>
      <c r="O507" s="163"/>
    </row>
    <row r="508" spans="1:15" s="1" customFormat="1">
      <c r="A508" s="163"/>
      <c r="B508" s="163"/>
      <c r="C508" s="163"/>
      <c r="D508" s="163"/>
      <c r="E508" s="163"/>
      <c r="F508" s="163"/>
      <c r="G508" s="163"/>
      <c r="H508" s="163"/>
      <c r="I508" s="163"/>
      <c r="J508" s="163"/>
      <c r="K508" s="163"/>
      <c r="L508" s="163"/>
      <c r="M508" s="163"/>
      <c r="N508" s="163"/>
      <c r="O508" s="163"/>
    </row>
    <row r="509" spans="1:15" s="1" customFormat="1">
      <c r="A509" s="163"/>
      <c r="B509" s="163"/>
      <c r="C509" s="163"/>
      <c r="D509" s="163"/>
      <c r="E509" s="163"/>
      <c r="F509" s="163"/>
      <c r="G509" s="163"/>
      <c r="H509" s="163"/>
      <c r="I509" s="163"/>
      <c r="J509" s="163"/>
      <c r="K509" s="163"/>
      <c r="L509" s="163"/>
      <c r="M509" s="163"/>
      <c r="N509" s="163"/>
      <c r="O509" s="163"/>
    </row>
    <row r="510" spans="1:15" s="1" customFormat="1">
      <c r="A510" s="163"/>
      <c r="B510" s="163"/>
      <c r="C510" s="163"/>
      <c r="D510" s="163"/>
      <c r="E510" s="163"/>
      <c r="F510" s="163"/>
      <c r="G510" s="163"/>
      <c r="H510" s="163"/>
      <c r="I510" s="163"/>
      <c r="J510" s="163"/>
      <c r="K510" s="163"/>
      <c r="L510" s="163"/>
      <c r="M510" s="163"/>
      <c r="N510" s="163"/>
      <c r="O510" s="163"/>
    </row>
    <row r="511" spans="1:15" s="1" customFormat="1">
      <c r="A511" s="163"/>
      <c r="B511" s="163"/>
      <c r="C511" s="163"/>
      <c r="D511" s="163"/>
      <c r="E511" s="163"/>
      <c r="F511" s="163"/>
      <c r="G511" s="163"/>
      <c r="H511" s="163"/>
      <c r="I511" s="163"/>
      <c r="J511" s="163"/>
      <c r="K511" s="163"/>
      <c r="L511" s="163"/>
      <c r="M511" s="163"/>
      <c r="N511" s="163"/>
      <c r="O511" s="163"/>
    </row>
    <row r="512" spans="1:15" s="1" customFormat="1">
      <c r="A512" s="163"/>
      <c r="B512" s="163"/>
      <c r="C512" s="163"/>
      <c r="D512" s="163"/>
      <c r="E512" s="163"/>
      <c r="F512" s="163"/>
      <c r="G512" s="163"/>
      <c r="H512" s="163"/>
      <c r="I512" s="163"/>
      <c r="J512" s="163"/>
      <c r="K512" s="163"/>
      <c r="L512" s="163"/>
      <c r="M512" s="163"/>
      <c r="N512" s="163"/>
      <c r="O512" s="163"/>
    </row>
    <row r="513" spans="1:15" s="1" customFormat="1">
      <c r="A513" s="163"/>
      <c r="B513" s="163"/>
      <c r="C513" s="163"/>
      <c r="D513" s="163"/>
      <c r="E513" s="163"/>
      <c r="F513" s="163"/>
      <c r="G513" s="163"/>
      <c r="H513" s="163"/>
      <c r="I513" s="163"/>
      <c r="J513" s="163"/>
      <c r="K513" s="163"/>
      <c r="L513" s="163"/>
      <c r="M513" s="163"/>
      <c r="N513" s="163"/>
      <c r="O513" s="163"/>
    </row>
    <row r="514" spans="1:15" s="1" customFormat="1">
      <c r="A514" s="163"/>
      <c r="B514" s="163"/>
      <c r="C514" s="163"/>
      <c r="D514" s="163"/>
      <c r="E514" s="163"/>
      <c r="F514" s="163"/>
      <c r="G514" s="163"/>
      <c r="H514" s="163"/>
      <c r="I514" s="163"/>
      <c r="J514" s="163"/>
      <c r="K514" s="163"/>
      <c r="L514" s="163"/>
      <c r="M514" s="163"/>
      <c r="N514" s="163"/>
      <c r="O514" s="163"/>
    </row>
    <row r="515" spans="1:15" s="1" customFormat="1">
      <c r="A515" s="163"/>
      <c r="B515" s="163"/>
      <c r="C515" s="163"/>
      <c r="D515" s="163"/>
      <c r="E515" s="163"/>
      <c r="F515" s="163"/>
      <c r="G515" s="163"/>
      <c r="H515" s="163"/>
      <c r="I515" s="163"/>
      <c r="J515" s="163"/>
      <c r="K515" s="163"/>
      <c r="L515" s="163"/>
      <c r="M515" s="163"/>
      <c r="N515" s="163"/>
      <c r="O515" s="163"/>
    </row>
    <row r="516" spans="1:15" s="1" customFormat="1">
      <c r="A516" s="163"/>
      <c r="B516" s="163"/>
      <c r="C516" s="163"/>
      <c r="D516" s="163"/>
      <c r="E516" s="163"/>
      <c r="F516" s="163"/>
      <c r="G516" s="163"/>
      <c r="H516" s="163"/>
      <c r="I516" s="163"/>
      <c r="J516" s="163"/>
      <c r="K516" s="163"/>
      <c r="L516" s="163"/>
      <c r="M516" s="163"/>
      <c r="N516" s="163"/>
      <c r="O516" s="163"/>
    </row>
    <row r="517" spans="1:15" s="1" customFormat="1">
      <c r="A517" s="163"/>
      <c r="B517" s="163"/>
      <c r="C517" s="163"/>
      <c r="D517" s="163"/>
      <c r="E517" s="163"/>
      <c r="F517" s="163"/>
      <c r="G517" s="163"/>
      <c r="H517" s="163"/>
      <c r="I517" s="163"/>
      <c r="J517" s="163"/>
      <c r="K517" s="163"/>
      <c r="L517" s="163"/>
      <c r="M517" s="163"/>
      <c r="N517" s="163"/>
      <c r="O517" s="163"/>
    </row>
    <row r="518" spans="1:15" s="1" customFormat="1">
      <c r="A518" s="163"/>
      <c r="B518" s="163"/>
      <c r="C518" s="163"/>
      <c r="D518" s="163"/>
      <c r="E518" s="163"/>
      <c r="F518" s="163"/>
      <c r="G518" s="163"/>
      <c r="H518" s="163"/>
      <c r="I518" s="163"/>
      <c r="J518" s="163"/>
      <c r="K518" s="163"/>
      <c r="L518" s="163"/>
      <c r="M518" s="163"/>
      <c r="N518" s="163"/>
      <c r="O518" s="163"/>
    </row>
    <row r="519" spans="1:15" s="1" customFormat="1">
      <c r="A519" s="163"/>
      <c r="B519" s="163"/>
      <c r="C519" s="163"/>
      <c r="D519" s="163"/>
      <c r="E519" s="163"/>
      <c r="F519" s="163"/>
      <c r="G519" s="163"/>
      <c r="H519" s="163"/>
      <c r="I519" s="163"/>
      <c r="J519" s="163"/>
      <c r="K519" s="163"/>
      <c r="L519" s="163"/>
      <c r="M519" s="163"/>
      <c r="N519" s="163"/>
      <c r="O519" s="163"/>
    </row>
    <row r="520" spans="1:15" s="1" customFormat="1">
      <c r="A520" s="163"/>
      <c r="B520" s="163"/>
      <c r="C520" s="163"/>
      <c r="D520" s="163"/>
      <c r="E520" s="163"/>
      <c r="F520" s="163"/>
      <c r="G520" s="163"/>
      <c r="H520" s="163"/>
      <c r="I520" s="163"/>
      <c r="J520" s="163"/>
      <c r="K520" s="163"/>
      <c r="L520" s="163"/>
      <c r="M520" s="163"/>
      <c r="N520" s="163"/>
      <c r="O520" s="163"/>
    </row>
    <row r="521" spans="1:15" s="1" customFormat="1">
      <c r="A521" s="163"/>
      <c r="B521" s="163"/>
      <c r="C521" s="163"/>
      <c r="D521" s="163"/>
      <c r="E521" s="163"/>
      <c r="F521" s="163"/>
      <c r="G521" s="163"/>
      <c r="H521" s="163"/>
      <c r="I521" s="163"/>
      <c r="J521" s="163"/>
      <c r="K521" s="163"/>
      <c r="L521" s="163"/>
      <c r="M521" s="163"/>
      <c r="N521" s="163"/>
      <c r="O521" s="163"/>
    </row>
    <row r="522" spans="1:15" s="1" customFormat="1">
      <c r="A522" s="163"/>
      <c r="B522" s="163"/>
      <c r="C522" s="163"/>
      <c r="D522" s="163"/>
      <c r="E522" s="163"/>
      <c r="F522" s="163"/>
      <c r="G522" s="163"/>
      <c r="H522" s="163"/>
      <c r="I522" s="163"/>
      <c r="J522" s="163"/>
      <c r="K522" s="163"/>
      <c r="L522" s="163"/>
      <c r="M522" s="163"/>
      <c r="N522" s="163"/>
      <c r="O522" s="163"/>
    </row>
    <row r="523" spans="1:15" s="1" customFormat="1">
      <c r="A523" s="163"/>
      <c r="B523" s="163"/>
      <c r="C523" s="163"/>
      <c r="D523" s="163"/>
      <c r="E523" s="163"/>
      <c r="F523" s="163"/>
      <c r="G523" s="163"/>
      <c r="H523" s="163"/>
      <c r="I523" s="163"/>
      <c r="J523" s="163"/>
      <c r="K523" s="163"/>
      <c r="L523" s="163"/>
      <c r="M523" s="163"/>
      <c r="N523" s="163"/>
      <c r="O523" s="163"/>
    </row>
    <row r="524" spans="1:15" s="1" customFormat="1">
      <c r="A524" s="163"/>
      <c r="B524" s="163"/>
      <c r="C524" s="163"/>
      <c r="D524" s="163"/>
      <c r="E524" s="163"/>
      <c r="F524" s="163"/>
      <c r="G524" s="163"/>
      <c r="H524" s="163"/>
      <c r="I524" s="163"/>
      <c r="J524" s="163"/>
      <c r="K524" s="163"/>
      <c r="L524" s="163"/>
      <c r="M524" s="163"/>
      <c r="N524" s="163"/>
      <c r="O524" s="163"/>
    </row>
    <row r="525" spans="1:15" s="1" customFormat="1">
      <c r="A525" s="163"/>
      <c r="B525" s="163"/>
      <c r="C525" s="163"/>
      <c r="D525" s="163"/>
      <c r="E525" s="163"/>
      <c r="F525" s="163"/>
      <c r="G525" s="163"/>
      <c r="H525" s="163"/>
      <c r="I525" s="163"/>
      <c r="J525" s="163"/>
      <c r="K525" s="163"/>
      <c r="L525" s="163"/>
      <c r="M525" s="163"/>
      <c r="N525" s="163"/>
      <c r="O525" s="163"/>
    </row>
    <row r="526" spans="1:15" s="1" customFormat="1">
      <c r="A526" s="163"/>
      <c r="B526" s="163"/>
      <c r="C526" s="163"/>
      <c r="D526" s="163"/>
      <c r="E526" s="163"/>
      <c r="F526" s="163"/>
      <c r="G526" s="163"/>
      <c r="H526" s="163"/>
      <c r="I526" s="163"/>
      <c r="J526" s="163"/>
      <c r="K526" s="163"/>
      <c r="L526" s="163"/>
      <c r="M526" s="163"/>
      <c r="N526" s="163"/>
      <c r="O526" s="163"/>
    </row>
    <row r="527" spans="1:15" s="1" customFormat="1">
      <c r="A527" s="163"/>
      <c r="B527" s="163"/>
      <c r="C527" s="163"/>
      <c r="D527" s="163"/>
      <c r="E527" s="163"/>
      <c r="F527" s="163"/>
      <c r="G527" s="163"/>
      <c r="H527" s="163"/>
      <c r="I527" s="163"/>
      <c r="J527" s="163"/>
      <c r="K527" s="163"/>
      <c r="L527" s="163"/>
      <c r="M527" s="163"/>
      <c r="N527" s="163"/>
      <c r="O527" s="163"/>
    </row>
    <row r="528" spans="1:15" s="1" customFormat="1">
      <c r="A528" s="163"/>
      <c r="B528" s="163"/>
      <c r="C528" s="163"/>
      <c r="D528" s="163"/>
      <c r="E528" s="163"/>
      <c r="F528" s="163"/>
      <c r="G528" s="163"/>
      <c r="H528" s="163"/>
      <c r="I528" s="163"/>
      <c r="J528" s="163"/>
      <c r="K528" s="163"/>
      <c r="L528" s="163"/>
      <c r="M528" s="163"/>
      <c r="N528" s="163"/>
      <c r="O528" s="163"/>
    </row>
    <row r="529" spans="1:15" s="1" customFormat="1">
      <c r="A529" s="163"/>
      <c r="B529" s="163"/>
      <c r="C529" s="163"/>
      <c r="D529" s="163"/>
      <c r="E529" s="163"/>
      <c r="F529" s="163"/>
      <c r="G529" s="163"/>
      <c r="H529" s="163"/>
      <c r="I529" s="163"/>
      <c r="J529" s="163"/>
      <c r="K529" s="163"/>
      <c r="L529" s="163"/>
      <c r="M529" s="163"/>
      <c r="N529" s="163"/>
      <c r="O529" s="163"/>
    </row>
    <row r="530" spans="1:15" s="1" customFormat="1">
      <c r="A530" s="163"/>
      <c r="B530" s="163"/>
      <c r="C530" s="163"/>
      <c r="D530" s="163"/>
      <c r="E530" s="163"/>
      <c r="F530" s="163"/>
      <c r="G530" s="163"/>
      <c r="H530" s="163"/>
      <c r="I530" s="163"/>
      <c r="J530" s="163"/>
      <c r="K530" s="163"/>
      <c r="L530" s="163"/>
      <c r="M530" s="163"/>
      <c r="N530" s="163"/>
      <c r="O530" s="163"/>
    </row>
    <row r="531" spans="1:15" s="1" customFormat="1">
      <c r="A531" s="163"/>
      <c r="B531" s="163"/>
      <c r="C531" s="163"/>
      <c r="D531" s="163"/>
      <c r="E531" s="163"/>
      <c r="F531" s="163"/>
      <c r="G531" s="163"/>
      <c r="H531" s="163"/>
      <c r="I531" s="163"/>
      <c r="J531" s="163"/>
      <c r="K531" s="163"/>
      <c r="L531" s="163"/>
      <c r="M531" s="163"/>
      <c r="N531" s="163"/>
      <c r="O531" s="163"/>
    </row>
    <row r="532" spans="1:15" s="1" customFormat="1">
      <c r="A532" s="163"/>
      <c r="B532" s="163"/>
      <c r="C532" s="163"/>
      <c r="D532" s="163"/>
      <c r="E532" s="163"/>
      <c r="F532" s="163"/>
      <c r="G532" s="163"/>
      <c r="H532" s="163"/>
      <c r="I532" s="163"/>
      <c r="J532" s="163"/>
      <c r="K532" s="163"/>
      <c r="L532" s="163"/>
      <c r="M532" s="163"/>
      <c r="N532" s="163"/>
      <c r="O532" s="163"/>
    </row>
    <row r="533" spans="1:15" s="1" customFormat="1">
      <c r="A533" s="163"/>
      <c r="B533" s="163"/>
      <c r="C533" s="163"/>
      <c r="D533" s="163"/>
      <c r="E533" s="163"/>
      <c r="F533" s="163"/>
      <c r="G533" s="163"/>
      <c r="H533" s="163"/>
      <c r="I533" s="163"/>
      <c r="J533" s="163"/>
      <c r="K533" s="163"/>
      <c r="L533" s="163"/>
      <c r="M533" s="163"/>
      <c r="N533" s="163"/>
      <c r="O533" s="163"/>
    </row>
    <row r="534" spans="1:15" s="1" customFormat="1">
      <c r="A534" s="163"/>
      <c r="B534" s="163"/>
      <c r="C534" s="163"/>
      <c r="D534" s="163"/>
      <c r="E534" s="163"/>
      <c r="F534" s="163"/>
      <c r="G534" s="163"/>
      <c r="H534" s="163"/>
      <c r="I534" s="163"/>
      <c r="J534" s="163"/>
      <c r="K534" s="163"/>
      <c r="L534" s="163"/>
      <c r="M534" s="163"/>
      <c r="N534" s="163"/>
      <c r="O534" s="163"/>
    </row>
    <row r="535" spans="1:15" s="1" customFormat="1">
      <c r="A535" s="163"/>
      <c r="B535" s="163"/>
      <c r="C535" s="163"/>
      <c r="D535" s="163"/>
      <c r="E535" s="163"/>
      <c r="F535" s="163"/>
      <c r="G535" s="163"/>
      <c r="H535" s="163"/>
      <c r="I535" s="163"/>
      <c r="J535" s="163"/>
      <c r="K535" s="163"/>
      <c r="L535" s="163"/>
      <c r="M535" s="163"/>
      <c r="N535" s="163"/>
      <c r="O535" s="163"/>
    </row>
    <row r="536" spans="1:15" s="1" customFormat="1">
      <c r="A536" s="163"/>
      <c r="B536" s="163"/>
      <c r="C536" s="163"/>
      <c r="D536" s="163"/>
      <c r="E536" s="163"/>
      <c r="F536" s="163"/>
      <c r="G536" s="163"/>
      <c r="H536" s="163"/>
      <c r="I536" s="163"/>
      <c r="J536" s="163"/>
      <c r="K536" s="163"/>
      <c r="L536" s="163"/>
      <c r="M536" s="163"/>
      <c r="N536" s="163"/>
      <c r="O536" s="163"/>
    </row>
    <row r="537" spans="1:15" s="1" customFormat="1">
      <c r="A537" s="163"/>
      <c r="B537" s="163"/>
      <c r="C537" s="163"/>
      <c r="D537" s="163"/>
      <c r="E537" s="163"/>
      <c r="F537" s="163"/>
      <c r="G537" s="163"/>
      <c r="H537" s="163"/>
      <c r="I537" s="163"/>
      <c r="J537" s="163"/>
      <c r="K537" s="163"/>
      <c r="L537" s="163"/>
      <c r="M537" s="163"/>
      <c r="N537" s="163"/>
      <c r="O537" s="163"/>
    </row>
    <row r="538" spans="1:15" s="1" customFormat="1">
      <c r="A538" s="163"/>
      <c r="B538" s="163"/>
      <c r="C538" s="163"/>
      <c r="D538" s="163"/>
      <c r="E538" s="163"/>
      <c r="F538" s="163"/>
      <c r="G538" s="163"/>
      <c r="H538" s="163"/>
      <c r="I538" s="163"/>
      <c r="J538" s="163"/>
      <c r="K538" s="163"/>
      <c r="L538" s="163"/>
      <c r="M538" s="163"/>
      <c r="N538" s="163"/>
      <c r="O538" s="163"/>
    </row>
    <row r="539" spans="1:15" s="1" customFormat="1">
      <c r="A539" s="163"/>
      <c r="B539" s="163"/>
      <c r="C539" s="163"/>
      <c r="D539" s="163"/>
      <c r="E539" s="163"/>
      <c r="F539" s="163"/>
      <c r="G539" s="163"/>
      <c r="H539" s="163"/>
      <c r="I539" s="163"/>
      <c r="J539" s="163"/>
      <c r="K539" s="163"/>
      <c r="L539" s="163"/>
      <c r="M539" s="163"/>
      <c r="N539" s="163"/>
      <c r="O539" s="163"/>
    </row>
    <row r="540" spans="1:15" s="1" customFormat="1">
      <c r="A540" s="163"/>
      <c r="B540" s="163"/>
      <c r="C540" s="163"/>
      <c r="D540" s="163"/>
      <c r="E540" s="163"/>
      <c r="F540" s="163"/>
      <c r="G540" s="163"/>
      <c r="H540" s="163"/>
      <c r="I540" s="163"/>
      <c r="J540" s="163"/>
      <c r="K540" s="163"/>
      <c r="L540" s="163"/>
      <c r="M540" s="163"/>
      <c r="N540" s="163"/>
      <c r="O540" s="163"/>
    </row>
    <row r="541" spans="1:15" s="1" customFormat="1">
      <c r="A541" s="163"/>
      <c r="B541" s="163"/>
      <c r="C541" s="163"/>
      <c r="D541" s="163"/>
      <c r="E541" s="163"/>
      <c r="F541" s="163"/>
      <c r="G541" s="163"/>
      <c r="H541" s="163"/>
      <c r="I541" s="163"/>
      <c r="J541" s="163"/>
      <c r="K541" s="163"/>
      <c r="L541" s="163"/>
      <c r="M541" s="163"/>
      <c r="N541" s="163"/>
      <c r="O541" s="163"/>
    </row>
    <row r="542" spans="1:15" s="1" customFormat="1">
      <c r="A542" s="163"/>
      <c r="B542" s="163"/>
      <c r="C542" s="163"/>
      <c r="D542" s="163"/>
      <c r="E542" s="163"/>
      <c r="F542" s="163"/>
      <c r="G542" s="163"/>
      <c r="H542" s="163"/>
      <c r="I542" s="163"/>
      <c r="J542" s="163"/>
      <c r="K542" s="163"/>
      <c r="L542" s="163"/>
      <c r="M542" s="163"/>
      <c r="N542" s="163"/>
      <c r="O542" s="163"/>
    </row>
    <row r="543" spans="1:15" s="1" customFormat="1">
      <c r="A543" s="163"/>
      <c r="B543" s="163"/>
      <c r="C543" s="163"/>
      <c r="D543" s="163"/>
      <c r="E543" s="163"/>
      <c r="F543" s="163"/>
      <c r="G543" s="163"/>
      <c r="H543" s="163"/>
      <c r="I543" s="163"/>
      <c r="J543" s="163"/>
      <c r="K543" s="163"/>
      <c r="L543" s="163"/>
      <c r="M543" s="163"/>
      <c r="N543" s="163"/>
      <c r="O543" s="163"/>
    </row>
    <row r="544" spans="1:15" s="1" customFormat="1">
      <c r="A544" s="163"/>
      <c r="B544" s="163"/>
      <c r="C544" s="163"/>
      <c r="D544" s="163"/>
      <c r="E544" s="163"/>
      <c r="F544" s="163"/>
      <c r="G544" s="163"/>
      <c r="H544" s="163"/>
      <c r="I544" s="163"/>
      <c r="J544" s="163"/>
      <c r="K544" s="163"/>
      <c r="L544" s="163"/>
      <c r="M544" s="163"/>
      <c r="N544" s="163"/>
      <c r="O544" s="163"/>
    </row>
    <row r="545" spans="1:15" s="1" customFormat="1">
      <c r="A545" s="163"/>
      <c r="B545" s="163"/>
      <c r="C545" s="163"/>
      <c r="D545" s="163"/>
      <c r="E545" s="163"/>
      <c r="F545" s="163"/>
      <c r="G545" s="163"/>
      <c r="H545" s="163"/>
      <c r="I545" s="163"/>
      <c r="J545" s="163"/>
      <c r="K545" s="163"/>
      <c r="L545" s="163"/>
      <c r="M545" s="163"/>
      <c r="N545" s="163"/>
      <c r="O545" s="163"/>
    </row>
    <row r="546" spans="1:15" s="1" customFormat="1">
      <c r="A546" s="163"/>
      <c r="B546" s="163"/>
      <c r="C546" s="163"/>
      <c r="D546" s="163"/>
      <c r="E546" s="163"/>
      <c r="F546" s="163"/>
      <c r="G546" s="163"/>
      <c r="H546" s="163"/>
      <c r="I546" s="163"/>
      <c r="J546" s="163"/>
      <c r="K546" s="163"/>
      <c r="L546" s="163"/>
      <c r="M546" s="163"/>
      <c r="N546" s="163"/>
      <c r="O546" s="163"/>
    </row>
    <row r="547" spans="1:15" s="1" customFormat="1">
      <c r="A547" s="163"/>
      <c r="B547" s="163"/>
      <c r="C547" s="163"/>
      <c r="D547" s="163"/>
      <c r="E547" s="163"/>
      <c r="F547" s="163"/>
      <c r="G547" s="163"/>
      <c r="H547" s="163"/>
      <c r="I547" s="163"/>
      <c r="J547" s="163"/>
      <c r="K547" s="163"/>
      <c r="L547" s="163"/>
      <c r="M547" s="163"/>
      <c r="N547" s="163"/>
      <c r="O547" s="163"/>
    </row>
    <row r="548" spans="1:15" s="1" customFormat="1">
      <c r="A548" s="163"/>
      <c r="B548" s="163"/>
      <c r="C548" s="163"/>
      <c r="D548" s="163"/>
      <c r="E548" s="163"/>
      <c r="F548" s="163"/>
      <c r="G548" s="163"/>
      <c r="H548" s="163"/>
      <c r="I548" s="163"/>
      <c r="J548" s="163"/>
      <c r="K548" s="163"/>
      <c r="L548" s="163"/>
      <c r="M548" s="163"/>
      <c r="N548" s="163"/>
      <c r="O548" s="163"/>
    </row>
    <row r="549" spans="1:15" s="1" customFormat="1">
      <c r="A549" s="163"/>
      <c r="B549" s="163"/>
      <c r="C549" s="163"/>
      <c r="D549" s="163"/>
      <c r="E549" s="163"/>
      <c r="F549" s="163"/>
      <c r="G549" s="163"/>
      <c r="H549" s="163"/>
      <c r="I549" s="163"/>
      <c r="J549" s="163"/>
      <c r="K549" s="163"/>
      <c r="L549" s="163"/>
      <c r="M549" s="163"/>
      <c r="N549" s="163"/>
      <c r="O549" s="163"/>
    </row>
    <row r="550" spans="1:15" s="1" customFormat="1">
      <c r="A550" s="163"/>
      <c r="B550" s="163"/>
      <c r="C550" s="163"/>
      <c r="D550" s="163"/>
      <c r="E550" s="163"/>
      <c r="F550" s="163"/>
      <c r="G550" s="163"/>
      <c r="H550" s="163"/>
      <c r="I550" s="163"/>
      <c r="J550" s="163"/>
      <c r="K550" s="163"/>
      <c r="L550" s="163"/>
      <c r="M550" s="163"/>
      <c r="N550" s="163"/>
      <c r="O550" s="163"/>
    </row>
    <row r="551" spans="1:15" s="1" customFormat="1">
      <c r="A551" s="163"/>
      <c r="B551" s="163"/>
      <c r="C551" s="163"/>
      <c r="D551" s="163"/>
      <c r="E551" s="163"/>
      <c r="F551" s="163"/>
      <c r="G551" s="163"/>
      <c r="H551" s="163"/>
      <c r="I551" s="163"/>
      <c r="J551" s="163"/>
      <c r="K551" s="163"/>
      <c r="L551" s="163"/>
      <c r="M551" s="163"/>
      <c r="N551" s="163"/>
      <c r="O551" s="163"/>
    </row>
    <row r="552" spans="1:15" s="1" customFormat="1">
      <c r="A552" s="163"/>
      <c r="B552" s="163"/>
      <c r="C552" s="163"/>
      <c r="D552" s="163"/>
      <c r="E552" s="163"/>
      <c r="F552" s="163"/>
      <c r="G552" s="163"/>
      <c r="H552" s="163"/>
      <c r="I552" s="163"/>
      <c r="J552" s="163"/>
      <c r="K552" s="163"/>
      <c r="L552" s="163"/>
      <c r="M552" s="163"/>
      <c r="N552" s="163"/>
      <c r="O552" s="163"/>
    </row>
    <row r="553" spans="1:15" s="1" customFormat="1">
      <c r="A553" s="163"/>
      <c r="B553" s="163"/>
      <c r="C553" s="163"/>
      <c r="D553" s="163"/>
      <c r="E553" s="163"/>
      <c r="F553" s="163"/>
      <c r="G553" s="163"/>
      <c r="H553" s="163"/>
      <c r="I553" s="163"/>
      <c r="J553" s="163"/>
      <c r="K553" s="163"/>
      <c r="L553" s="163"/>
      <c r="M553" s="163"/>
      <c r="N553" s="163"/>
      <c r="O553" s="163"/>
    </row>
    <row r="554" spans="1:15" s="1" customFormat="1">
      <c r="A554" s="163"/>
      <c r="B554" s="163"/>
      <c r="C554" s="163"/>
      <c r="D554" s="163"/>
      <c r="E554" s="163"/>
      <c r="F554" s="163"/>
      <c r="G554" s="163"/>
      <c r="H554" s="163"/>
      <c r="I554" s="163"/>
      <c r="J554" s="163"/>
      <c r="K554" s="163"/>
      <c r="L554" s="163"/>
      <c r="M554" s="163"/>
      <c r="N554" s="163"/>
      <c r="O554" s="163"/>
    </row>
    <row r="555" spans="1:15" s="1" customFormat="1">
      <c r="A555" s="163"/>
      <c r="B555" s="163"/>
      <c r="C555" s="163"/>
      <c r="D555" s="163"/>
      <c r="E555" s="163"/>
      <c r="F555" s="163"/>
      <c r="G555" s="163"/>
      <c r="H555" s="163"/>
      <c r="I555" s="163"/>
      <c r="J555" s="163"/>
      <c r="K555" s="163"/>
      <c r="L555" s="163"/>
      <c r="M555" s="163"/>
      <c r="N555" s="163"/>
      <c r="O555" s="163"/>
    </row>
    <row r="556" spans="1:15" s="1" customFormat="1">
      <c r="A556" s="163"/>
      <c r="B556" s="163"/>
      <c r="C556" s="163"/>
      <c r="D556" s="163"/>
      <c r="E556" s="163"/>
      <c r="F556" s="163"/>
      <c r="G556" s="163"/>
      <c r="H556" s="163"/>
      <c r="I556" s="163"/>
      <c r="J556" s="163"/>
      <c r="K556" s="163"/>
      <c r="L556" s="163"/>
      <c r="M556" s="163"/>
      <c r="N556" s="163"/>
      <c r="O556" s="163"/>
    </row>
    <row r="557" spans="1:15" s="1" customFormat="1">
      <c r="A557" s="163"/>
      <c r="B557" s="163"/>
      <c r="C557" s="163"/>
      <c r="D557" s="163"/>
      <c r="E557" s="163"/>
      <c r="F557" s="163"/>
      <c r="G557" s="163"/>
      <c r="H557" s="163"/>
      <c r="I557" s="163"/>
      <c r="J557" s="163"/>
      <c r="K557" s="163"/>
      <c r="L557" s="163"/>
      <c r="M557" s="163"/>
      <c r="N557" s="163"/>
      <c r="O557" s="163"/>
    </row>
    <row r="558" spans="1:15" s="1" customFormat="1">
      <c r="A558" s="163"/>
      <c r="B558" s="163"/>
      <c r="C558" s="163"/>
      <c r="D558" s="163"/>
      <c r="E558" s="163"/>
      <c r="F558" s="163"/>
      <c r="G558" s="163"/>
      <c r="H558" s="163"/>
      <c r="I558" s="163"/>
      <c r="J558" s="163"/>
      <c r="K558" s="163"/>
      <c r="L558" s="163"/>
      <c r="M558" s="163"/>
      <c r="N558" s="163"/>
      <c r="O558" s="163"/>
    </row>
    <row r="559" spans="1:15" s="1" customFormat="1">
      <c r="A559" s="163"/>
      <c r="B559" s="163"/>
      <c r="C559" s="163"/>
      <c r="D559" s="163"/>
      <c r="E559" s="163"/>
      <c r="F559" s="163"/>
      <c r="G559" s="163"/>
      <c r="H559" s="163"/>
      <c r="I559" s="163"/>
      <c r="J559" s="163"/>
      <c r="K559" s="163"/>
      <c r="L559" s="163"/>
      <c r="M559" s="163"/>
      <c r="N559" s="163"/>
      <c r="O559" s="163"/>
    </row>
    <row r="560" spans="1:15" s="1" customFormat="1">
      <c r="A560" s="163"/>
      <c r="B560" s="163"/>
      <c r="C560" s="163"/>
      <c r="D560" s="163"/>
      <c r="E560" s="163"/>
      <c r="F560" s="163"/>
      <c r="G560" s="163"/>
      <c r="H560" s="163"/>
      <c r="I560" s="163"/>
      <c r="J560" s="163"/>
      <c r="K560" s="163"/>
      <c r="L560" s="163"/>
      <c r="M560" s="163"/>
      <c r="N560" s="163"/>
      <c r="O560" s="163"/>
    </row>
    <row r="561" spans="1:15" s="1" customFormat="1">
      <c r="A561" s="163"/>
      <c r="B561" s="163"/>
      <c r="C561" s="163"/>
      <c r="D561" s="163"/>
      <c r="E561" s="163"/>
      <c r="F561" s="163"/>
      <c r="G561" s="163"/>
      <c r="H561" s="163"/>
      <c r="I561" s="163"/>
      <c r="J561" s="163"/>
      <c r="K561" s="163"/>
      <c r="L561" s="163"/>
      <c r="M561" s="163"/>
      <c r="N561" s="163"/>
      <c r="O561" s="163"/>
    </row>
    <row r="562" spans="1:15" s="1" customFormat="1">
      <c r="A562" s="163"/>
      <c r="B562" s="163"/>
      <c r="C562" s="163"/>
      <c r="D562" s="163"/>
      <c r="E562" s="163"/>
      <c r="F562" s="163"/>
      <c r="G562" s="163"/>
      <c r="H562" s="163"/>
      <c r="I562" s="163"/>
      <c r="J562" s="163"/>
      <c r="K562" s="163"/>
      <c r="L562" s="163"/>
      <c r="M562" s="163"/>
      <c r="N562" s="163"/>
      <c r="O562" s="163"/>
    </row>
    <row r="563" spans="1:15" s="1" customFormat="1">
      <c r="A563" s="163"/>
      <c r="B563" s="163"/>
      <c r="C563" s="163"/>
      <c r="D563" s="163"/>
      <c r="E563" s="163"/>
      <c r="F563" s="163"/>
      <c r="G563" s="163"/>
      <c r="H563" s="163"/>
      <c r="I563" s="163"/>
      <c r="J563" s="163"/>
      <c r="K563" s="163"/>
      <c r="L563" s="163"/>
      <c r="M563" s="163"/>
      <c r="N563" s="163"/>
      <c r="O563" s="163"/>
    </row>
    <row r="564" spans="1:15" s="1" customFormat="1">
      <c r="A564" s="163"/>
      <c r="B564" s="163"/>
      <c r="C564" s="163"/>
      <c r="D564" s="163"/>
      <c r="E564" s="163"/>
      <c r="F564" s="163"/>
      <c r="G564" s="163"/>
      <c r="H564" s="163"/>
      <c r="I564" s="163"/>
      <c r="J564" s="163"/>
      <c r="K564" s="163"/>
      <c r="L564" s="163"/>
      <c r="M564" s="163"/>
      <c r="N564" s="163"/>
      <c r="O564" s="163"/>
    </row>
    <row r="565" spans="1:15" s="1" customFormat="1">
      <c r="A565" s="163"/>
      <c r="B565" s="163"/>
      <c r="C565" s="163"/>
      <c r="D565" s="163"/>
      <c r="E565" s="163"/>
      <c r="F565" s="163"/>
      <c r="G565" s="163"/>
      <c r="H565" s="163"/>
      <c r="I565" s="163"/>
      <c r="J565" s="163"/>
      <c r="K565" s="163"/>
      <c r="L565" s="163"/>
      <c r="M565" s="163"/>
      <c r="N565" s="163"/>
      <c r="O565" s="163"/>
    </row>
    <row r="566" spans="1:15" s="1" customFormat="1">
      <c r="A566" s="163"/>
      <c r="B566" s="163"/>
      <c r="C566" s="163"/>
      <c r="D566" s="163"/>
      <c r="E566" s="163"/>
      <c r="F566" s="163"/>
      <c r="G566" s="163"/>
      <c r="H566" s="163"/>
      <c r="I566" s="163"/>
      <c r="J566" s="163"/>
      <c r="K566" s="163"/>
      <c r="L566" s="163"/>
      <c r="M566" s="163"/>
      <c r="N566" s="163"/>
      <c r="O566" s="163"/>
    </row>
    <row r="567" spans="1:15" s="1" customFormat="1">
      <c r="A567" s="163"/>
      <c r="B567" s="163"/>
      <c r="C567" s="163"/>
      <c r="D567" s="163"/>
      <c r="E567" s="163"/>
      <c r="F567" s="163"/>
      <c r="G567" s="163"/>
      <c r="H567" s="163"/>
      <c r="I567" s="163"/>
      <c r="J567" s="163"/>
      <c r="K567" s="163"/>
      <c r="L567" s="163"/>
      <c r="M567" s="163"/>
      <c r="N567" s="163"/>
      <c r="O567" s="163"/>
    </row>
    <row r="568" spans="1:15" s="1" customFormat="1">
      <c r="A568" s="163"/>
      <c r="B568" s="163"/>
      <c r="C568" s="163"/>
      <c r="D568" s="163"/>
      <c r="E568" s="163"/>
      <c r="F568" s="163"/>
      <c r="G568" s="163"/>
      <c r="H568" s="163"/>
      <c r="I568" s="163"/>
      <c r="J568" s="163"/>
      <c r="K568" s="163"/>
      <c r="L568" s="163"/>
      <c r="M568" s="163"/>
      <c r="N568" s="163"/>
      <c r="O568" s="163"/>
    </row>
    <row r="569" spans="1:15" s="1" customFormat="1">
      <c r="A569" s="163"/>
      <c r="B569" s="163"/>
      <c r="C569" s="163"/>
      <c r="D569" s="163"/>
      <c r="E569" s="163"/>
      <c r="F569" s="163"/>
      <c r="G569" s="163"/>
      <c r="H569" s="163"/>
      <c r="I569" s="163"/>
      <c r="J569" s="163"/>
      <c r="K569" s="163"/>
      <c r="L569" s="163"/>
      <c r="M569" s="163"/>
      <c r="N569" s="163"/>
      <c r="O569" s="163"/>
    </row>
    <row r="570" spans="1:15" s="1" customFormat="1">
      <c r="A570" s="163"/>
      <c r="B570" s="163"/>
      <c r="C570" s="163"/>
      <c r="D570" s="163"/>
      <c r="E570" s="163"/>
      <c r="F570" s="163"/>
      <c r="G570" s="163"/>
      <c r="H570" s="163"/>
      <c r="I570" s="163"/>
      <c r="J570" s="163"/>
      <c r="K570" s="163"/>
      <c r="L570" s="163"/>
      <c r="M570" s="163"/>
      <c r="N570" s="163"/>
      <c r="O570" s="163"/>
    </row>
    <row r="571" spans="1:15" s="1" customFormat="1">
      <c r="A571" s="163"/>
      <c r="B571" s="163"/>
      <c r="C571" s="163"/>
      <c r="D571" s="163"/>
      <c r="E571" s="163"/>
      <c r="F571" s="163"/>
      <c r="G571" s="163"/>
      <c r="H571" s="163"/>
      <c r="I571" s="163"/>
      <c r="J571" s="163"/>
      <c r="K571" s="163"/>
      <c r="L571" s="163"/>
      <c r="M571" s="163"/>
      <c r="N571" s="163"/>
      <c r="O571" s="163"/>
    </row>
    <row r="572" spans="1:15" s="1" customFormat="1">
      <c r="A572" s="163"/>
      <c r="B572" s="163"/>
      <c r="C572" s="163"/>
      <c r="D572" s="163"/>
      <c r="E572" s="163"/>
      <c r="F572" s="163"/>
      <c r="G572" s="163"/>
      <c r="H572" s="163"/>
      <c r="I572" s="163"/>
      <c r="J572" s="163"/>
      <c r="K572" s="163"/>
      <c r="L572" s="163"/>
      <c r="M572" s="163"/>
      <c r="N572" s="163"/>
      <c r="O572" s="163"/>
    </row>
    <row r="573" spans="1:15" s="1" customFormat="1">
      <c r="A573" s="163"/>
      <c r="B573" s="163"/>
      <c r="C573" s="163"/>
      <c r="D573" s="163"/>
      <c r="E573" s="163"/>
      <c r="F573" s="163"/>
      <c r="G573" s="163"/>
      <c r="H573" s="163"/>
      <c r="I573" s="163"/>
      <c r="J573" s="163"/>
      <c r="K573" s="163"/>
      <c r="L573" s="163"/>
      <c r="M573" s="163"/>
      <c r="N573" s="163"/>
      <c r="O573" s="163"/>
    </row>
    <row r="574" spans="1:15" s="1" customFormat="1">
      <c r="A574" s="163"/>
      <c r="B574" s="163"/>
      <c r="C574" s="163"/>
      <c r="D574" s="163"/>
      <c r="E574" s="163"/>
      <c r="F574" s="163"/>
      <c r="G574" s="163"/>
      <c r="H574" s="163"/>
      <c r="I574" s="163"/>
      <c r="J574" s="163"/>
      <c r="K574" s="163"/>
      <c r="L574" s="163"/>
      <c r="M574" s="163"/>
      <c r="N574" s="163"/>
      <c r="O574" s="163"/>
    </row>
    <row r="575" spans="1:15" s="1" customFormat="1">
      <c r="A575" s="163"/>
      <c r="B575" s="163"/>
      <c r="C575" s="163"/>
      <c r="D575" s="163"/>
      <c r="E575" s="163"/>
      <c r="F575" s="163"/>
      <c r="G575" s="163"/>
      <c r="H575" s="163"/>
      <c r="I575" s="163"/>
      <c r="J575" s="163"/>
      <c r="K575" s="163"/>
      <c r="L575" s="163"/>
      <c r="M575" s="163"/>
      <c r="N575" s="163"/>
      <c r="O575" s="163"/>
    </row>
    <row r="576" spans="1:15" s="1" customFormat="1">
      <c r="A576" s="163"/>
      <c r="B576" s="163"/>
      <c r="C576" s="163"/>
      <c r="D576" s="163"/>
      <c r="E576" s="163"/>
      <c r="F576" s="163"/>
      <c r="G576" s="163"/>
      <c r="H576" s="163"/>
      <c r="I576" s="163"/>
      <c r="J576" s="163"/>
      <c r="K576" s="163"/>
      <c r="L576" s="163"/>
      <c r="M576" s="163"/>
      <c r="N576" s="163"/>
      <c r="O576" s="163"/>
    </row>
    <row r="577" spans="1:15" s="1" customFormat="1">
      <c r="A577" s="163"/>
      <c r="B577" s="163"/>
      <c r="C577" s="163"/>
      <c r="D577" s="163"/>
      <c r="E577" s="163"/>
      <c r="F577" s="163"/>
      <c r="G577" s="163"/>
      <c r="H577" s="163"/>
      <c r="I577" s="163"/>
      <c r="J577" s="163"/>
      <c r="K577" s="163"/>
      <c r="L577" s="163"/>
      <c r="M577" s="163"/>
      <c r="N577" s="163"/>
      <c r="O577" s="163"/>
    </row>
    <row r="578" spans="1:15" s="1" customFormat="1">
      <c r="A578" s="163"/>
      <c r="B578" s="163"/>
      <c r="C578" s="163"/>
      <c r="D578" s="163"/>
      <c r="E578" s="163"/>
      <c r="F578" s="163"/>
      <c r="G578" s="163"/>
      <c r="H578" s="163"/>
      <c r="I578" s="163"/>
      <c r="J578" s="163"/>
      <c r="K578" s="163"/>
      <c r="L578" s="163"/>
      <c r="M578" s="163"/>
      <c r="N578" s="163"/>
      <c r="O578" s="163"/>
    </row>
    <row r="579" spans="1:15" s="1" customFormat="1">
      <c r="A579" s="163"/>
      <c r="B579" s="163"/>
      <c r="C579" s="163"/>
      <c r="D579" s="163"/>
      <c r="E579" s="163"/>
      <c r="F579" s="163"/>
      <c r="G579" s="163"/>
      <c r="H579" s="163"/>
      <c r="I579" s="163"/>
      <c r="J579" s="163"/>
      <c r="K579" s="163"/>
      <c r="L579" s="163"/>
      <c r="M579" s="163"/>
      <c r="N579" s="163"/>
      <c r="O579" s="163"/>
    </row>
    <row r="580" spans="1:15" s="1" customFormat="1">
      <c r="A580" s="163"/>
      <c r="B580" s="163"/>
      <c r="C580" s="163"/>
      <c r="D580" s="163"/>
      <c r="E580" s="163"/>
      <c r="F580" s="163"/>
      <c r="G580" s="163"/>
      <c r="H580" s="163"/>
      <c r="I580" s="163"/>
      <c r="J580" s="163"/>
      <c r="K580" s="163"/>
      <c r="L580" s="163"/>
      <c r="M580" s="163"/>
      <c r="N580" s="163"/>
      <c r="O580" s="163"/>
    </row>
    <row r="581" spans="1:15" s="1" customFormat="1">
      <c r="A581" s="163"/>
      <c r="B581" s="163"/>
      <c r="C581" s="163"/>
      <c r="D581" s="163"/>
      <c r="E581" s="163"/>
      <c r="F581" s="163"/>
      <c r="G581" s="163"/>
      <c r="H581" s="163"/>
      <c r="I581" s="163"/>
      <c r="J581" s="163"/>
      <c r="K581" s="163"/>
      <c r="L581" s="163"/>
      <c r="M581" s="163"/>
      <c r="N581" s="163"/>
      <c r="O581" s="163"/>
    </row>
    <row r="582" spans="1:15" s="1" customFormat="1">
      <c r="A582" s="163"/>
      <c r="B582" s="163"/>
      <c r="C582" s="163"/>
      <c r="D582" s="163"/>
      <c r="E582" s="163"/>
      <c r="F582" s="163"/>
      <c r="G582" s="163"/>
      <c r="H582" s="163"/>
      <c r="I582" s="163"/>
      <c r="J582" s="163"/>
      <c r="K582" s="163"/>
      <c r="L582" s="163"/>
      <c r="M582" s="163"/>
      <c r="N582" s="163"/>
      <c r="O582" s="163"/>
    </row>
    <row r="583" spans="1:15" s="1" customFormat="1">
      <c r="A583" s="163"/>
      <c r="B583" s="163"/>
      <c r="C583" s="163"/>
      <c r="D583" s="163"/>
      <c r="E583" s="163"/>
      <c r="F583" s="163"/>
      <c r="G583" s="163"/>
      <c r="H583" s="163"/>
      <c r="I583" s="163"/>
      <c r="J583" s="163"/>
      <c r="K583" s="163"/>
      <c r="L583" s="163"/>
      <c r="M583" s="163"/>
      <c r="N583" s="163"/>
      <c r="O583" s="163"/>
    </row>
    <row r="584" spans="1:15" s="1" customFormat="1">
      <c r="A584" s="163"/>
      <c r="B584" s="163"/>
      <c r="C584" s="163"/>
      <c r="D584" s="163"/>
      <c r="E584" s="163"/>
      <c r="F584" s="163"/>
      <c r="G584" s="163"/>
      <c r="H584" s="163"/>
      <c r="I584" s="163"/>
      <c r="J584" s="163"/>
      <c r="K584" s="163"/>
      <c r="L584" s="163"/>
      <c r="M584" s="163"/>
      <c r="N584" s="163"/>
      <c r="O584" s="163"/>
    </row>
    <row r="585" spans="1:15" s="1" customFormat="1">
      <c r="A585" s="163"/>
      <c r="B585" s="163"/>
      <c r="C585" s="163"/>
      <c r="D585" s="163"/>
      <c r="E585" s="163"/>
      <c r="F585" s="163"/>
      <c r="G585" s="163"/>
      <c r="H585" s="163"/>
      <c r="I585" s="163"/>
      <c r="J585" s="163"/>
      <c r="K585" s="163"/>
      <c r="L585" s="163"/>
      <c r="M585" s="163"/>
      <c r="N585" s="163"/>
      <c r="O585" s="163"/>
    </row>
    <row r="586" spans="1:15" s="1" customFormat="1">
      <c r="A586" s="163"/>
      <c r="B586" s="163"/>
      <c r="C586" s="163"/>
      <c r="D586" s="163"/>
      <c r="E586" s="163"/>
      <c r="F586" s="163"/>
      <c r="G586" s="163"/>
      <c r="H586" s="163"/>
      <c r="I586" s="163"/>
      <c r="J586" s="163"/>
      <c r="K586" s="163"/>
      <c r="L586" s="163"/>
      <c r="M586" s="163"/>
      <c r="N586" s="163"/>
      <c r="O586" s="163"/>
    </row>
    <row r="587" spans="1:15" s="1" customFormat="1">
      <c r="A587" s="163"/>
      <c r="B587" s="163"/>
      <c r="C587" s="163"/>
      <c r="D587" s="163"/>
      <c r="E587" s="163"/>
      <c r="F587" s="163"/>
      <c r="G587" s="163"/>
      <c r="H587" s="163"/>
      <c r="I587" s="163"/>
      <c r="J587" s="163"/>
      <c r="K587" s="163"/>
      <c r="L587" s="163"/>
      <c r="M587" s="163"/>
      <c r="N587" s="163"/>
      <c r="O587" s="163"/>
    </row>
    <row r="588" spans="1:15" s="1" customFormat="1">
      <c r="A588" s="163"/>
      <c r="B588" s="163"/>
      <c r="C588" s="163"/>
      <c r="D588" s="163"/>
      <c r="E588" s="163"/>
      <c r="F588" s="163"/>
      <c r="G588" s="163"/>
      <c r="H588" s="163"/>
      <c r="I588" s="163"/>
      <c r="J588" s="163"/>
      <c r="K588" s="163"/>
      <c r="L588" s="163"/>
      <c r="M588" s="163"/>
      <c r="N588" s="163"/>
      <c r="O588" s="163"/>
    </row>
    <row r="589" spans="1:15" s="1" customFormat="1">
      <c r="A589" s="163"/>
      <c r="B589" s="163"/>
      <c r="C589" s="163"/>
      <c r="D589" s="163"/>
      <c r="E589" s="163"/>
      <c r="F589" s="163"/>
      <c r="G589" s="163"/>
      <c r="H589" s="163"/>
      <c r="I589" s="163"/>
      <c r="J589" s="163"/>
      <c r="K589" s="163"/>
      <c r="L589" s="163"/>
      <c r="M589" s="163"/>
      <c r="N589" s="163"/>
      <c r="O589" s="163"/>
    </row>
    <row r="590" spans="1:15" s="1" customFormat="1">
      <c r="A590" s="163"/>
      <c r="B590" s="163"/>
      <c r="C590" s="163"/>
      <c r="D590" s="163"/>
      <c r="E590" s="163"/>
      <c r="F590" s="163"/>
      <c r="G590" s="163"/>
      <c r="H590" s="163"/>
      <c r="I590" s="163"/>
      <c r="J590" s="163"/>
      <c r="K590" s="163"/>
      <c r="L590" s="163"/>
      <c r="M590" s="163"/>
      <c r="N590" s="163"/>
      <c r="O590" s="163"/>
    </row>
    <row r="591" spans="1:15" s="1" customFormat="1">
      <c r="A591" s="163"/>
      <c r="B591" s="163"/>
      <c r="C591" s="163"/>
      <c r="D591" s="163"/>
      <c r="E591" s="163"/>
      <c r="F591" s="163"/>
      <c r="G591" s="163"/>
      <c r="H591" s="163"/>
      <c r="I591" s="163"/>
      <c r="J591" s="163"/>
      <c r="K591" s="163"/>
      <c r="L591" s="163"/>
      <c r="M591" s="163"/>
      <c r="N591" s="163"/>
      <c r="O591" s="163"/>
    </row>
    <row r="592" spans="1:15" s="1" customFormat="1">
      <c r="A592" s="163"/>
      <c r="B592" s="163"/>
      <c r="C592" s="163"/>
      <c r="D592" s="163"/>
      <c r="E592" s="163"/>
      <c r="F592" s="163"/>
      <c r="G592" s="163"/>
      <c r="H592" s="163"/>
      <c r="I592" s="163"/>
      <c r="J592" s="163"/>
      <c r="K592" s="163"/>
      <c r="L592" s="163"/>
      <c r="M592" s="163"/>
      <c r="N592" s="163"/>
      <c r="O592" s="163"/>
    </row>
    <row r="593" spans="1:15" s="1" customFormat="1">
      <c r="A593" s="163"/>
      <c r="B593" s="163"/>
      <c r="C593" s="163"/>
      <c r="D593" s="163"/>
      <c r="E593" s="163"/>
      <c r="F593" s="163"/>
      <c r="G593" s="163"/>
      <c r="H593" s="163"/>
      <c r="I593" s="163"/>
      <c r="J593" s="163"/>
      <c r="K593" s="163"/>
      <c r="L593" s="163"/>
      <c r="M593" s="163"/>
      <c r="N593" s="163"/>
      <c r="O593" s="163"/>
    </row>
    <row r="594" spans="1:15" s="1" customFormat="1">
      <c r="A594" s="163"/>
      <c r="B594" s="163"/>
      <c r="C594" s="163"/>
      <c r="D594" s="163"/>
      <c r="E594" s="163"/>
      <c r="F594" s="163"/>
      <c r="G594" s="163"/>
      <c r="H594" s="163"/>
      <c r="I594" s="163"/>
      <c r="J594" s="163"/>
      <c r="K594" s="163"/>
      <c r="L594" s="163"/>
      <c r="M594" s="163"/>
      <c r="N594" s="163"/>
      <c r="O594" s="163"/>
    </row>
    <row r="595" spans="1:15" s="1" customFormat="1">
      <c r="A595" s="163"/>
      <c r="B595" s="163"/>
      <c r="C595" s="163"/>
      <c r="D595" s="163"/>
      <c r="E595" s="163"/>
      <c r="F595" s="163"/>
      <c r="G595" s="163"/>
      <c r="H595" s="163"/>
      <c r="I595" s="163"/>
      <c r="J595" s="163"/>
      <c r="K595" s="163"/>
      <c r="L595" s="163"/>
      <c r="M595" s="163"/>
      <c r="N595" s="163"/>
      <c r="O595" s="163"/>
    </row>
    <row r="596" spans="1:15" s="1" customFormat="1">
      <c r="A596" s="163"/>
      <c r="B596" s="163"/>
      <c r="C596" s="163"/>
      <c r="D596" s="163"/>
      <c r="E596" s="163"/>
      <c r="F596" s="163"/>
      <c r="G596" s="163"/>
      <c r="H596" s="163"/>
      <c r="I596" s="163"/>
      <c r="J596" s="163"/>
      <c r="K596" s="163"/>
      <c r="L596" s="163"/>
      <c r="M596" s="163"/>
      <c r="N596" s="163"/>
      <c r="O596" s="163"/>
    </row>
    <row r="597" spans="1:15" s="1" customFormat="1">
      <c r="A597" s="163"/>
      <c r="B597" s="163"/>
      <c r="C597" s="163"/>
      <c r="D597" s="163"/>
      <c r="E597" s="163"/>
      <c r="F597" s="163"/>
      <c r="G597" s="163"/>
      <c r="H597" s="163"/>
      <c r="I597" s="163"/>
      <c r="J597" s="163"/>
      <c r="K597" s="163"/>
      <c r="L597" s="163"/>
      <c r="M597" s="163"/>
      <c r="N597" s="163"/>
      <c r="O597" s="163"/>
    </row>
    <row r="598" spans="1:15" s="1" customFormat="1">
      <c r="A598" s="163"/>
      <c r="B598" s="163"/>
      <c r="C598" s="163"/>
      <c r="D598" s="163"/>
      <c r="E598" s="163"/>
      <c r="F598" s="163"/>
      <c r="G598" s="163"/>
      <c r="H598" s="163"/>
      <c r="I598" s="163"/>
      <c r="J598" s="163"/>
      <c r="K598" s="163"/>
      <c r="L598" s="163"/>
      <c r="M598" s="163"/>
      <c r="N598" s="163"/>
      <c r="O598" s="163"/>
    </row>
    <row r="599" spans="1:15" s="1" customFormat="1">
      <c r="A599" s="163"/>
      <c r="B599" s="163"/>
      <c r="C599" s="163"/>
      <c r="D599" s="163"/>
      <c r="E599" s="163"/>
      <c r="F599" s="163"/>
      <c r="G599" s="163"/>
      <c r="H599" s="163"/>
      <c r="I599" s="163"/>
      <c r="J599" s="163"/>
      <c r="K599" s="163"/>
      <c r="L599" s="163"/>
      <c r="M599" s="163"/>
      <c r="N599" s="163"/>
      <c r="O599" s="163"/>
    </row>
    <row r="600" spans="1:15" s="1" customFormat="1">
      <c r="A600" s="163"/>
      <c r="B600" s="163"/>
      <c r="C600" s="163"/>
      <c r="D600" s="163"/>
      <c r="E600" s="163"/>
      <c r="F600" s="163"/>
      <c r="G600" s="163"/>
      <c r="H600" s="163"/>
      <c r="I600" s="163"/>
      <c r="J600" s="163"/>
      <c r="K600" s="163"/>
      <c r="L600" s="163"/>
      <c r="M600" s="163"/>
      <c r="N600" s="163"/>
      <c r="O600" s="163"/>
    </row>
    <row r="601" spans="1:15" s="1" customFormat="1">
      <c r="A601" s="163"/>
      <c r="B601" s="163"/>
      <c r="C601" s="163"/>
      <c r="D601" s="163"/>
      <c r="E601" s="163"/>
      <c r="F601" s="163"/>
      <c r="G601" s="163"/>
      <c r="H601" s="163"/>
      <c r="I601" s="163"/>
      <c r="J601" s="163"/>
      <c r="K601" s="163"/>
      <c r="L601" s="163"/>
      <c r="M601" s="163"/>
      <c r="N601" s="163"/>
      <c r="O601" s="163"/>
    </row>
    <row r="602" spans="1:15" s="1" customFormat="1">
      <c r="A602" s="163"/>
      <c r="B602" s="163"/>
      <c r="C602" s="163"/>
      <c r="D602" s="163"/>
      <c r="E602" s="163"/>
      <c r="F602" s="163"/>
      <c r="G602" s="163"/>
      <c r="H602" s="163"/>
      <c r="I602" s="163"/>
      <c r="J602" s="163"/>
      <c r="K602" s="163"/>
      <c r="L602" s="163"/>
      <c r="M602" s="163"/>
      <c r="N602" s="163"/>
      <c r="O602" s="163"/>
    </row>
    <row r="603" spans="1:15" s="1" customFormat="1">
      <c r="A603" s="163"/>
      <c r="B603" s="163"/>
      <c r="C603" s="163"/>
      <c r="D603" s="163"/>
      <c r="E603" s="163"/>
      <c r="F603" s="163"/>
      <c r="G603" s="163"/>
      <c r="H603" s="163"/>
      <c r="I603" s="163"/>
      <c r="J603" s="163"/>
      <c r="K603" s="163"/>
      <c r="L603" s="163"/>
      <c r="M603" s="163"/>
      <c r="N603" s="163"/>
      <c r="O603" s="163"/>
    </row>
    <row r="604" spans="1:15" s="1" customFormat="1">
      <c r="A604" s="163"/>
      <c r="B604" s="163"/>
      <c r="C604" s="163"/>
      <c r="D604" s="163"/>
      <c r="E604" s="163"/>
      <c r="F604" s="163"/>
      <c r="G604" s="163"/>
      <c r="H604" s="163"/>
      <c r="I604" s="163"/>
      <c r="J604" s="163"/>
      <c r="K604" s="163"/>
      <c r="L604" s="163"/>
      <c r="M604" s="163"/>
      <c r="N604" s="163"/>
      <c r="O604" s="163"/>
    </row>
    <row r="605" spans="1:15" s="1" customFormat="1">
      <c r="A605" s="163"/>
      <c r="B605" s="163"/>
      <c r="C605" s="163"/>
      <c r="D605" s="163"/>
      <c r="E605" s="163"/>
      <c r="F605" s="163"/>
      <c r="G605" s="163"/>
      <c r="H605" s="163"/>
      <c r="I605" s="163"/>
      <c r="J605" s="163"/>
      <c r="K605" s="163"/>
      <c r="L605" s="163"/>
      <c r="M605" s="163"/>
      <c r="N605" s="163"/>
      <c r="O605" s="163"/>
    </row>
    <row r="606" spans="1:15" s="1" customFormat="1">
      <c r="A606" s="163"/>
      <c r="B606" s="163"/>
      <c r="C606" s="163"/>
      <c r="D606" s="163"/>
      <c r="E606" s="163"/>
      <c r="F606" s="163"/>
      <c r="G606" s="163"/>
      <c r="H606" s="163"/>
      <c r="I606" s="163"/>
      <c r="J606" s="163"/>
      <c r="K606" s="163"/>
      <c r="L606" s="163"/>
      <c r="M606" s="163"/>
      <c r="N606" s="163"/>
      <c r="O606" s="163"/>
    </row>
    <row r="607" spans="1:15" s="1" customFormat="1">
      <c r="A607" s="163"/>
      <c r="B607" s="163"/>
      <c r="C607" s="163"/>
      <c r="D607" s="163"/>
      <c r="E607" s="163"/>
      <c r="F607" s="163"/>
      <c r="G607" s="163"/>
      <c r="H607" s="163"/>
      <c r="I607" s="163"/>
      <c r="J607" s="163"/>
      <c r="K607" s="163"/>
      <c r="L607" s="163"/>
      <c r="M607" s="163"/>
      <c r="N607" s="163"/>
      <c r="O607" s="163"/>
    </row>
    <row r="608" spans="1:15" s="1" customFormat="1">
      <c r="A608" s="163"/>
      <c r="B608" s="163"/>
      <c r="C608" s="163"/>
      <c r="D608" s="163"/>
      <c r="E608" s="163"/>
      <c r="F608" s="163"/>
      <c r="G608" s="163"/>
      <c r="H608" s="163"/>
      <c r="I608" s="163"/>
      <c r="J608" s="163"/>
      <c r="K608" s="163"/>
      <c r="L608" s="163"/>
      <c r="M608" s="163"/>
      <c r="N608" s="163"/>
      <c r="O608" s="163"/>
    </row>
    <row r="609" spans="1:15" s="1" customFormat="1">
      <c r="A609" s="163"/>
      <c r="B609" s="163"/>
      <c r="C609" s="163"/>
      <c r="D609" s="163"/>
      <c r="E609" s="163"/>
      <c r="F609" s="163"/>
      <c r="G609" s="163"/>
      <c r="H609" s="163"/>
      <c r="I609" s="163"/>
      <c r="J609" s="163"/>
      <c r="K609" s="163"/>
      <c r="L609" s="163"/>
      <c r="M609" s="163"/>
      <c r="N609" s="163"/>
      <c r="O609" s="163"/>
    </row>
    <row r="610" spans="1:15" s="1" customFormat="1">
      <c r="A610" s="163"/>
      <c r="B610" s="163"/>
      <c r="C610" s="163"/>
      <c r="D610" s="163"/>
      <c r="E610" s="163"/>
      <c r="F610" s="163"/>
      <c r="G610" s="163"/>
      <c r="H610" s="163"/>
      <c r="I610" s="163"/>
      <c r="J610" s="163"/>
      <c r="K610" s="163"/>
      <c r="L610" s="163"/>
      <c r="M610" s="163"/>
      <c r="N610" s="163"/>
      <c r="O610" s="163"/>
    </row>
    <row r="611" spans="1:15" s="1" customFormat="1">
      <c r="A611" s="163"/>
      <c r="B611" s="163"/>
      <c r="C611" s="163"/>
      <c r="D611" s="163"/>
      <c r="E611" s="163"/>
      <c r="F611" s="163"/>
      <c r="G611" s="163"/>
      <c r="H611" s="163"/>
      <c r="I611" s="163"/>
      <c r="J611" s="163"/>
      <c r="K611" s="163"/>
      <c r="L611" s="163"/>
      <c r="M611" s="163"/>
      <c r="N611" s="163"/>
      <c r="O611" s="163"/>
    </row>
    <row r="612" spans="1:15" s="1" customFormat="1">
      <c r="A612" s="163"/>
      <c r="B612" s="163"/>
      <c r="C612" s="163"/>
      <c r="D612" s="163"/>
      <c r="E612" s="163"/>
      <c r="F612" s="163"/>
      <c r="G612" s="163"/>
      <c r="H612" s="163"/>
      <c r="I612" s="163"/>
      <c r="J612" s="163"/>
      <c r="K612" s="163"/>
      <c r="L612" s="163"/>
      <c r="M612" s="163"/>
      <c r="N612" s="163"/>
      <c r="O612" s="163"/>
    </row>
    <row r="613" spans="1:15" s="1" customFormat="1">
      <c r="A613" s="163"/>
      <c r="B613" s="163"/>
      <c r="C613" s="163"/>
      <c r="D613" s="163"/>
      <c r="E613" s="163"/>
      <c r="F613" s="163"/>
      <c r="G613" s="163"/>
      <c r="H613" s="163"/>
      <c r="I613" s="163"/>
      <c r="J613" s="163"/>
      <c r="K613" s="163"/>
      <c r="L613" s="163"/>
      <c r="M613" s="163"/>
      <c r="N613" s="163"/>
      <c r="O613" s="163"/>
    </row>
    <row r="614" spans="1:15" s="1" customFormat="1">
      <c r="A614" s="163"/>
      <c r="B614" s="163"/>
      <c r="C614" s="163"/>
      <c r="D614" s="163"/>
      <c r="E614" s="163"/>
      <c r="F614" s="163"/>
      <c r="G614" s="163"/>
      <c r="H614" s="163"/>
      <c r="I614" s="163"/>
      <c r="J614" s="163"/>
      <c r="K614" s="163"/>
      <c r="L614" s="163"/>
      <c r="M614" s="163"/>
      <c r="N614" s="163"/>
      <c r="O614" s="163"/>
    </row>
    <row r="615" spans="1:15" s="1" customFormat="1">
      <c r="A615" s="163"/>
      <c r="B615" s="163"/>
      <c r="C615" s="163"/>
      <c r="D615" s="163"/>
      <c r="E615" s="163"/>
      <c r="F615" s="163"/>
      <c r="G615" s="163"/>
      <c r="H615" s="163"/>
      <c r="I615" s="163"/>
      <c r="J615" s="163"/>
      <c r="K615" s="163"/>
      <c r="L615" s="163"/>
      <c r="M615" s="163"/>
      <c r="N615" s="163"/>
      <c r="O615" s="163"/>
    </row>
    <row r="616" spans="1:15" s="1" customFormat="1">
      <c r="A616" s="163"/>
      <c r="B616" s="163"/>
      <c r="C616" s="163"/>
      <c r="D616" s="163"/>
      <c r="E616" s="163"/>
      <c r="F616" s="163"/>
      <c r="G616" s="163"/>
      <c r="H616" s="163"/>
      <c r="I616" s="163"/>
      <c r="J616" s="163"/>
      <c r="K616" s="163"/>
      <c r="L616" s="163"/>
      <c r="M616" s="163"/>
      <c r="N616" s="163"/>
      <c r="O616" s="163"/>
    </row>
    <row r="617" spans="1:15" s="1" customFormat="1">
      <c r="A617" s="163"/>
      <c r="B617" s="163"/>
      <c r="C617" s="163"/>
      <c r="D617" s="163"/>
      <c r="E617" s="163"/>
      <c r="F617" s="163"/>
      <c r="G617" s="163"/>
      <c r="H617" s="163"/>
      <c r="I617" s="163"/>
      <c r="J617" s="163"/>
      <c r="K617" s="163"/>
      <c r="L617" s="163"/>
      <c r="M617" s="163"/>
      <c r="N617" s="163"/>
      <c r="O617" s="163"/>
    </row>
    <row r="618" spans="1:15" s="1" customFormat="1">
      <c r="A618" s="163"/>
      <c r="B618" s="163"/>
      <c r="C618" s="163"/>
      <c r="D618" s="163"/>
      <c r="E618" s="163"/>
      <c r="F618" s="163"/>
      <c r="G618" s="163"/>
      <c r="H618" s="163"/>
      <c r="I618" s="163"/>
      <c r="J618" s="163"/>
      <c r="K618" s="163"/>
      <c r="L618" s="163"/>
      <c r="M618" s="163"/>
      <c r="N618" s="163"/>
      <c r="O618" s="163"/>
    </row>
    <row r="619" spans="1:15" s="1" customFormat="1">
      <c r="A619" s="163"/>
      <c r="B619" s="163"/>
      <c r="C619" s="163"/>
      <c r="D619" s="163"/>
      <c r="E619" s="163"/>
      <c r="F619" s="163"/>
      <c r="G619" s="163"/>
      <c r="H619" s="163"/>
      <c r="I619" s="163"/>
      <c r="J619" s="163"/>
      <c r="K619" s="163"/>
      <c r="L619" s="163"/>
      <c r="M619" s="163"/>
      <c r="N619" s="163"/>
      <c r="O619" s="163"/>
    </row>
    <row r="620" spans="1:15" s="1" customFormat="1">
      <c r="A620" s="163"/>
      <c r="B620" s="163"/>
      <c r="C620" s="163"/>
      <c r="D620" s="163"/>
      <c r="E620" s="163"/>
      <c r="F620" s="163"/>
      <c r="G620" s="163"/>
      <c r="H620" s="163"/>
      <c r="I620" s="163"/>
      <c r="J620" s="163"/>
      <c r="K620" s="163"/>
      <c r="L620" s="163"/>
      <c r="M620" s="163"/>
      <c r="N620" s="163"/>
      <c r="O620" s="163"/>
    </row>
    <row r="621" spans="1:15" s="1" customFormat="1">
      <c r="A621" s="163"/>
      <c r="B621" s="163"/>
      <c r="C621" s="163"/>
      <c r="D621" s="163"/>
      <c r="E621" s="163"/>
      <c r="F621" s="163"/>
      <c r="G621" s="163"/>
      <c r="H621" s="163"/>
      <c r="I621" s="163"/>
      <c r="J621" s="163"/>
      <c r="K621" s="163"/>
      <c r="L621" s="163"/>
      <c r="M621" s="163"/>
      <c r="N621" s="163"/>
      <c r="O621" s="163"/>
    </row>
    <row r="622" spans="1:15" s="1" customFormat="1">
      <c r="A622" s="163"/>
      <c r="B622" s="163"/>
      <c r="C622" s="163"/>
      <c r="D622" s="163"/>
      <c r="E622" s="163"/>
      <c r="F622" s="163"/>
      <c r="G622" s="163"/>
      <c r="H622" s="163"/>
      <c r="I622" s="163"/>
      <c r="J622" s="163"/>
      <c r="K622" s="163"/>
      <c r="L622" s="163"/>
      <c r="M622" s="163"/>
      <c r="N622" s="163"/>
      <c r="O622" s="163"/>
    </row>
    <row r="623" spans="1:15" s="1" customFormat="1">
      <c r="A623" s="163"/>
      <c r="B623" s="163"/>
      <c r="C623" s="163"/>
      <c r="D623" s="163"/>
      <c r="E623" s="163"/>
      <c r="F623" s="163"/>
      <c r="G623" s="163"/>
      <c r="H623" s="163"/>
      <c r="I623" s="163"/>
      <c r="J623" s="163"/>
      <c r="K623" s="163"/>
      <c r="L623" s="163"/>
      <c r="M623" s="163"/>
      <c r="N623" s="163"/>
      <c r="O623" s="163"/>
    </row>
    <row r="624" spans="1:15" s="1" customFormat="1">
      <c r="A624" s="163"/>
      <c r="B624" s="163"/>
      <c r="C624" s="163"/>
      <c r="D624" s="163"/>
      <c r="E624" s="163"/>
      <c r="F624" s="163"/>
      <c r="G624" s="163"/>
      <c r="H624" s="163"/>
      <c r="I624" s="163"/>
      <c r="J624" s="163"/>
      <c r="K624" s="163"/>
      <c r="L624" s="163"/>
      <c r="M624" s="163"/>
      <c r="N624" s="163"/>
      <c r="O624" s="163"/>
    </row>
    <row r="625" spans="1:15" s="1" customFormat="1">
      <c r="A625" s="163"/>
      <c r="B625" s="163"/>
      <c r="C625" s="163"/>
      <c r="D625" s="163"/>
      <c r="E625" s="163"/>
      <c r="F625" s="163"/>
      <c r="G625" s="163"/>
      <c r="H625" s="163"/>
      <c r="I625" s="163"/>
      <c r="J625" s="163"/>
      <c r="K625" s="163"/>
      <c r="L625" s="163"/>
      <c r="M625" s="163"/>
      <c r="N625" s="163"/>
      <c r="O625" s="163"/>
    </row>
    <row r="626" spans="1:15" s="1" customFormat="1">
      <c r="A626" s="163"/>
      <c r="B626" s="163"/>
      <c r="C626" s="163"/>
      <c r="D626" s="163"/>
      <c r="E626" s="163"/>
      <c r="F626" s="163"/>
      <c r="G626" s="163"/>
      <c r="H626" s="163"/>
      <c r="I626" s="163"/>
      <c r="J626" s="163"/>
      <c r="K626" s="163"/>
      <c r="L626" s="163"/>
      <c r="M626" s="163"/>
      <c r="N626" s="163"/>
      <c r="O626" s="163"/>
    </row>
    <row r="627" spans="1:15" s="1" customFormat="1">
      <c r="A627" s="163"/>
      <c r="B627" s="163"/>
      <c r="C627" s="163"/>
      <c r="D627" s="163"/>
      <c r="E627" s="163"/>
      <c r="F627" s="163"/>
      <c r="G627" s="163"/>
      <c r="H627" s="163"/>
      <c r="I627" s="163"/>
      <c r="J627" s="163"/>
      <c r="K627" s="163"/>
      <c r="L627" s="163"/>
      <c r="M627" s="163"/>
      <c r="N627" s="163"/>
      <c r="O627" s="163"/>
    </row>
    <row r="628" spans="1:15" s="1" customFormat="1">
      <c r="A628" s="163"/>
      <c r="B628" s="163"/>
      <c r="C628" s="163"/>
      <c r="D628" s="163"/>
      <c r="E628" s="163"/>
      <c r="F628" s="163"/>
      <c r="G628" s="163"/>
      <c r="H628" s="163"/>
      <c r="I628" s="163"/>
      <c r="J628" s="163"/>
      <c r="K628" s="163"/>
      <c r="L628" s="163"/>
      <c r="M628" s="163"/>
      <c r="N628" s="163"/>
      <c r="O628" s="163"/>
    </row>
    <row r="629" spans="1:15" s="1" customFormat="1">
      <c r="A629" s="163"/>
      <c r="B629" s="163"/>
      <c r="C629" s="163"/>
      <c r="D629" s="163"/>
      <c r="E629" s="163"/>
      <c r="F629" s="163"/>
      <c r="G629" s="163"/>
      <c r="H629" s="163"/>
      <c r="I629" s="163"/>
      <c r="J629" s="163"/>
      <c r="K629" s="163"/>
      <c r="L629" s="163"/>
      <c r="M629" s="163"/>
      <c r="N629" s="163"/>
      <c r="O629" s="163"/>
    </row>
    <row r="630" spans="1:15" s="1" customFormat="1">
      <c r="A630" s="163"/>
      <c r="B630" s="163"/>
      <c r="C630" s="163"/>
      <c r="D630" s="163"/>
      <c r="E630" s="163"/>
      <c r="F630" s="163"/>
      <c r="G630" s="163"/>
      <c r="H630" s="163"/>
      <c r="I630" s="163"/>
      <c r="J630" s="163"/>
      <c r="K630" s="163"/>
      <c r="L630" s="163"/>
      <c r="M630" s="163"/>
      <c r="N630" s="163"/>
      <c r="O630" s="163"/>
    </row>
    <row r="631" spans="1:15" s="1" customFormat="1">
      <c r="A631" s="163"/>
      <c r="B631" s="163"/>
      <c r="C631" s="163"/>
      <c r="D631" s="163"/>
      <c r="E631" s="163"/>
      <c r="F631" s="163"/>
      <c r="G631" s="163"/>
      <c r="H631" s="163"/>
      <c r="I631" s="163"/>
      <c r="J631" s="163"/>
      <c r="K631" s="163"/>
      <c r="L631" s="163"/>
      <c r="M631" s="163"/>
      <c r="N631" s="163"/>
      <c r="O631" s="163"/>
    </row>
    <row r="632" spans="1:15" s="1" customFormat="1">
      <c r="A632" s="163"/>
      <c r="B632" s="163"/>
      <c r="C632" s="163"/>
      <c r="D632" s="163"/>
      <c r="E632" s="163"/>
      <c r="F632" s="163"/>
      <c r="G632" s="163"/>
      <c r="H632" s="163"/>
      <c r="I632" s="163"/>
      <c r="J632" s="163"/>
      <c r="K632" s="163"/>
      <c r="L632" s="163"/>
      <c r="M632" s="163"/>
      <c r="N632" s="163"/>
      <c r="O632" s="163"/>
    </row>
    <row r="633" spans="1:15" s="1" customFormat="1">
      <c r="A633" s="163"/>
      <c r="B633" s="163"/>
      <c r="C633" s="163"/>
      <c r="D633" s="163"/>
      <c r="E633" s="163"/>
      <c r="F633" s="163"/>
      <c r="G633" s="163"/>
      <c r="H633" s="163"/>
      <c r="I633" s="163"/>
      <c r="J633" s="163"/>
      <c r="K633" s="163"/>
      <c r="L633" s="163"/>
      <c r="M633" s="163"/>
      <c r="N633" s="163"/>
      <c r="O633" s="163"/>
    </row>
    <row r="634" spans="1:15" s="1" customFormat="1">
      <c r="A634" s="163"/>
      <c r="B634" s="163"/>
      <c r="C634" s="163"/>
      <c r="D634" s="163"/>
      <c r="E634" s="163"/>
      <c r="F634" s="163"/>
      <c r="G634" s="163"/>
      <c r="H634" s="163"/>
      <c r="I634" s="163"/>
      <c r="J634" s="163"/>
      <c r="K634" s="163"/>
      <c r="L634" s="163"/>
      <c r="M634" s="163"/>
      <c r="N634" s="163"/>
      <c r="O634" s="163"/>
    </row>
    <row r="635" spans="1:15" s="1" customFormat="1">
      <c r="A635" s="163"/>
      <c r="B635" s="163"/>
      <c r="C635" s="163"/>
      <c r="D635" s="163"/>
      <c r="E635" s="163"/>
      <c r="F635" s="163"/>
      <c r="G635" s="163"/>
      <c r="H635" s="163"/>
      <c r="I635" s="163"/>
      <c r="J635" s="163"/>
      <c r="K635" s="163"/>
      <c r="L635" s="163"/>
      <c r="M635" s="163"/>
      <c r="N635" s="163"/>
      <c r="O635" s="163"/>
    </row>
    <row r="636" spans="1:15" s="1" customFormat="1">
      <c r="A636" s="163"/>
      <c r="B636" s="163"/>
      <c r="C636" s="163"/>
      <c r="D636" s="163"/>
      <c r="E636" s="163"/>
      <c r="F636" s="163"/>
      <c r="G636" s="163"/>
      <c r="H636" s="163"/>
      <c r="I636" s="163"/>
      <c r="J636" s="163"/>
      <c r="K636" s="163"/>
      <c r="L636" s="163"/>
      <c r="M636" s="163"/>
      <c r="N636" s="163"/>
      <c r="O636" s="163"/>
    </row>
    <row r="637" spans="1:15" s="1" customFormat="1">
      <c r="A637" s="163"/>
      <c r="B637" s="163"/>
      <c r="C637" s="163"/>
      <c r="D637" s="163"/>
      <c r="E637" s="163"/>
      <c r="F637" s="163"/>
      <c r="G637" s="163"/>
      <c r="H637" s="163"/>
      <c r="I637" s="163"/>
      <c r="J637" s="163"/>
      <c r="K637" s="163"/>
      <c r="L637" s="163"/>
      <c r="M637" s="163"/>
      <c r="N637" s="163"/>
      <c r="O637" s="163"/>
    </row>
    <row r="638" spans="1:15" s="1" customFormat="1">
      <c r="A638" s="163"/>
      <c r="B638" s="163"/>
      <c r="C638" s="163"/>
      <c r="D638" s="163"/>
      <c r="E638" s="163"/>
      <c r="F638" s="163"/>
      <c r="G638" s="163"/>
      <c r="H638" s="163"/>
      <c r="I638" s="163"/>
      <c r="J638" s="163"/>
      <c r="K638" s="163"/>
      <c r="L638" s="163"/>
      <c r="M638" s="163"/>
      <c r="N638" s="163"/>
      <c r="O638" s="163"/>
    </row>
    <row r="639" spans="1:15" s="1" customFormat="1">
      <c r="A639" s="163"/>
      <c r="B639" s="163"/>
      <c r="C639" s="163"/>
      <c r="D639" s="163"/>
      <c r="E639" s="163"/>
      <c r="F639" s="163"/>
      <c r="G639" s="163"/>
      <c r="H639" s="163"/>
      <c r="I639" s="163"/>
      <c r="J639" s="163"/>
      <c r="K639" s="163"/>
      <c r="L639" s="163"/>
      <c r="M639" s="163"/>
      <c r="N639" s="163"/>
      <c r="O639" s="163"/>
    </row>
    <row r="640" spans="1:15" s="1" customFormat="1">
      <c r="A640" s="163"/>
      <c r="B640" s="163"/>
      <c r="C640" s="163"/>
      <c r="D640" s="163"/>
      <c r="E640" s="163"/>
      <c r="F640" s="163"/>
      <c r="G640" s="163"/>
      <c r="H640" s="163"/>
      <c r="I640" s="163"/>
      <c r="J640" s="163"/>
      <c r="K640" s="163"/>
      <c r="L640" s="163"/>
      <c r="M640" s="163"/>
      <c r="N640" s="163"/>
      <c r="O640" s="163"/>
    </row>
    <row r="641" spans="1:15" s="1" customFormat="1">
      <c r="A641" s="163"/>
      <c r="B641" s="163"/>
      <c r="C641" s="163"/>
      <c r="D641" s="163"/>
      <c r="E641" s="163"/>
      <c r="F641" s="163"/>
      <c r="G641" s="163"/>
      <c r="H641" s="163"/>
      <c r="I641" s="163"/>
      <c r="J641" s="163"/>
      <c r="K641" s="163"/>
      <c r="L641" s="163"/>
      <c r="M641" s="163"/>
      <c r="N641" s="163"/>
      <c r="O641" s="163"/>
    </row>
    <row r="642" spans="1:15" s="1" customFormat="1">
      <c r="A642" s="163"/>
      <c r="B642" s="163"/>
      <c r="C642" s="163"/>
      <c r="D642" s="163"/>
      <c r="E642" s="163"/>
      <c r="F642" s="163"/>
      <c r="G642" s="163"/>
      <c r="H642" s="163"/>
      <c r="I642" s="163"/>
      <c r="J642" s="163"/>
      <c r="K642" s="163"/>
      <c r="L642" s="163"/>
      <c r="M642" s="163"/>
      <c r="N642" s="163"/>
      <c r="O642" s="163"/>
    </row>
    <row r="643" spans="1:15" s="1" customFormat="1">
      <c r="A643" s="163"/>
      <c r="B643" s="163"/>
      <c r="C643" s="163"/>
      <c r="D643" s="163"/>
      <c r="E643" s="163"/>
      <c r="F643" s="163"/>
      <c r="G643" s="163"/>
      <c r="H643" s="163"/>
      <c r="I643" s="163"/>
      <c r="J643" s="163"/>
      <c r="K643" s="163"/>
      <c r="L643" s="163"/>
      <c r="M643" s="163"/>
      <c r="N643" s="163"/>
      <c r="O643" s="163"/>
    </row>
    <row r="644" spans="1:15" s="1" customFormat="1">
      <c r="A644" s="163"/>
      <c r="B644" s="163"/>
      <c r="C644" s="163"/>
      <c r="D644" s="163"/>
      <c r="E644" s="163"/>
      <c r="F644" s="163"/>
      <c r="G644" s="163"/>
      <c r="H644" s="163"/>
      <c r="I644" s="163"/>
      <c r="J644" s="163"/>
      <c r="K644" s="163"/>
      <c r="L644" s="163"/>
      <c r="M644" s="163"/>
      <c r="N644" s="163"/>
      <c r="O644" s="163"/>
    </row>
    <row r="645" spans="1:15" s="1" customFormat="1">
      <c r="A645" s="163"/>
      <c r="B645" s="163"/>
      <c r="C645" s="163"/>
      <c r="D645" s="163"/>
      <c r="E645" s="163"/>
      <c r="F645" s="163"/>
      <c r="G645" s="163"/>
      <c r="H645" s="163"/>
      <c r="I645" s="163"/>
      <c r="J645" s="163"/>
      <c r="K645" s="163"/>
      <c r="L645" s="163"/>
      <c r="M645" s="163"/>
      <c r="N645" s="163"/>
      <c r="O645" s="163"/>
    </row>
    <row r="646" spans="1:15" s="1" customFormat="1">
      <c r="A646" s="163"/>
      <c r="B646" s="163"/>
      <c r="C646" s="163"/>
      <c r="D646" s="163"/>
      <c r="E646" s="163"/>
      <c r="F646" s="163"/>
      <c r="G646" s="163"/>
      <c r="H646" s="163"/>
      <c r="I646" s="163"/>
      <c r="J646" s="163"/>
      <c r="K646" s="163"/>
      <c r="L646" s="163"/>
      <c r="M646" s="163"/>
      <c r="N646" s="163"/>
      <c r="O646" s="163"/>
    </row>
    <row r="647" spans="1:15" s="1" customFormat="1">
      <c r="A647" s="163"/>
      <c r="B647" s="163"/>
      <c r="C647" s="163"/>
      <c r="D647" s="163"/>
      <c r="E647" s="163"/>
      <c r="F647" s="163"/>
      <c r="G647" s="163"/>
      <c r="H647" s="163"/>
      <c r="I647" s="163"/>
      <c r="J647" s="163"/>
      <c r="K647" s="163"/>
      <c r="L647" s="163"/>
      <c r="M647" s="163"/>
      <c r="N647" s="163"/>
      <c r="O647" s="163"/>
    </row>
    <row r="648" spans="1:15" s="1" customFormat="1">
      <c r="A648" s="163"/>
      <c r="B648" s="163"/>
      <c r="C648" s="163"/>
      <c r="D648" s="163"/>
      <c r="E648" s="163"/>
      <c r="F648" s="163"/>
      <c r="G648" s="163"/>
      <c r="H648" s="163"/>
      <c r="I648" s="163"/>
      <c r="J648" s="163"/>
      <c r="K648" s="163"/>
      <c r="L648" s="163"/>
      <c r="M648" s="163"/>
      <c r="N648" s="163"/>
      <c r="O648" s="163"/>
    </row>
    <row r="649" spans="1:15" s="1" customFormat="1">
      <c r="A649" s="163"/>
      <c r="B649" s="163"/>
      <c r="C649" s="163"/>
      <c r="D649" s="163"/>
      <c r="E649" s="163"/>
      <c r="F649" s="163"/>
      <c r="G649" s="163"/>
      <c r="H649" s="163"/>
      <c r="I649" s="163"/>
      <c r="J649" s="163"/>
      <c r="K649" s="163"/>
      <c r="L649" s="163"/>
      <c r="M649" s="163"/>
      <c r="N649" s="163"/>
      <c r="O649" s="163"/>
    </row>
    <row r="650" spans="1:15" s="1" customFormat="1">
      <c r="A650" s="163"/>
      <c r="B650" s="163"/>
      <c r="C650" s="163"/>
      <c r="D650" s="163"/>
      <c r="E650" s="163"/>
      <c r="F650" s="163"/>
      <c r="G650" s="163"/>
      <c r="H650" s="163"/>
      <c r="I650" s="163"/>
      <c r="J650" s="163"/>
      <c r="K650" s="163"/>
      <c r="L650" s="163"/>
      <c r="M650" s="163"/>
      <c r="N650" s="163"/>
      <c r="O650" s="163"/>
    </row>
    <row r="651" spans="1:15" s="1" customFormat="1">
      <c r="A651" s="163"/>
      <c r="B651" s="163"/>
      <c r="C651" s="163"/>
      <c r="D651" s="163"/>
      <c r="E651" s="163"/>
      <c r="F651" s="163"/>
      <c r="G651" s="163"/>
      <c r="H651" s="163"/>
      <c r="I651" s="163"/>
      <c r="J651" s="163"/>
      <c r="K651" s="163"/>
      <c r="L651" s="163"/>
      <c r="M651" s="163"/>
      <c r="N651" s="163"/>
      <c r="O651" s="163"/>
    </row>
    <row r="652" spans="1:15" s="1" customFormat="1">
      <c r="A652" s="163"/>
      <c r="B652" s="163"/>
      <c r="C652" s="163"/>
      <c r="D652" s="163"/>
      <c r="E652" s="163"/>
      <c r="F652" s="163"/>
      <c r="G652" s="163"/>
      <c r="H652" s="163"/>
      <c r="I652" s="163"/>
      <c r="J652" s="163"/>
      <c r="K652" s="163"/>
      <c r="L652" s="163"/>
      <c r="M652" s="163"/>
      <c r="N652" s="163"/>
      <c r="O652" s="163"/>
    </row>
    <row r="653" spans="1:15" s="1" customFormat="1">
      <c r="A653" s="163"/>
      <c r="B653" s="163"/>
      <c r="C653" s="163"/>
      <c r="D653" s="163"/>
      <c r="E653" s="163"/>
      <c r="F653" s="163"/>
      <c r="G653" s="163"/>
      <c r="H653" s="163"/>
      <c r="I653" s="163"/>
      <c r="J653" s="163"/>
      <c r="K653" s="163"/>
      <c r="L653" s="163"/>
      <c r="M653" s="163"/>
      <c r="N653" s="163"/>
      <c r="O653" s="163"/>
    </row>
    <row r="654" spans="1:15" s="1" customFormat="1">
      <c r="A654" s="163"/>
      <c r="B654" s="163"/>
      <c r="C654" s="163"/>
      <c r="D654" s="163"/>
      <c r="E654" s="163"/>
      <c r="F654" s="163"/>
      <c r="G654" s="163"/>
      <c r="H654" s="163"/>
      <c r="I654" s="163"/>
      <c r="J654" s="163"/>
      <c r="K654" s="163"/>
      <c r="L654" s="163"/>
      <c r="M654" s="163"/>
      <c r="N654" s="163"/>
      <c r="O654" s="163"/>
    </row>
    <row r="655" spans="1:15" s="1" customFormat="1">
      <c r="A655" s="163"/>
      <c r="B655" s="163"/>
      <c r="C655" s="163"/>
      <c r="D655" s="163"/>
      <c r="E655" s="163"/>
      <c r="F655" s="163"/>
      <c r="G655" s="163"/>
      <c r="H655" s="163"/>
      <c r="I655" s="163"/>
      <c r="J655" s="163"/>
      <c r="K655" s="163"/>
      <c r="L655" s="163"/>
      <c r="M655" s="163"/>
      <c r="N655" s="163"/>
      <c r="O655" s="163"/>
    </row>
    <row r="656" spans="1:15" s="1" customFormat="1">
      <c r="A656" s="163"/>
      <c r="B656" s="163"/>
      <c r="C656" s="163"/>
      <c r="D656" s="163"/>
      <c r="E656" s="163"/>
      <c r="F656" s="163"/>
      <c r="G656" s="163"/>
      <c r="H656" s="163"/>
      <c r="I656" s="163"/>
      <c r="J656" s="163"/>
      <c r="K656" s="163"/>
      <c r="L656" s="163"/>
      <c r="M656" s="163"/>
      <c r="N656" s="163"/>
      <c r="O656" s="163"/>
    </row>
    <row r="657" spans="1:15" s="1" customFormat="1">
      <c r="A657" s="163"/>
      <c r="B657" s="163"/>
      <c r="C657" s="163"/>
      <c r="D657" s="163"/>
      <c r="E657" s="163"/>
      <c r="F657" s="163"/>
      <c r="G657" s="163"/>
      <c r="H657" s="163"/>
      <c r="I657" s="163"/>
      <c r="J657" s="163"/>
      <c r="K657" s="163"/>
      <c r="L657" s="163"/>
      <c r="M657" s="163"/>
      <c r="N657" s="163"/>
      <c r="O657" s="163"/>
    </row>
    <row r="658" spans="1:15" s="1" customFormat="1">
      <c r="A658" s="163"/>
      <c r="B658" s="163"/>
      <c r="C658" s="163"/>
      <c r="D658" s="163"/>
      <c r="E658" s="163"/>
      <c r="F658" s="163"/>
      <c r="G658" s="163"/>
      <c r="H658" s="163"/>
      <c r="I658" s="163"/>
      <c r="J658" s="163"/>
      <c r="K658" s="163"/>
      <c r="L658" s="163"/>
      <c r="M658" s="163"/>
      <c r="N658" s="163"/>
      <c r="O658" s="163"/>
    </row>
    <row r="659" spans="1:15" s="1" customFormat="1">
      <c r="A659" s="163"/>
      <c r="B659" s="163"/>
      <c r="C659" s="163"/>
      <c r="D659" s="163"/>
      <c r="E659" s="163"/>
      <c r="F659" s="163"/>
      <c r="G659" s="163"/>
      <c r="H659" s="163"/>
      <c r="I659" s="163"/>
      <c r="J659" s="163"/>
      <c r="K659" s="163"/>
      <c r="L659" s="163"/>
      <c r="M659" s="163"/>
      <c r="N659" s="163"/>
      <c r="O659" s="163"/>
    </row>
    <row r="660" spans="1:15" s="1" customFormat="1">
      <c r="A660" s="163"/>
      <c r="B660" s="163"/>
      <c r="C660" s="163"/>
      <c r="D660" s="163"/>
      <c r="E660" s="163"/>
      <c r="F660" s="163"/>
      <c r="G660" s="163"/>
      <c r="H660" s="163"/>
      <c r="I660" s="163"/>
      <c r="J660" s="163"/>
      <c r="K660" s="163"/>
      <c r="L660" s="163"/>
      <c r="M660" s="163"/>
      <c r="N660" s="163"/>
      <c r="O660" s="163"/>
    </row>
    <row r="661" spans="1:15" s="1" customFormat="1">
      <c r="A661" s="163"/>
      <c r="B661" s="163"/>
      <c r="C661" s="163"/>
      <c r="D661" s="163"/>
      <c r="E661" s="163"/>
      <c r="F661" s="163"/>
      <c r="G661" s="163"/>
      <c r="H661" s="163"/>
      <c r="I661" s="163"/>
      <c r="J661" s="163"/>
      <c r="K661" s="163"/>
      <c r="L661" s="163"/>
      <c r="M661" s="163"/>
      <c r="N661" s="163"/>
      <c r="O661" s="163"/>
    </row>
    <row r="662" spans="1:15" s="1" customFormat="1">
      <c r="A662" s="163"/>
      <c r="B662" s="163"/>
      <c r="C662" s="163"/>
      <c r="D662" s="163"/>
      <c r="E662" s="163"/>
      <c r="F662" s="163"/>
      <c r="G662" s="163"/>
      <c r="H662" s="163"/>
      <c r="I662" s="163"/>
      <c r="J662" s="163"/>
      <c r="K662" s="163"/>
      <c r="L662" s="163"/>
      <c r="M662" s="163"/>
      <c r="N662" s="163"/>
      <c r="O662" s="163"/>
    </row>
    <row r="663" spans="1:15" s="1" customFormat="1">
      <c r="A663" s="163"/>
      <c r="B663" s="163"/>
      <c r="C663" s="163"/>
      <c r="D663" s="163"/>
      <c r="E663" s="163"/>
      <c r="F663" s="163"/>
      <c r="G663" s="163"/>
      <c r="H663" s="163"/>
      <c r="I663" s="163"/>
      <c r="J663" s="163"/>
      <c r="K663" s="163"/>
      <c r="L663" s="163"/>
      <c r="M663" s="163"/>
      <c r="N663" s="163"/>
      <c r="O663" s="163"/>
    </row>
    <row r="664" spans="1:15" s="1" customFormat="1">
      <c r="A664" s="163"/>
      <c r="B664" s="163"/>
      <c r="C664" s="163"/>
      <c r="D664" s="163"/>
      <c r="E664" s="163"/>
      <c r="F664" s="163"/>
      <c r="G664" s="163"/>
      <c r="H664" s="163"/>
      <c r="I664" s="163"/>
      <c r="J664" s="163"/>
      <c r="K664" s="163"/>
      <c r="L664" s="163"/>
      <c r="M664" s="163"/>
      <c r="N664" s="163"/>
      <c r="O664" s="163"/>
    </row>
    <row r="665" spans="1:15" s="1" customFormat="1">
      <c r="A665" s="163"/>
      <c r="B665" s="163"/>
      <c r="C665" s="163"/>
      <c r="D665" s="163"/>
      <c r="E665" s="163"/>
      <c r="F665" s="163"/>
      <c r="G665" s="163"/>
      <c r="H665" s="163"/>
      <c r="I665" s="163"/>
      <c r="J665" s="163"/>
      <c r="K665" s="163"/>
      <c r="L665" s="163"/>
      <c r="M665" s="163"/>
      <c r="N665" s="163"/>
      <c r="O665" s="163"/>
    </row>
    <row r="666" spans="1:15" s="1" customFormat="1">
      <c r="A666" s="163"/>
      <c r="B666" s="163"/>
      <c r="C666" s="163"/>
      <c r="D666" s="163"/>
      <c r="E666" s="163"/>
      <c r="F666" s="163"/>
      <c r="G666" s="163"/>
      <c r="H666" s="163"/>
      <c r="I666" s="163"/>
      <c r="J666" s="163"/>
      <c r="K666" s="163"/>
      <c r="L666" s="163"/>
      <c r="M666" s="163"/>
      <c r="N666" s="163"/>
      <c r="O666" s="163"/>
    </row>
    <row r="667" spans="1:15" s="1" customFormat="1">
      <c r="A667" s="163"/>
      <c r="B667" s="163"/>
      <c r="C667" s="163"/>
      <c r="D667" s="163"/>
      <c r="E667" s="163"/>
      <c r="F667" s="163"/>
      <c r="G667" s="163"/>
      <c r="H667" s="163"/>
      <c r="I667" s="163"/>
      <c r="J667" s="163"/>
      <c r="K667" s="163"/>
      <c r="L667" s="163"/>
      <c r="M667" s="163"/>
      <c r="N667" s="163"/>
      <c r="O667" s="163"/>
    </row>
    <row r="668" spans="1:15" s="1" customFormat="1">
      <c r="A668" s="163"/>
      <c r="B668" s="163"/>
      <c r="C668" s="163"/>
      <c r="D668" s="163"/>
      <c r="E668" s="163"/>
      <c r="F668" s="163"/>
      <c r="G668" s="163"/>
      <c r="H668" s="163"/>
      <c r="I668" s="163"/>
      <c r="J668" s="163"/>
      <c r="K668" s="163"/>
      <c r="L668" s="163"/>
      <c r="M668" s="163"/>
      <c r="N668" s="163"/>
      <c r="O668" s="163"/>
    </row>
    <row r="669" spans="1:15" s="1" customFormat="1">
      <c r="A669" s="163"/>
      <c r="B669" s="163"/>
      <c r="C669" s="163"/>
      <c r="D669" s="163"/>
      <c r="E669" s="163"/>
      <c r="F669" s="163"/>
      <c r="G669" s="163"/>
      <c r="H669" s="163"/>
      <c r="I669" s="163"/>
      <c r="J669" s="163"/>
      <c r="K669" s="163"/>
      <c r="L669" s="163"/>
      <c r="M669" s="163"/>
      <c r="N669" s="163"/>
      <c r="O669" s="163"/>
    </row>
    <row r="670" spans="1:15" s="1" customFormat="1">
      <c r="A670" s="163"/>
      <c r="B670" s="163"/>
      <c r="C670" s="163"/>
      <c r="D670" s="163"/>
      <c r="E670" s="163"/>
      <c r="F670" s="163"/>
      <c r="G670" s="163"/>
      <c r="H670" s="163"/>
      <c r="I670" s="163"/>
      <c r="J670" s="163"/>
      <c r="K670" s="163"/>
      <c r="L670" s="163"/>
      <c r="M670" s="163"/>
      <c r="N670" s="163"/>
      <c r="O670" s="163"/>
    </row>
    <row r="671" spans="1:15" s="1" customFormat="1">
      <c r="A671" s="163"/>
      <c r="B671" s="163"/>
      <c r="C671" s="163"/>
      <c r="D671" s="163"/>
      <c r="E671" s="163"/>
      <c r="F671" s="163"/>
      <c r="G671" s="163"/>
      <c r="H671" s="163"/>
      <c r="I671" s="163"/>
      <c r="J671" s="163"/>
      <c r="K671" s="163"/>
      <c r="L671" s="163"/>
      <c r="M671" s="163"/>
      <c r="N671" s="163"/>
      <c r="O671" s="163"/>
    </row>
    <row r="672" spans="1:15" s="1" customFormat="1">
      <c r="A672" s="163"/>
      <c r="B672" s="163"/>
      <c r="C672" s="163"/>
      <c r="D672" s="163"/>
      <c r="E672" s="163"/>
      <c r="F672" s="163"/>
      <c r="G672" s="163"/>
      <c r="H672" s="163"/>
      <c r="I672" s="163"/>
      <c r="J672" s="163"/>
      <c r="K672" s="163"/>
      <c r="L672" s="163"/>
      <c r="M672" s="163"/>
      <c r="N672" s="163"/>
      <c r="O672" s="163"/>
    </row>
    <row r="673" spans="1:15" s="1" customFormat="1">
      <c r="A673" s="163"/>
      <c r="B673" s="163"/>
      <c r="C673" s="163"/>
      <c r="D673" s="163"/>
      <c r="E673" s="163"/>
      <c r="F673" s="163"/>
      <c r="G673" s="163"/>
      <c r="H673" s="163"/>
      <c r="I673" s="163"/>
      <c r="J673" s="163"/>
      <c r="K673" s="163"/>
      <c r="L673" s="163"/>
      <c r="M673" s="163"/>
      <c r="N673" s="163"/>
      <c r="O673" s="163"/>
    </row>
    <row r="674" spans="1:15" s="1" customFormat="1">
      <c r="A674" s="163"/>
      <c r="B674" s="163"/>
      <c r="C674" s="163"/>
      <c r="D674" s="163"/>
      <c r="E674" s="163"/>
      <c r="F674" s="163"/>
      <c r="G674" s="163"/>
      <c r="H674" s="163"/>
      <c r="I674" s="163"/>
      <c r="J674" s="163"/>
      <c r="K674" s="163"/>
      <c r="L674" s="163"/>
      <c r="M674" s="163"/>
      <c r="N674" s="163"/>
      <c r="O674" s="163"/>
    </row>
    <row r="675" spans="1:15" s="1" customFormat="1">
      <c r="A675" s="163"/>
      <c r="B675" s="163"/>
      <c r="C675" s="163"/>
      <c r="D675" s="163"/>
      <c r="E675" s="163"/>
      <c r="F675" s="163"/>
      <c r="G675" s="163"/>
      <c r="H675" s="163"/>
      <c r="I675" s="163"/>
      <c r="J675" s="163"/>
      <c r="K675" s="163"/>
      <c r="L675" s="163"/>
      <c r="M675" s="163"/>
      <c r="N675" s="163"/>
      <c r="O675" s="163"/>
    </row>
    <row r="676" spans="1:15" s="1" customFormat="1">
      <c r="A676" s="163"/>
      <c r="B676" s="163"/>
      <c r="C676" s="163"/>
      <c r="D676" s="163"/>
      <c r="E676" s="163"/>
      <c r="F676" s="163"/>
      <c r="G676" s="163"/>
      <c r="H676" s="163"/>
      <c r="I676" s="163"/>
      <c r="J676" s="163"/>
      <c r="K676" s="163"/>
      <c r="L676" s="163"/>
      <c r="M676" s="163"/>
      <c r="N676" s="163"/>
      <c r="O676" s="163"/>
    </row>
    <row r="677" spans="1:15" s="1" customFormat="1">
      <c r="A677" s="163"/>
      <c r="B677" s="163"/>
      <c r="C677" s="163"/>
      <c r="D677" s="163"/>
      <c r="E677" s="163"/>
      <c r="F677" s="163"/>
      <c r="G677" s="163"/>
      <c r="H677" s="163"/>
      <c r="I677" s="163"/>
      <c r="J677" s="163"/>
      <c r="K677" s="163"/>
      <c r="L677" s="163"/>
      <c r="M677" s="163"/>
      <c r="N677" s="163"/>
      <c r="O677" s="163"/>
    </row>
    <row r="678" spans="1:15" s="1" customFormat="1">
      <c r="A678" s="163"/>
      <c r="B678" s="163"/>
      <c r="C678" s="163"/>
      <c r="D678" s="163"/>
      <c r="E678" s="163"/>
      <c r="F678" s="163"/>
      <c r="G678" s="163"/>
      <c r="H678" s="163"/>
      <c r="I678" s="163"/>
      <c r="J678" s="163"/>
      <c r="K678" s="163"/>
      <c r="L678" s="163"/>
      <c r="M678" s="163"/>
      <c r="N678" s="163"/>
      <c r="O678" s="163"/>
    </row>
    <row r="679" spans="1:15" s="1" customFormat="1">
      <c r="A679" s="163"/>
      <c r="B679" s="163"/>
      <c r="C679" s="163"/>
      <c r="D679" s="163"/>
      <c r="E679" s="163"/>
      <c r="F679" s="163"/>
      <c r="G679" s="163"/>
      <c r="H679" s="163"/>
      <c r="I679" s="163"/>
      <c r="J679" s="163"/>
      <c r="K679" s="163"/>
      <c r="L679" s="163"/>
      <c r="M679" s="163"/>
      <c r="N679" s="163"/>
      <c r="O679" s="163"/>
    </row>
    <row r="680" spans="1:15" s="1" customFormat="1">
      <c r="A680" s="163"/>
      <c r="B680" s="163"/>
      <c r="C680" s="163"/>
      <c r="D680" s="163"/>
      <c r="E680" s="163"/>
      <c r="F680" s="163"/>
      <c r="G680" s="163"/>
      <c r="H680" s="163"/>
      <c r="I680" s="163"/>
      <c r="J680" s="163"/>
      <c r="K680" s="163"/>
      <c r="L680" s="163"/>
      <c r="M680" s="163"/>
      <c r="N680" s="163"/>
      <c r="O680" s="163"/>
    </row>
    <row r="681" spans="1:15" s="1" customFormat="1">
      <c r="A681" s="163"/>
      <c r="B681" s="163"/>
      <c r="C681" s="163"/>
      <c r="D681" s="163"/>
      <c r="E681" s="163"/>
      <c r="F681" s="163"/>
      <c r="G681" s="163"/>
      <c r="H681" s="163"/>
      <c r="I681" s="163"/>
      <c r="J681" s="163"/>
      <c r="K681" s="163"/>
      <c r="L681" s="163"/>
      <c r="M681" s="163"/>
      <c r="N681" s="163"/>
      <c r="O681" s="163"/>
    </row>
    <row r="682" spans="1:15" s="1" customFormat="1">
      <c r="A682" s="163"/>
      <c r="B682" s="163"/>
      <c r="C682" s="163"/>
      <c r="D682" s="163"/>
      <c r="E682" s="163"/>
      <c r="F682" s="163"/>
      <c r="G682" s="163"/>
      <c r="H682" s="163"/>
      <c r="I682" s="163"/>
      <c r="J682" s="163"/>
      <c r="K682" s="163"/>
      <c r="L682" s="163"/>
      <c r="M682" s="163"/>
      <c r="N682" s="163"/>
      <c r="O682" s="163"/>
    </row>
    <row r="683" spans="1:15" s="1" customFormat="1">
      <c r="A683" s="163"/>
      <c r="B683" s="163"/>
      <c r="C683" s="163"/>
      <c r="D683" s="163"/>
      <c r="E683" s="163"/>
      <c r="F683" s="163"/>
      <c r="G683" s="163"/>
      <c r="H683" s="163"/>
      <c r="I683" s="163"/>
      <c r="J683" s="163"/>
      <c r="K683" s="163"/>
      <c r="L683" s="163"/>
      <c r="M683" s="163"/>
      <c r="N683" s="163"/>
      <c r="O683" s="163"/>
    </row>
    <row r="684" spans="1:15" s="1" customFormat="1">
      <c r="A684" s="163"/>
      <c r="B684" s="163"/>
      <c r="C684" s="163"/>
      <c r="D684" s="163"/>
      <c r="E684" s="163"/>
      <c r="F684" s="163"/>
      <c r="G684" s="163"/>
      <c r="H684" s="163"/>
      <c r="I684" s="163"/>
      <c r="J684" s="163"/>
      <c r="K684" s="163"/>
      <c r="L684" s="163"/>
      <c r="M684" s="163"/>
      <c r="N684" s="163"/>
      <c r="O684" s="163"/>
    </row>
    <row r="685" spans="1:15" s="1" customFormat="1">
      <c r="A685" s="163"/>
      <c r="B685" s="163"/>
      <c r="C685" s="163"/>
      <c r="D685" s="163"/>
      <c r="E685" s="163"/>
      <c r="F685" s="163"/>
      <c r="G685" s="163"/>
      <c r="H685" s="163"/>
      <c r="I685" s="163"/>
      <c r="J685" s="163"/>
      <c r="K685" s="163"/>
      <c r="L685" s="163"/>
      <c r="M685" s="163"/>
      <c r="N685" s="163"/>
      <c r="O685" s="163"/>
    </row>
    <row r="686" spans="1:15" s="1" customFormat="1">
      <c r="A686" s="163"/>
      <c r="B686" s="163"/>
      <c r="C686" s="163"/>
      <c r="D686" s="163"/>
      <c r="E686" s="163"/>
      <c r="F686" s="163"/>
      <c r="G686" s="163"/>
      <c r="H686" s="163"/>
      <c r="I686" s="163"/>
      <c r="J686" s="163"/>
      <c r="K686" s="163"/>
      <c r="L686" s="163"/>
      <c r="M686" s="163"/>
      <c r="N686" s="163"/>
      <c r="O686" s="163"/>
    </row>
    <row r="687" spans="1:15" s="1" customFormat="1">
      <c r="A687" s="163"/>
      <c r="B687" s="163"/>
      <c r="C687" s="163"/>
      <c r="D687" s="163"/>
      <c r="E687" s="163"/>
      <c r="F687" s="163"/>
      <c r="G687" s="163"/>
      <c r="H687" s="163"/>
      <c r="I687" s="163"/>
      <c r="J687" s="163"/>
      <c r="K687" s="163"/>
      <c r="L687" s="163"/>
      <c r="M687" s="163"/>
      <c r="N687" s="163"/>
      <c r="O687" s="163"/>
    </row>
    <row r="688" spans="1:15" s="1" customFormat="1">
      <c r="A688" s="163"/>
      <c r="B688" s="163"/>
      <c r="C688" s="163"/>
      <c r="D688" s="163"/>
      <c r="E688" s="163"/>
      <c r="F688" s="163"/>
      <c r="G688" s="163"/>
      <c r="H688" s="163"/>
      <c r="I688" s="163"/>
      <c r="J688" s="163"/>
      <c r="K688" s="163"/>
      <c r="L688" s="163"/>
      <c r="M688" s="163"/>
      <c r="N688" s="163"/>
      <c r="O688" s="163"/>
    </row>
    <row r="689" spans="1:15" s="1" customFormat="1">
      <c r="A689" s="163"/>
      <c r="B689" s="163"/>
      <c r="C689" s="163"/>
      <c r="D689" s="163"/>
      <c r="E689" s="163"/>
      <c r="F689" s="163"/>
      <c r="G689" s="163"/>
      <c r="H689" s="163"/>
      <c r="I689" s="163"/>
      <c r="J689" s="163"/>
      <c r="K689" s="163"/>
      <c r="L689" s="163"/>
      <c r="M689" s="163"/>
      <c r="N689" s="163"/>
      <c r="O689" s="163"/>
    </row>
    <row r="690" spans="1:15" s="1" customFormat="1">
      <c r="A690" s="163"/>
      <c r="B690" s="163"/>
      <c r="C690" s="163"/>
      <c r="D690" s="163"/>
      <c r="E690" s="163"/>
      <c r="F690" s="163"/>
      <c r="G690" s="163"/>
      <c r="H690" s="163"/>
      <c r="I690" s="163"/>
      <c r="J690" s="163"/>
      <c r="K690" s="163"/>
      <c r="L690" s="163"/>
      <c r="M690" s="163"/>
      <c r="N690" s="163"/>
      <c r="O690" s="163"/>
    </row>
    <row r="691" spans="1:15" s="1" customFormat="1">
      <c r="A691" s="163"/>
      <c r="B691" s="163"/>
      <c r="C691" s="163"/>
      <c r="D691" s="163"/>
      <c r="E691" s="163"/>
      <c r="F691" s="163"/>
      <c r="G691" s="163"/>
      <c r="H691" s="163"/>
      <c r="I691" s="163"/>
      <c r="J691" s="163"/>
      <c r="K691" s="163"/>
      <c r="L691" s="163"/>
      <c r="M691" s="163"/>
      <c r="N691" s="163"/>
      <c r="O691" s="163"/>
    </row>
    <row r="692" spans="1:15" s="1" customFormat="1">
      <c r="A692" s="163"/>
      <c r="B692" s="163"/>
      <c r="C692" s="163"/>
      <c r="D692" s="163"/>
      <c r="E692" s="163"/>
      <c r="F692" s="163"/>
      <c r="G692" s="163"/>
      <c r="H692" s="163"/>
      <c r="I692" s="163"/>
      <c r="J692" s="163"/>
      <c r="K692" s="163"/>
      <c r="L692" s="163"/>
      <c r="M692" s="163"/>
      <c r="N692" s="163"/>
      <c r="O692" s="163"/>
    </row>
    <row r="693" spans="1:15" s="1" customFormat="1">
      <c r="A693" s="163"/>
      <c r="B693" s="163"/>
      <c r="C693" s="163"/>
      <c r="D693" s="163"/>
      <c r="E693" s="163"/>
      <c r="F693" s="163"/>
      <c r="G693" s="163"/>
      <c r="H693" s="163"/>
      <c r="I693" s="163"/>
      <c r="J693" s="163"/>
      <c r="K693" s="163"/>
      <c r="L693" s="163"/>
      <c r="M693" s="163"/>
      <c r="N693" s="163"/>
      <c r="O693" s="163"/>
    </row>
    <row r="694" spans="1:15" s="1" customFormat="1">
      <c r="A694" s="163"/>
      <c r="B694" s="163"/>
      <c r="C694" s="163"/>
      <c r="D694" s="163"/>
      <c r="E694" s="163"/>
      <c r="F694" s="163"/>
      <c r="G694" s="163"/>
      <c r="H694" s="163"/>
      <c r="I694" s="163"/>
      <c r="J694" s="163"/>
      <c r="K694" s="163"/>
      <c r="L694" s="163"/>
      <c r="M694" s="163"/>
      <c r="N694" s="163"/>
      <c r="O694" s="163"/>
    </row>
    <row r="695" spans="1:15" s="1" customFormat="1">
      <c r="A695" s="163"/>
      <c r="B695" s="163"/>
      <c r="C695" s="163"/>
      <c r="D695" s="163"/>
      <c r="E695" s="163"/>
      <c r="F695" s="163"/>
      <c r="G695" s="163"/>
      <c r="H695" s="163"/>
      <c r="I695" s="163"/>
      <c r="J695" s="163"/>
      <c r="K695" s="163"/>
      <c r="L695" s="163"/>
      <c r="M695" s="163"/>
      <c r="N695" s="163"/>
      <c r="O695" s="163"/>
    </row>
    <row r="696" spans="1:15" s="1" customFormat="1">
      <c r="A696" s="163"/>
      <c r="B696" s="163"/>
      <c r="C696" s="163"/>
      <c r="D696" s="163"/>
      <c r="E696" s="163"/>
      <c r="F696" s="163"/>
      <c r="G696" s="163"/>
      <c r="H696" s="163"/>
      <c r="I696" s="163"/>
      <c r="J696" s="163"/>
      <c r="K696" s="163"/>
      <c r="L696" s="163"/>
      <c r="M696" s="163"/>
      <c r="N696" s="163"/>
      <c r="O696" s="163"/>
    </row>
    <row r="697" spans="1:15" s="1" customFormat="1">
      <c r="A697" s="163"/>
      <c r="B697" s="163"/>
      <c r="C697" s="163"/>
      <c r="D697" s="163"/>
      <c r="E697" s="163"/>
      <c r="F697" s="163"/>
      <c r="G697" s="163"/>
      <c r="H697" s="163"/>
      <c r="I697" s="163"/>
      <c r="J697" s="163"/>
      <c r="K697" s="163"/>
      <c r="L697" s="163"/>
      <c r="M697" s="163"/>
      <c r="N697" s="163"/>
      <c r="O697" s="163"/>
    </row>
    <row r="698" spans="1:15" s="1" customFormat="1">
      <c r="A698" s="163"/>
      <c r="B698" s="163"/>
      <c r="C698" s="163"/>
      <c r="D698" s="163"/>
      <c r="E698" s="163"/>
      <c r="F698" s="163"/>
      <c r="G698" s="163"/>
      <c r="H698" s="163"/>
      <c r="I698" s="163"/>
      <c r="J698" s="163"/>
      <c r="K698" s="163"/>
      <c r="L698" s="163"/>
      <c r="M698" s="163"/>
      <c r="N698" s="163"/>
      <c r="O698" s="163"/>
    </row>
    <row r="699" spans="1:15" s="1" customFormat="1">
      <c r="A699" s="163"/>
      <c r="B699" s="163"/>
      <c r="C699" s="163"/>
      <c r="D699" s="163"/>
      <c r="E699" s="163"/>
      <c r="F699" s="163"/>
      <c r="G699" s="163"/>
      <c r="H699" s="163"/>
      <c r="I699" s="163"/>
      <c r="J699" s="163"/>
      <c r="K699" s="163"/>
      <c r="L699" s="163"/>
      <c r="M699" s="163"/>
      <c r="N699" s="163"/>
      <c r="O699" s="163"/>
    </row>
    <row r="700" spans="1:15" s="1" customFormat="1">
      <c r="A700" s="163"/>
      <c r="B700" s="163"/>
      <c r="C700" s="163"/>
      <c r="D700" s="163"/>
      <c r="E700" s="163"/>
      <c r="F700" s="163"/>
      <c r="G700" s="163"/>
      <c r="H700" s="163"/>
      <c r="I700" s="163"/>
      <c r="J700" s="163"/>
      <c r="K700" s="163"/>
      <c r="L700" s="163"/>
      <c r="M700" s="163"/>
      <c r="N700" s="163"/>
      <c r="O700" s="163"/>
    </row>
    <row r="701" spans="1:15" s="1" customFormat="1">
      <c r="A701" s="163"/>
      <c r="B701" s="163"/>
      <c r="C701" s="163"/>
      <c r="D701" s="163"/>
      <c r="E701" s="163"/>
      <c r="F701" s="163"/>
      <c r="G701" s="163"/>
      <c r="H701" s="163"/>
      <c r="I701" s="163"/>
      <c r="J701" s="163"/>
      <c r="K701" s="163"/>
      <c r="L701" s="163"/>
      <c r="M701" s="163"/>
      <c r="N701" s="163"/>
      <c r="O701" s="163"/>
    </row>
    <row r="702" spans="1:15" s="1" customFormat="1">
      <c r="A702" s="163"/>
      <c r="B702" s="163"/>
      <c r="C702" s="163"/>
      <c r="D702" s="163"/>
      <c r="E702" s="163"/>
      <c r="F702" s="163"/>
      <c r="G702" s="163"/>
      <c r="H702" s="163"/>
      <c r="I702" s="163"/>
      <c r="J702" s="163"/>
      <c r="K702" s="163"/>
      <c r="L702" s="163"/>
      <c r="M702" s="163"/>
      <c r="N702" s="163"/>
      <c r="O702" s="163"/>
    </row>
    <row r="703" spans="1:15" s="1" customFormat="1">
      <c r="A703" s="163"/>
      <c r="B703" s="163"/>
      <c r="C703" s="163"/>
      <c r="D703" s="163"/>
      <c r="E703" s="163"/>
      <c r="F703" s="163"/>
      <c r="G703" s="163"/>
      <c r="H703" s="163"/>
      <c r="I703" s="163"/>
      <c r="J703" s="163"/>
      <c r="K703" s="163"/>
      <c r="L703" s="163"/>
      <c r="M703" s="163"/>
      <c r="N703" s="163"/>
      <c r="O703" s="163"/>
    </row>
    <row r="704" spans="1:15" s="1" customFormat="1">
      <c r="A704" s="163"/>
      <c r="B704" s="163"/>
      <c r="C704" s="163"/>
      <c r="D704" s="163"/>
      <c r="E704" s="163"/>
      <c r="F704" s="163"/>
      <c r="G704" s="163"/>
      <c r="H704" s="163"/>
      <c r="I704" s="163"/>
      <c r="J704" s="163"/>
      <c r="K704" s="163"/>
      <c r="L704" s="163"/>
      <c r="M704" s="163"/>
      <c r="N704" s="163"/>
      <c r="O704" s="163"/>
    </row>
    <row r="705" spans="1:15" s="1" customFormat="1">
      <c r="A705" s="163"/>
      <c r="B705" s="163"/>
      <c r="C705" s="163"/>
      <c r="D705" s="163"/>
      <c r="E705" s="163"/>
      <c r="F705" s="163"/>
      <c r="G705" s="163"/>
      <c r="H705" s="163"/>
      <c r="I705" s="163"/>
      <c r="J705" s="163"/>
      <c r="K705" s="163"/>
      <c r="L705" s="163"/>
      <c r="M705" s="163"/>
      <c r="N705" s="163"/>
      <c r="O705" s="163"/>
    </row>
    <row r="706" spans="1:15" s="1" customFormat="1">
      <c r="A706" s="163"/>
      <c r="B706" s="163"/>
      <c r="C706" s="163"/>
      <c r="D706" s="163"/>
      <c r="E706" s="163"/>
      <c r="F706" s="163"/>
      <c r="G706" s="163"/>
      <c r="H706" s="163"/>
      <c r="I706" s="163"/>
      <c r="J706" s="163"/>
      <c r="K706" s="163"/>
      <c r="L706" s="163"/>
      <c r="M706" s="163"/>
      <c r="N706" s="163"/>
      <c r="O706" s="163"/>
    </row>
    <row r="707" spans="1:15" s="1" customFormat="1">
      <c r="A707" s="163"/>
      <c r="B707" s="163"/>
      <c r="C707" s="163"/>
      <c r="D707" s="163"/>
      <c r="E707" s="163"/>
      <c r="F707" s="163"/>
      <c r="G707" s="163"/>
      <c r="H707" s="163"/>
      <c r="I707" s="163"/>
      <c r="J707" s="163"/>
      <c r="K707" s="163"/>
      <c r="L707" s="163"/>
      <c r="M707" s="163"/>
      <c r="N707" s="163"/>
      <c r="O707" s="163"/>
    </row>
    <row r="708" spans="1:15" s="1" customFormat="1">
      <c r="A708" s="163"/>
      <c r="B708" s="163"/>
      <c r="C708" s="163"/>
      <c r="D708" s="163"/>
      <c r="E708" s="163"/>
      <c r="F708" s="163"/>
      <c r="G708" s="163"/>
      <c r="H708" s="163"/>
      <c r="I708" s="163"/>
      <c r="J708" s="163"/>
      <c r="K708" s="163"/>
      <c r="L708" s="163"/>
      <c r="M708" s="163"/>
      <c r="N708" s="163"/>
      <c r="O708" s="163"/>
    </row>
    <row r="709" spans="1:15" s="1" customFormat="1">
      <c r="A709" s="163"/>
      <c r="B709" s="163"/>
      <c r="C709" s="163"/>
      <c r="D709" s="163"/>
      <c r="E709" s="163"/>
      <c r="F709" s="163"/>
      <c r="G709" s="163"/>
      <c r="H709" s="163"/>
      <c r="I709" s="163"/>
      <c r="J709" s="163"/>
      <c r="K709" s="163"/>
      <c r="L709" s="163"/>
      <c r="M709" s="163"/>
      <c r="N709" s="163"/>
      <c r="O709" s="163"/>
    </row>
    <row r="710" spans="1:15" s="1" customFormat="1">
      <c r="A710" s="163"/>
      <c r="B710" s="163"/>
      <c r="C710" s="163"/>
      <c r="D710" s="163"/>
      <c r="E710" s="163"/>
      <c r="F710" s="163"/>
      <c r="G710" s="163"/>
      <c r="H710" s="163"/>
      <c r="I710" s="163"/>
      <c r="J710" s="163"/>
      <c r="K710" s="163"/>
      <c r="L710" s="163"/>
      <c r="M710" s="163"/>
      <c r="N710" s="163"/>
      <c r="O710" s="163"/>
    </row>
    <row r="711" spans="1:15" s="1" customFormat="1">
      <c r="A711" s="163"/>
      <c r="B711" s="163"/>
      <c r="C711" s="163"/>
      <c r="D711" s="163"/>
      <c r="E711" s="163"/>
      <c r="F711" s="163"/>
      <c r="G711" s="163"/>
      <c r="H711" s="163"/>
      <c r="I711" s="163"/>
      <c r="J711" s="163"/>
      <c r="K711" s="163"/>
      <c r="L711" s="163"/>
      <c r="M711" s="163"/>
      <c r="N711" s="163"/>
      <c r="O711" s="163"/>
    </row>
    <row r="712" spans="1:15" s="1" customFormat="1">
      <c r="A712" s="163"/>
      <c r="B712" s="163"/>
      <c r="C712" s="163"/>
      <c r="D712" s="163"/>
      <c r="E712" s="163"/>
      <c r="F712" s="163"/>
      <c r="G712" s="163"/>
      <c r="H712" s="163"/>
      <c r="I712" s="163"/>
      <c r="J712" s="163"/>
      <c r="K712" s="163"/>
      <c r="L712" s="163"/>
      <c r="M712" s="163"/>
      <c r="N712" s="163"/>
      <c r="O712" s="163"/>
    </row>
    <row r="713" spans="1:15" s="1" customFormat="1">
      <c r="A713" s="163"/>
      <c r="B713" s="163"/>
      <c r="C713" s="163"/>
      <c r="D713" s="163"/>
      <c r="E713" s="163"/>
      <c r="F713" s="163"/>
      <c r="G713" s="163"/>
      <c r="H713" s="163"/>
      <c r="I713" s="163"/>
      <c r="J713" s="163"/>
      <c r="K713" s="163"/>
      <c r="L713" s="163"/>
      <c r="M713" s="163"/>
      <c r="N713" s="163"/>
      <c r="O713" s="163"/>
    </row>
    <row r="714" spans="1:15" s="1" customFormat="1">
      <c r="A714" s="163"/>
      <c r="B714" s="163"/>
      <c r="C714" s="163"/>
      <c r="D714" s="163"/>
      <c r="E714" s="163"/>
      <c r="F714" s="163"/>
      <c r="G714" s="163"/>
      <c r="H714" s="163"/>
      <c r="I714" s="163"/>
      <c r="J714" s="163"/>
      <c r="K714" s="163"/>
      <c r="L714" s="163"/>
      <c r="M714" s="163"/>
      <c r="N714" s="163"/>
      <c r="O714" s="163"/>
    </row>
    <row r="715" spans="1:15" s="1" customFormat="1">
      <c r="A715" s="163"/>
      <c r="B715" s="163"/>
      <c r="C715" s="163"/>
      <c r="D715" s="163"/>
      <c r="E715" s="163"/>
      <c r="F715" s="163"/>
      <c r="G715" s="163"/>
      <c r="H715" s="163"/>
      <c r="I715" s="163"/>
      <c r="J715" s="163"/>
      <c r="K715" s="163"/>
      <c r="L715" s="163"/>
      <c r="M715" s="163"/>
      <c r="N715" s="163"/>
      <c r="O715" s="163"/>
    </row>
    <row r="716" spans="1:15" s="1" customFormat="1">
      <c r="A716" s="163"/>
      <c r="B716" s="163"/>
      <c r="C716" s="163"/>
      <c r="D716" s="163"/>
      <c r="E716" s="163"/>
      <c r="F716" s="163"/>
      <c r="G716" s="163"/>
      <c r="H716" s="163"/>
      <c r="I716" s="163"/>
      <c r="J716" s="163"/>
      <c r="K716" s="163"/>
      <c r="L716" s="163"/>
      <c r="M716" s="163"/>
      <c r="N716" s="163"/>
      <c r="O716" s="163"/>
    </row>
    <row r="717" spans="1:15" s="1" customFormat="1">
      <c r="A717" s="163"/>
      <c r="B717" s="163"/>
      <c r="C717" s="163"/>
      <c r="D717" s="163"/>
      <c r="E717" s="163"/>
      <c r="F717" s="163"/>
      <c r="G717" s="163"/>
      <c r="H717" s="163"/>
      <c r="I717" s="163"/>
      <c r="J717" s="163"/>
      <c r="K717" s="163"/>
      <c r="L717" s="163"/>
      <c r="M717" s="163"/>
      <c r="N717" s="163"/>
      <c r="O717" s="163"/>
    </row>
    <row r="718" spans="1:15" s="1" customFormat="1">
      <c r="A718" s="163"/>
      <c r="B718" s="163"/>
      <c r="C718" s="163"/>
      <c r="D718" s="163"/>
      <c r="E718" s="163"/>
      <c r="F718" s="163"/>
      <c r="G718" s="163"/>
      <c r="H718" s="163"/>
      <c r="I718" s="163"/>
      <c r="J718" s="163"/>
      <c r="K718" s="163"/>
      <c r="L718" s="163"/>
      <c r="M718" s="163"/>
      <c r="N718" s="163"/>
      <c r="O718" s="163"/>
    </row>
    <row r="719" spans="1:15" s="1" customFormat="1">
      <c r="A719" s="163"/>
      <c r="B719" s="163"/>
      <c r="C719" s="163"/>
      <c r="D719" s="163"/>
      <c r="E719" s="163"/>
      <c r="F719" s="163"/>
      <c r="G719" s="163"/>
      <c r="H719" s="163"/>
      <c r="I719" s="163"/>
      <c r="J719" s="163"/>
      <c r="K719" s="163"/>
      <c r="L719" s="163"/>
      <c r="M719" s="163"/>
      <c r="N719" s="163"/>
      <c r="O719" s="163"/>
    </row>
    <row r="720" spans="1:15" s="1" customFormat="1">
      <c r="A720" s="163"/>
      <c r="B720" s="163"/>
      <c r="C720" s="163"/>
      <c r="D720" s="163"/>
      <c r="E720" s="163"/>
      <c r="F720" s="163"/>
      <c r="G720" s="163"/>
      <c r="H720" s="163"/>
      <c r="I720" s="163"/>
      <c r="J720" s="163"/>
      <c r="K720" s="163"/>
      <c r="L720" s="163"/>
      <c r="M720" s="163"/>
      <c r="N720" s="163"/>
      <c r="O720" s="163"/>
    </row>
    <row r="721" spans="1:15" s="1" customFormat="1">
      <c r="A721" s="163"/>
      <c r="B721" s="163"/>
      <c r="C721" s="163"/>
      <c r="D721" s="163"/>
      <c r="E721" s="163"/>
      <c r="F721" s="163"/>
      <c r="G721" s="163"/>
      <c r="H721" s="163"/>
      <c r="I721" s="163"/>
      <c r="J721" s="163"/>
      <c r="K721" s="163"/>
      <c r="L721" s="163"/>
      <c r="M721" s="163"/>
      <c r="N721" s="163"/>
      <c r="O721" s="163"/>
    </row>
    <row r="722" spans="1:15" s="1" customFormat="1">
      <c r="A722" s="163"/>
      <c r="B722" s="163"/>
      <c r="C722" s="163"/>
      <c r="D722" s="163"/>
      <c r="E722" s="163"/>
      <c r="F722" s="163"/>
      <c r="G722" s="163"/>
      <c r="H722" s="163"/>
      <c r="I722" s="163"/>
      <c r="J722" s="163"/>
      <c r="K722" s="163"/>
      <c r="L722" s="163"/>
      <c r="M722" s="163"/>
      <c r="N722" s="163"/>
      <c r="O722" s="163"/>
    </row>
    <row r="723" spans="1:15" s="1" customFormat="1">
      <c r="A723" s="163"/>
      <c r="B723" s="163"/>
      <c r="C723" s="163"/>
      <c r="D723" s="163"/>
      <c r="E723" s="163"/>
      <c r="F723" s="163"/>
      <c r="G723" s="163"/>
      <c r="H723" s="163"/>
      <c r="I723" s="163"/>
      <c r="J723" s="163"/>
      <c r="K723" s="163"/>
      <c r="L723" s="163"/>
      <c r="M723" s="163"/>
      <c r="N723" s="163"/>
      <c r="O723" s="163"/>
    </row>
    <row r="724" spans="1:15" s="1" customFormat="1">
      <c r="A724" s="163"/>
      <c r="B724" s="163"/>
      <c r="C724" s="163"/>
      <c r="D724" s="163"/>
      <c r="E724" s="163"/>
      <c r="F724" s="163"/>
      <c r="G724" s="163"/>
      <c r="H724" s="163"/>
      <c r="I724" s="163"/>
      <c r="J724" s="163"/>
      <c r="K724" s="163"/>
      <c r="L724" s="163"/>
      <c r="M724" s="163"/>
      <c r="N724" s="163"/>
      <c r="O724" s="163"/>
    </row>
    <row r="725" spans="1:15" s="1" customFormat="1">
      <c r="A725" s="163"/>
      <c r="B725" s="163"/>
      <c r="C725" s="163"/>
      <c r="D725" s="163"/>
      <c r="E725" s="163"/>
      <c r="F725" s="163"/>
      <c r="G725" s="163"/>
      <c r="H725" s="163"/>
      <c r="I725" s="163"/>
      <c r="J725" s="163"/>
      <c r="K725" s="163"/>
      <c r="L725" s="163"/>
      <c r="M725" s="163"/>
      <c r="N725" s="163"/>
      <c r="O725" s="163"/>
    </row>
    <row r="726" spans="1:15" s="1" customFormat="1">
      <c r="A726" s="163"/>
      <c r="B726" s="163"/>
      <c r="C726" s="163"/>
      <c r="D726" s="163"/>
      <c r="E726" s="163"/>
      <c r="F726" s="163"/>
      <c r="G726" s="163"/>
      <c r="H726" s="163"/>
      <c r="I726" s="163"/>
      <c r="J726" s="163"/>
      <c r="K726" s="163"/>
      <c r="L726" s="163"/>
      <c r="M726" s="163"/>
      <c r="N726" s="163"/>
      <c r="O726" s="163"/>
    </row>
    <row r="727" spans="1:15" s="1" customFormat="1">
      <c r="A727" s="163"/>
      <c r="B727" s="163"/>
      <c r="C727" s="163"/>
      <c r="D727" s="163"/>
      <c r="E727" s="163"/>
      <c r="F727" s="163"/>
      <c r="G727" s="163"/>
      <c r="H727" s="163"/>
      <c r="I727" s="163"/>
      <c r="J727" s="163"/>
      <c r="K727" s="163"/>
      <c r="L727" s="163"/>
      <c r="M727" s="163"/>
      <c r="N727" s="163"/>
      <c r="O727" s="163"/>
    </row>
    <row r="728" spans="1:15" s="1" customFormat="1">
      <c r="A728" s="163"/>
      <c r="B728" s="163"/>
      <c r="C728" s="163"/>
      <c r="D728" s="163"/>
      <c r="E728" s="163"/>
      <c r="F728" s="163"/>
      <c r="G728" s="163"/>
      <c r="H728" s="163"/>
      <c r="I728" s="163"/>
      <c r="J728" s="163"/>
      <c r="K728" s="163"/>
      <c r="L728" s="163"/>
      <c r="M728" s="163"/>
      <c r="N728" s="163"/>
      <c r="O728" s="163"/>
    </row>
    <row r="729" spans="1:15" s="1" customFormat="1">
      <c r="A729" s="163"/>
      <c r="B729" s="163"/>
      <c r="C729" s="163"/>
      <c r="D729" s="163"/>
      <c r="E729" s="163"/>
      <c r="F729" s="163"/>
      <c r="G729" s="163"/>
      <c r="H729" s="163"/>
      <c r="I729" s="163"/>
      <c r="J729" s="163"/>
      <c r="K729" s="163"/>
      <c r="L729" s="163"/>
      <c r="M729" s="163"/>
      <c r="N729" s="163"/>
      <c r="O729" s="163"/>
    </row>
    <row r="730" spans="1:15" s="1" customFormat="1">
      <c r="A730" s="163"/>
      <c r="B730" s="163"/>
      <c r="C730" s="163"/>
      <c r="D730" s="163"/>
      <c r="E730" s="163"/>
      <c r="F730" s="163"/>
      <c r="G730" s="163"/>
      <c r="H730" s="163"/>
      <c r="I730" s="163"/>
      <c r="J730" s="163"/>
      <c r="K730" s="163"/>
      <c r="L730" s="163"/>
      <c r="M730" s="163"/>
      <c r="N730" s="163"/>
      <c r="O730" s="163"/>
    </row>
    <row r="731" spans="1:15" s="1" customFormat="1">
      <c r="A731" s="163"/>
      <c r="B731" s="163"/>
      <c r="C731" s="163"/>
      <c r="D731" s="163"/>
      <c r="E731" s="163"/>
      <c r="F731" s="163"/>
      <c r="G731" s="163"/>
      <c r="H731" s="163"/>
      <c r="I731" s="163"/>
      <c r="J731" s="163"/>
      <c r="K731" s="163"/>
      <c r="L731" s="163"/>
      <c r="M731" s="163"/>
      <c r="N731" s="163"/>
      <c r="O731" s="163"/>
    </row>
    <row r="732" spans="1:15" s="1" customFormat="1">
      <c r="A732" s="163"/>
      <c r="B732" s="163"/>
      <c r="C732" s="163"/>
      <c r="D732" s="163"/>
      <c r="E732" s="163"/>
      <c r="F732" s="163"/>
      <c r="G732" s="163"/>
      <c r="H732" s="163"/>
      <c r="I732" s="163"/>
      <c r="J732" s="163"/>
      <c r="K732" s="163"/>
      <c r="L732" s="163"/>
      <c r="M732" s="163"/>
      <c r="N732" s="163"/>
      <c r="O732" s="163"/>
    </row>
    <row r="733" spans="1:15" s="1" customFormat="1">
      <c r="A733" s="163"/>
      <c r="B733" s="163"/>
      <c r="C733" s="163"/>
      <c r="D733" s="163"/>
      <c r="E733" s="163"/>
      <c r="F733" s="163"/>
      <c r="G733" s="163"/>
      <c r="H733" s="163"/>
      <c r="I733" s="163"/>
      <c r="J733" s="163"/>
      <c r="K733" s="163"/>
      <c r="L733" s="163"/>
      <c r="M733" s="163"/>
      <c r="N733" s="163"/>
      <c r="O733" s="163"/>
    </row>
    <row r="734" spans="1:15" s="1" customFormat="1">
      <c r="A734" s="163"/>
      <c r="B734" s="163"/>
      <c r="C734" s="163"/>
      <c r="D734" s="163"/>
      <c r="E734" s="163"/>
      <c r="F734" s="163"/>
      <c r="G734" s="163"/>
      <c r="H734" s="163"/>
      <c r="I734" s="163"/>
      <c r="J734" s="163"/>
      <c r="K734" s="163"/>
      <c r="L734" s="163"/>
      <c r="M734" s="163"/>
      <c r="N734" s="163"/>
      <c r="O734" s="163"/>
    </row>
    <row r="735" spans="1:15" s="1" customFormat="1">
      <c r="A735" s="163"/>
      <c r="B735" s="163"/>
      <c r="C735" s="163"/>
      <c r="D735" s="163"/>
      <c r="E735" s="163"/>
      <c r="F735" s="163"/>
      <c r="G735" s="163"/>
      <c r="H735" s="163"/>
      <c r="I735" s="163"/>
      <c r="J735" s="163"/>
      <c r="K735" s="163"/>
      <c r="L735" s="163"/>
      <c r="M735" s="163"/>
      <c r="N735" s="163"/>
      <c r="O735" s="163"/>
    </row>
    <row r="736" spans="1:15" s="1" customFormat="1">
      <c r="A736" s="163"/>
      <c r="B736" s="163"/>
      <c r="C736" s="163"/>
      <c r="D736" s="163"/>
      <c r="E736" s="163"/>
      <c r="F736" s="163"/>
      <c r="G736" s="163"/>
      <c r="H736" s="163"/>
      <c r="I736" s="163"/>
      <c r="J736" s="163"/>
      <c r="K736" s="163"/>
      <c r="L736" s="163"/>
      <c r="M736" s="163"/>
      <c r="N736" s="163"/>
      <c r="O736" s="163"/>
    </row>
    <row r="737" spans="1:15" s="1" customFormat="1">
      <c r="A737" s="163"/>
      <c r="B737" s="163"/>
      <c r="C737" s="163"/>
      <c r="D737" s="163"/>
      <c r="E737" s="163"/>
      <c r="F737" s="163"/>
      <c r="G737" s="163"/>
      <c r="H737" s="163"/>
      <c r="I737" s="163"/>
      <c r="J737" s="163"/>
      <c r="K737" s="163"/>
      <c r="L737" s="163"/>
      <c r="M737" s="163"/>
      <c r="N737" s="163"/>
      <c r="O737" s="163"/>
    </row>
    <row r="738" spans="1:15" s="1" customFormat="1">
      <c r="A738" s="163"/>
      <c r="B738" s="163"/>
      <c r="C738" s="163"/>
      <c r="D738" s="163"/>
      <c r="E738" s="163"/>
      <c r="F738" s="163"/>
      <c r="G738" s="163"/>
      <c r="H738" s="163"/>
      <c r="I738" s="163"/>
      <c r="J738" s="163"/>
      <c r="K738" s="163"/>
      <c r="L738" s="163"/>
      <c r="M738" s="163"/>
      <c r="N738" s="163"/>
      <c r="O738" s="163"/>
    </row>
    <row r="739" spans="1:15" s="1" customFormat="1">
      <c r="A739" s="163"/>
      <c r="B739" s="163"/>
      <c r="C739" s="163"/>
      <c r="D739" s="163"/>
      <c r="E739" s="163"/>
      <c r="F739" s="163"/>
      <c r="G739" s="163"/>
      <c r="H739" s="163"/>
      <c r="I739" s="163"/>
      <c r="J739" s="163"/>
      <c r="K739" s="163"/>
      <c r="L739" s="163"/>
      <c r="M739" s="163"/>
      <c r="N739" s="163"/>
      <c r="O739" s="163"/>
    </row>
    <row r="740" spans="1:15" s="1" customFormat="1">
      <c r="A740" s="163"/>
      <c r="B740" s="163"/>
      <c r="C740" s="163"/>
      <c r="D740" s="163"/>
      <c r="E740" s="163"/>
      <c r="F740" s="163"/>
      <c r="G740" s="163"/>
      <c r="H740" s="163"/>
      <c r="I740" s="163"/>
      <c r="J740" s="163"/>
      <c r="K740" s="163"/>
      <c r="L740" s="163"/>
      <c r="M740" s="163"/>
      <c r="N740" s="163"/>
      <c r="O740" s="163"/>
    </row>
    <row r="741" spans="1:15" s="1" customFormat="1">
      <c r="A741" s="163"/>
      <c r="B741" s="163"/>
      <c r="C741" s="163"/>
      <c r="D741" s="163"/>
      <c r="E741" s="163"/>
      <c r="F741" s="163"/>
      <c r="G741" s="163"/>
      <c r="H741" s="163"/>
      <c r="I741" s="163"/>
      <c r="J741" s="163"/>
      <c r="K741" s="163"/>
      <c r="L741" s="163"/>
      <c r="M741" s="163"/>
      <c r="N741" s="163"/>
      <c r="O741" s="163"/>
    </row>
    <row r="742" spans="1:15" s="1" customFormat="1"/>
    <row r="743" spans="1:15" s="1" customFormat="1"/>
  </sheetData>
  <sheetProtection formatRows="0" insertRows="0"/>
  <customSheetViews>
    <customSheetView guid="{21F2E024-704F-4E93-AC63-213755ECFFE0}" scale="70" showPageBreaks="1" showGridLines="0" fitToPage="1" printArea="1" view="pageBreakPreview">
      <pane ySplit="7" topLeftCell="A8" activePane="bottomLeft" state="frozen"/>
      <selection pane="bottomLeft"/>
      <pageMargins left="0.70866141732283472" right="0.70866141732283472" top="0.74803149606299213" bottom="0.74803149606299213" header="0.31496062992125989" footer="0.31496062992125989"/>
      <pageSetup paperSize="9" scale="50" fitToHeight="0" orientation="portrait" r:id="rId1"/>
      <headerFooter>
        <oddHeader>&amp;C&amp;"Arial"&amp;10 Commerce Commission Information Disclosure Template</oddHeader>
        <oddFooter>&amp;L&amp;"Arial"&amp;10 &amp;F&amp;C&amp;"Arial"&amp;10 &amp;A&amp;R&amp;"Arial"&amp;10 &amp;P</oddFooter>
      </headerFooter>
    </customSheetView>
  </customSheetViews>
  <mergeCells count="10">
    <mergeCell ref="C76:N76"/>
    <mergeCell ref="H65:M66"/>
    <mergeCell ref="H73:M74"/>
    <mergeCell ref="H57:M58"/>
    <mergeCell ref="L50:M50"/>
    <mergeCell ref="L2:N2"/>
    <mergeCell ref="L3:N3"/>
    <mergeCell ref="C8:D9"/>
    <mergeCell ref="A5:N5"/>
    <mergeCell ref="J8:N8"/>
  </mergeCells>
  <dataValidations count="1">
    <dataValidation allowBlank="1" showInputMessage="1" showErrorMessage="1" prompt="Please enter text" sqref="H53:H55 H69:H71 H61:H63 H73:M74 H65:M66 H57:M58"/>
  </dataValidations>
  <pageMargins left="0.70866141732283472" right="0.70866141732283472" top="0.74803149606299213" bottom="0.74803149606299213" header="0.31496062992125984" footer="0.31496062992125984"/>
  <pageSetup paperSize="9" scale="48" fitToHeight="0" orientation="portrait" r:id="rId2"/>
  <headerFooter alignWithMargins="0">
    <oddHeader>&amp;C&amp;"Arial,Regular" Commerce Commission Information Disclosure Template</oddHeader>
    <oddFooter>&amp;L&amp;"Arial,Regular" &amp;P&amp;C&amp;"Arial,Regular" &amp;F&amp;R&amp;"Arial,Regular"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Y758"/>
  <sheetViews>
    <sheetView showGridLines="0" topLeftCell="I22" zoomScaleNormal="100" zoomScaleSheetLayoutView="87" workbookViewId="0">
      <selection activeCell="K27" sqref="K27"/>
    </sheetView>
  </sheetViews>
  <sheetFormatPr defaultColWidth="9.109375" defaultRowHeight="13.8"/>
  <cols>
    <col min="1" max="1" width="4.6640625" style="48" customWidth="1"/>
    <col min="2" max="2" width="3.109375" style="48" customWidth="1"/>
    <col min="3" max="3" width="6.109375" style="48" customWidth="1"/>
    <col min="4" max="5" width="2.33203125" style="48" customWidth="1"/>
    <col min="6" max="6" width="27.88671875" style="48" customWidth="1"/>
    <col min="7" max="7" width="10.5546875" style="48" customWidth="1"/>
    <col min="8" max="8" width="40.6640625" style="48" customWidth="1"/>
    <col min="9" max="9" width="9" style="48" customWidth="1"/>
    <col min="10" max="10" width="12" style="48" customWidth="1"/>
    <col min="11" max="11" width="19.33203125" style="48" customWidth="1"/>
    <col min="12" max="14" width="16.109375" style="48" customWidth="1"/>
    <col min="15" max="15" width="2.6640625" style="48" customWidth="1"/>
    <col min="16" max="16" width="9.109375" style="429"/>
    <col min="17" max="16384" width="9.109375" style="48"/>
  </cols>
  <sheetData>
    <row r="1" spans="1:25" s="55" customFormat="1" ht="15" customHeight="1">
      <c r="A1" s="74"/>
      <c r="B1" s="75"/>
      <c r="C1" s="75"/>
      <c r="D1" s="75"/>
      <c r="E1" s="75"/>
      <c r="F1" s="75"/>
      <c r="G1" s="75"/>
      <c r="H1" s="75"/>
      <c r="I1" s="75"/>
      <c r="J1" s="75"/>
      <c r="K1" s="75"/>
      <c r="L1" s="75"/>
      <c r="M1" s="75"/>
      <c r="N1" s="75"/>
      <c r="O1" s="96"/>
      <c r="P1" s="429"/>
      <c r="Q1" s="48"/>
      <c r="R1" s="48"/>
      <c r="S1" s="48"/>
      <c r="T1" s="48"/>
      <c r="U1" s="48"/>
      <c r="V1" s="48"/>
    </row>
    <row r="2" spans="1:25" s="55" customFormat="1" ht="18" customHeight="1">
      <c r="A2" s="77"/>
      <c r="B2" s="97"/>
      <c r="C2" s="78"/>
      <c r="D2" s="78"/>
      <c r="E2" s="78"/>
      <c r="F2" s="78"/>
      <c r="G2" s="78"/>
      <c r="H2" s="78"/>
      <c r="I2" s="78"/>
      <c r="J2" s="78"/>
      <c r="K2" s="140" t="s">
        <v>9</v>
      </c>
      <c r="L2" s="626" t="str">
        <f>IF(NOT(ISBLANK(CoverSheet!$C$8)),CoverSheet!$C$8,"")</f>
        <v>Alpine Energy Limitied</v>
      </c>
      <c r="M2" s="627"/>
      <c r="N2" s="628"/>
      <c r="O2" s="98"/>
      <c r="P2" s="429"/>
      <c r="Q2" s="48"/>
      <c r="R2" s="48"/>
      <c r="S2" s="48"/>
      <c r="T2" s="48"/>
      <c r="U2" s="48"/>
      <c r="V2" s="48"/>
    </row>
    <row r="3" spans="1:25" s="55" customFormat="1" ht="18" customHeight="1">
      <c r="A3" s="77"/>
      <c r="B3" s="97"/>
      <c r="C3" s="78"/>
      <c r="D3" s="78"/>
      <c r="E3" s="78"/>
      <c r="F3" s="78"/>
      <c r="G3" s="78"/>
      <c r="H3" s="78"/>
      <c r="I3" s="78"/>
      <c r="J3" s="78"/>
      <c r="K3" s="140" t="s">
        <v>462</v>
      </c>
      <c r="L3" s="632">
        <f>IF(ISNUMBER(CoverSheet!$C$12),CoverSheet!$C$12,"")</f>
        <v>41729</v>
      </c>
      <c r="M3" s="633"/>
      <c r="N3" s="634"/>
      <c r="O3" s="98"/>
      <c r="P3" s="429"/>
      <c r="Q3" s="48"/>
      <c r="R3" s="48"/>
      <c r="S3" s="48"/>
      <c r="T3" s="48"/>
      <c r="U3" s="48"/>
      <c r="V3" s="48"/>
    </row>
    <row r="4" spans="1:25" s="55" customFormat="1" ht="21">
      <c r="A4" s="542" t="s">
        <v>623</v>
      </c>
      <c r="B4" s="78"/>
      <c r="C4" s="78"/>
      <c r="D4" s="78"/>
      <c r="E4" s="78"/>
      <c r="F4" s="78"/>
      <c r="G4" s="78"/>
      <c r="H4" s="78"/>
      <c r="I4" s="78"/>
      <c r="J4" s="78"/>
      <c r="K4" s="174"/>
      <c r="L4" s="78"/>
      <c r="M4" s="78"/>
      <c r="N4" s="78"/>
      <c r="O4" s="84"/>
      <c r="P4" s="429"/>
      <c r="Q4" s="1"/>
      <c r="R4" s="1"/>
      <c r="S4" s="1"/>
      <c r="T4" s="1"/>
      <c r="U4" s="1"/>
      <c r="V4" s="1"/>
      <c r="W4" s="166"/>
      <c r="X4" s="166"/>
      <c r="Y4" s="166"/>
    </row>
    <row r="5" spans="1:25" ht="54.75" customHeight="1">
      <c r="A5" s="621" t="s">
        <v>649</v>
      </c>
      <c r="B5" s="625"/>
      <c r="C5" s="625"/>
      <c r="D5" s="625"/>
      <c r="E5" s="625"/>
      <c r="F5" s="625"/>
      <c r="G5" s="625"/>
      <c r="H5" s="625"/>
      <c r="I5" s="625"/>
      <c r="J5" s="625"/>
      <c r="K5" s="625"/>
      <c r="L5" s="625"/>
      <c r="M5" s="625"/>
      <c r="N5" s="625"/>
      <c r="O5" s="141"/>
      <c r="P5" s="435"/>
      <c r="Q5" s="180"/>
      <c r="R5" s="172"/>
      <c r="S5" s="172"/>
      <c r="T5" s="172"/>
      <c r="U5" s="172"/>
      <c r="V5" s="172"/>
      <c r="W5" s="1"/>
      <c r="X5" s="1"/>
      <c r="Y5" s="1"/>
    </row>
    <row r="6" spans="1:25" s="55" customFormat="1" ht="15" customHeight="1">
      <c r="A6" s="129" t="s">
        <v>741</v>
      </c>
      <c r="B6" s="174"/>
      <c r="C6" s="85"/>
      <c r="D6" s="86"/>
      <c r="E6" s="86"/>
      <c r="F6" s="86"/>
      <c r="G6" s="86"/>
      <c r="H6" s="86"/>
      <c r="I6" s="86"/>
      <c r="J6" s="78"/>
      <c r="K6" s="78"/>
      <c r="L6" s="78"/>
      <c r="M6" s="78"/>
      <c r="N6" s="78"/>
      <c r="O6" s="84"/>
      <c r="P6" s="429"/>
      <c r="Q6" s="1"/>
      <c r="R6" s="1"/>
      <c r="S6" s="1"/>
      <c r="T6" s="1"/>
      <c r="U6" s="1"/>
      <c r="V6" s="1"/>
      <c r="W6" s="166"/>
      <c r="X6" s="166"/>
      <c r="Y6" s="166"/>
    </row>
    <row r="7" spans="1:25" s="1" customFormat="1" ht="30" customHeight="1">
      <c r="A7" s="191">
        <v>7</v>
      </c>
      <c r="B7" s="540"/>
      <c r="C7" s="230" t="s">
        <v>624</v>
      </c>
      <c r="D7" s="540"/>
      <c r="E7" s="540"/>
      <c r="F7" s="540"/>
      <c r="G7" s="540"/>
      <c r="H7" s="540"/>
      <c r="I7" s="540"/>
      <c r="J7" s="540"/>
      <c r="K7" s="540"/>
      <c r="L7" s="540"/>
      <c r="M7" s="540"/>
      <c r="N7" s="540"/>
      <c r="O7" s="59"/>
      <c r="P7" s="433"/>
    </row>
    <row r="8" spans="1:25" s="1" customFormat="1" ht="36" customHeight="1">
      <c r="A8" s="191">
        <v>8</v>
      </c>
      <c r="B8" s="540"/>
      <c r="C8" s="665"/>
      <c r="D8" s="665"/>
      <c r="E8" s="665"/>
      <c r="F8" s="665"/>
      <c r="G8" s="665"/>
      <c r="H8" s="665"/>
      <c r="I8" s="665"/>
      <c r="J8" s="544"/>
      <c r="K8" s="541" t="s">
        <v>271</v>
      </c>
      <c r="L8" s="544"/>
      <c r="M8" s="544"/>
      <c r="N8" s="689"/>
      <c r="O8" s="59"/>
      <c r="P8" s="433"/>
    </row>
    <row r="9" spans="1:25" s="1" customFormat="1" ht="27.6">
      <c r="A9" s="191">
        <v>9</v>
      </c>
      <c r="B9" s="540"/>
      <c r="C9" s="665"/>
      <c r="D9" s="665"/>
      <c r="E9" s="665"/>
      <c r="F9" s="665"/>
      <c r="G9" s="665"/>
      <c r="H9" s="665"/>
      <c r="I9" s="665"/>
      <c r="J9" s="540"/>
      <c r="K9" s="228" t="s">
        <v>274</v>
      </c>
      <c r="L9" s="231"/>
      <c r="M9" s="231"/>
      <c r="N9" s="689"/>
      <c r="O9" s="59"/>
      <c r="P9" s="433"/>
    </row>
    <row r="10" spans="1:25" s="1" customFormat="1" ht="18" customHeight="1">
      <c r="A10" s="191">
        <v>10</v>
      </c>
      <c r="B10" s="540"/>
      <c r="C10" s="231"/>
      <c r="D10" s="234" t="s">
        <v>485</v>
      </c>
      <c r="E10" s="231"/>
      <c r="F10" s="231"/>
      <c r="G10" s="231"/>
      <c r="H10" s="231"/>
      <c r="I10" s="231"/>
      <c r="J10" s="540"/>
      <c r="K10" s="540"/>
      <c r="L10" s="540"/>
      <c r="M10" s="540"/>
      <c r="N10" s="540"/>
      <c r="O10" s="59"/>
      <c r="P10" s="433"/>
    </row>
    <row r="11" spans="1:25" s="1" customFormat="1" ht="15" customHeight="1">
      <c r="A11" s="191">
        <v>11</v>
      </c>
      <c r="B11" s="540"/>
      <c r="C11" s="61"/>
      <c r="D11" s="540"/>
      <c r="E11" s="231"/>
      <c r="F11" s="233" t="s">
        <v>276</v>
      </c>
      <c r="G11" s="61"/>
      <c r="H11" s="61"/>
      <c r="I11" s="61"/>
      <c r="J11" s="540"/>
      <c r="K11" s="577">
        <v>11693.959596370241</v>
      </c>
      <c r="L11" s="231"/>
      <c r="M11" s="231"/>
      <c r="N11" s="231"/>
      <c r="O11" s="59"/>
      <c r="P11" s="433"/>
    </row>
    <row r="12" spans="1:25" s="1" customFormat="1" ht="15" customHeight="1">
      <c r="A12" s="191">
        <v>12</v>
      </c>
      <c r="B12" s="540"/>
      <c r="C12" s="61"/>
      <c r="D12" s="540"/>
      <c r="E12" s="231"/>
      <c r="F12" s="233" t="s">
        <v>277</v>
      </c>
      <c r="G12" s="61"/>
      <c r="H12" s="61"/>
      <c r="I12" s="61"/>
      <c r="J12" s="540"/>
      <c r="K12" s="362"/>
      <c r="L12" s="231"/>
      <c r="M12" s="231"/>
      <c r="N12" s="231"/>
      <c r="O12" s="59"/>
      <c r="P12" s="433"/>
    </row>
    <row r="13" spans="1:25" s="1" customFormat="1" ht="15" customHeight="1">
      <c r="A13" s="191">
        <v>13</v>
      </c>
      <c r="B13" s="540"/>
      <c r="C13" s="61"/>
      <c r="D13" s="540"/>
      <c r="E13" s="192" t="s">
        <v>278</v>
      </c>
      <c r="F13" s="231"/>
      <c r="G13" s="61"/>
      <c r="H13" s="61"/>
      <c r="I13" s="61"/>
      <c r="J13" s="540"/>
      <c r="K13" s="538">
        <f>SUM(K11:K12)</f>
        <v>11693.959596370241</v>
      </c>
      <c r="L13" s="231"/>
      <c r="M13" s="231"/>
      <c r="N13" s="231"/>
      <c r="O13" s="59"/>
      <c r="P13" s="433"/>
    </row>
    <row r="14" spans="1:25" s="1" customFormat="1" ht="18" customHeight="1">
      <c r="A14" s="191">
        <v>14</v>
      </c>
      <c r="B14" s="540"/>
      <c r="C14" s="61"/>
      <c r="D14" s="234" t="s">
        <v>516</v>
      </c>
      <c r="E14" s="231"/>
      <c r="F14" s="231"/>
      <c r="G14" s="61"/>
      <c r="H14" s="61"/>
      <c r="I14" s="61"/>
      <c r="J14" s="540"/>
      <c r="K14" s="95"/>
      <c r="L14" s="231"/>
      <c r="M14" s="231"/>
      <c r="N14" s="231"/>
      <c r="O14" s="59"/>
      <c r="P14" s="433"/>
    </row>
    <row r="15" spans="1:25" s="1" customFormat="1" ht="15" customHeight="1">
      <c r="A15" s="191">
        <v>15</v>
      </c>
      <c r="B15" s="540"/>
      <c r="C15" s="61"/>
      <c r="D15" s="540"/>
      <c r="E15" s="231"/>
      <c r="F15" s="233" t="s">
        <v>276</v>
      </c>
      <c r="G15" s="61"/>
      <c r="H15" s="61"/>
      <c r="I15" s="61"/>
      <c r="J15" s="540"/>
      <c r="K15" s="577">
        <v>598.78555485237837</v>
      </c>
      <c r="L15" s="231"/>
      <c r="M15" s="231"/>
      <c r="N15" s="231"/>
      <c r="O15" s="59"/>
      <c r="P15" s="433"/>
    </row>
    <row r="16" spans="1:25" s="1" customFormat="1" ht="15" customHeight="1">
      <c r="A16" s="191">
        <v>16</v>
      </c>
      <c r="B16" s="540"/>
      <c r="C16" s="61"/>
      <c r="D16" s="540"/>
      <c r="E16" s="231"/>
      <c r="F16" s="233" t="s">
        <v>277</v>
      </c>
      <c r="G16" s="61"/>
      <c r="H16" s="61"/>
      <c r="I16" s="61"/>
      <c r="J16" s="540"/>
      <c r="K16" s="362"/>
      <c r="L16" s="231"/>
      <c r="M16" s="231"/>
      <c r="N16" s="231"/>
      <c r="O16" s="59"/>
      <c r="P16" s="433"/>
    </row>
    <row r="17" spans="1:16" s="1" customFormat="1" ht="15" customHeight="1">
      <c r="A17" s="191">
        <v>17</v>
      </c>
      <c r="B17" s="540"/>
      <c r="C17" s="61"/>
      <c r="D17" s="540"/>
      <c r="E17" s="192" t="s">
        <v>278</v>
      </c>
      <c r="F17" s="231"/>
      <c r="G17" s="61"/>
      <c r="H17" s="61"/>
      <c r="I17" s="61"/>
      <c r="J17" s="540"/>
      <c r="K17" s="538">
        <f>SUM(K15:K16)</f>
        <v>598.78555485237837</v>
      </c>
      <c r="L17" s="231"/>
      <c r="M17" s="231"/>
      <c r="N17" s="231"/>
      <c r="O17" s="59"/>
      <c r="P17" s="433"/>
    </row>
    <row r="18" spans="1:16" s="1" customFormat="1" ht="18" customHeight="1">
      <c r="A18" s="191">
        <v>18</v>
      </c>
      <c r="B18" s="540"/>
      <c r="C18" s="231"/>
      <c r="D18" s="234" t="s">
        <v>66</v>
      </c>
      <c r="E18" s="231"/>
      <c r="F18" s="231"/>
      <c r="G18" s="231"/>
      <c r="H18" s="231"/>
      <c r="I18" s="231"/>
      <c r="J18" s="540"/>
      <c r="K18" s="540"/>
      <c r="L18" s="231"/>
      <c r="M18" s="231"/>
      <c r="N18" s="231"/>
      <c r="O18" s="59"/>
      <c r="P18" s="433"/>
    </row>
    <row r="19" spans="1:16" s="1" customFormat="1" ht="15" customHeight="1">
      <c r="A19" s="191">
        <v>19</v>
      </c>
      <c r="B19" s="540"/>
      <c r="C19" s="61"/>
      <c r="D19" s="540"/>
      <c r="E19" s="231"/>
      <c r="F19" s="233" t="s">
        <v>276</v>
      </c>
      <c r="G19" s="61"/>
      <c r="H19" s="61"/>
      <c r="I19" s="61"/>
      <c r="J19" s="540"/>
      <c r="K19" s="577">
        <v>27295.886991028867</v>
      </c>
      <c r="L19" s="231"/>
      <c r="M19" s="231"/>
      <c r="N19" s="231"/>
      <c r="O19" s="59"/>
      <c r="P19" s="433"/>
    </row>
    <row r="20" spans="1:16" s="1" customFormat="1" ht="15" customHeight="1">
      <c r="A20" s="191">
        <v>20</v>
      </c>
      <c r="B20" s="540"/>
      <c r="C20" s="61"/>
      <c r="D20" s="540"/>
      <c r="E20" s="231"/>
      <c r="F20" s="233" t="s">
        <v>277</v>
      </c>
      <c r="G20" s="61"/>
      <c r="H20" s="61"/>
      <c r="I20" s="61"/>
      <c r="J20" s="540"/>
      <c r="K20" s="362"/>
      <c r="L20" s="231"/>
      <c r="M20" s="231"/>
      <c r="N20" s="231"/>
      <c r="O20" s="59"/>
      <c r="P20" s="433"/>
    </row>
    <row r="21" spans="1:16" s="1" customFormat="1" ht="15" customHeight="1">
      <c r="A21" s="191">
        <v>21</v>
      </c>
      <c r="B21" s="540"/>
      <c r="C21" s="61"/>
      <c r="D21" s="540"/>
      <c r="E21" s="192" t="s">
        <v>278</v>
      </c>
      <c r="F21" s="61"/>
      <c r="G21" s="61"/>
      <c r="H21" s="61"/>
      <c r="I21" s="61"/>
      <c r="J21" s="540"/>
      <c r="K21" s="538">
        <f>SUM(K19:K20)</f>
        <v>27295.886991028867</v>
      </c>
      <c r="L21" s="231"/>
      <c r="M21" s="231"/>
      <c r="N21" s="231"/>
      <c r="O21" s="59"/>
      <c r="P21" s="433"/>
    </row>
    <row r="22" spans="1:16" s="1" customFormat="1" ht="18" customHeight="1">
      <c r="A22" s="191">
        <v>22</v>
      </c>
      <c r="B22" s="540"/>
      <c r="C22" s="231"/>
      <c r="D22" s="234" t="s">
        <v>260</v>
      </c>
      <c r="E22" s="231"/>
      <c r="F22" s="231"/>
      <c r="G22" s="231"/>
      <c r="H22" s="231"/>
      <c r="I22" s="231"/>
      <c r="J22" s="540"/>
      <c r="K22" s="540"/>
      <c r="L22" s="231"/>
      <c r="M22" s="231"/>
      <c r="N22" s="231"/>
      <c r="O22" s="59"/>
      <c r="P22" s="433"/>
    </row>
    <row r="23" spans="1:16" s="1" customFormat="1" ht="15" customHeight="1">
      <c r="A23" s="191">
        <v>23</v>
      </c>
      <c r="B23" s="540"/>
      <c r="C23" s="61"/>
      <c r="D23" s="540"/>
      <c r="E23" s="231"/>
      <c r="F23" s="233" t="s">
        <v>276</v>
      </c>
      <c r="G23" s="61"/>
      <c r="H23" s="61"/>
      <c r="I23" s="61"/>
      <c r="J23" s="540"/>
      <c r="K23" s="577">
        <v>39954.797787235992</v>
      </c>
      <c r="L23" s="231"/>
      <c r="M23" s="231"/>
      <c r="N23" s="231"/>
      <c r="O23" s="59"/>
      <c r="P23" s="433"/>
    </row>
    <row r="24" spans="1:16" s="1" customFormat="1" ht="15" customHeight="1">
      <c r="A24" s="191">
        <v>24</v>
      </c>
      <c r="B24" s="540"/>
      <c r="C24" s="61"/>
      <c r="D24" s="540"/>
      <c r="E24" s="231"/>
      <c r="F24" s="233" t="s">
        <v>277</v>
      </c>
      <c r="G24" s="61"/>
      <c r="H24" s="61"/>
      <c r="I24" s="61"/>
      <c r="J24" s="540"/>
      <c r="K24" s="362"/>
      <c r="L24" s="231"/>
      <c r="M24" s="231"/>
      <c r="N24" s="231"/>
      <c r="O24" s="59"/>
      <c r="P24" s="433"/>
    </row>
    <row r="25" spans="1:16" s="1" customFormat="1" ht="15" customHeight="1">
      <c r="A25" s="191">
        <v>25</v>
      </c>
      <c r="B25" s="540"/>
      <c r="C25" s="61"/>
      <c r="D25" s="540"/>
      <c r="E25" s="192" t="s">
        <v>278</v>
      </c>
      <c r="F25" s="61"/>
      <c r="G25" s="61"/>
      <c r="H25" s="61"/>
      <c r="I25" s="61"/>
      <c r="J25" s="540"/>
      <c r="K25" s="538">
        <f>SUM(K23:K24)</f>
        <v>39954.797787235992</v>
      </c>
      <c r="L25" s="231"/>
      <c r="M25" s="231"/>
      <c r="N25" s="231"/>
      <c r="O25" s="59"/>
      <c r="P25" s="433"/>
    </row>
    <row r="26" spans="1:16" s="1" customFormat="1" ht="18" customHeight="1">
      <c r="A26" s="191">
        <v>26</v>
      </c>
      <c r="B26" s="540"/>
      <c r="C26" s="231"/>
      <c r="D26" s="234" t="s">
        <v>261</v>
      </c>
      <c r="E26" s="231"/>
      <c r="F26" s="231"/>
      <c r="G26" s="231"/>
      <c r="H26" s="231"/>
      <c r="I26" s="231"/>
      <c r="J26" s="540"/>
      <c r="K26" s="540"/>
      <c r="L26" s="231"/>
      <c r="M26" s="231"/>
      <c r="N26" s="231"/>
      <c r="O26" s="59"/>
      <c r="P26" s="433"/>
    </row>
    <row r="27" spans="1:16" s="1" customFormat="1" ht="15" customHeight="1">
      <c r="A27" s="191">
        <v>27</v>
      </c>
      <c r="B27" s="540"/>
      <c r="C27" s="61"/>
      <c r="D27" s="540"/>
      <c r="E27" s="231"/>
      <c r="F27" s="233" t="s">
        <v>276</v>
      </c>
      <c r="G27" s="61"/>
      <c r="H27" s="61"/>
      <c r="I27" s="61"/>
      <c r="J27" s="540"/>
      <c r="K27" s="577">
        <v>45079.990449689547</v>
      </c>
      <c r="L27" s="231"/>
      <c r="M27" s="231"/>
      <c r="N27" s="231"/>
      <c r="O27" s="59"/>
      <c r="P27" s="433"/>
    </row>
    <row r="28" spans="1:16" s="1" customFormat="1" ht="15" customHeight="1">
      <c r="A28" s="191">
        <v>28</v>
      </c>
      <c r="B28" s="540"/>
      <c r="C28" s="61"/>
      <c r="D28" s="540"/>
      <c r="E28" s="231"/>
      <c r="F28" s="233" t="s">
        <v>277</v>
      </c>
      <c r="G28" s="61"/>
      <c r="H28" s="61"/>
      <c r="I28" s="61"/>
      <c r="J28" s="540"/>
      <c r="K28" s="362"/>
      <c r="L28" s="231"/>
      <c r="M28" s="231"/>
      <c r="N28" s="231"/>
      <c r="O28" s="59"/>
      <c r="P28" s="433"/>
    </row>
    <row r="29" spans="1:16" s="1" customFormat="1" ht="15" customHeight="1">
      <c r="A29" s="191">
        <v>29</v>
      </c>
      <c r="B29" s="540"/>
      <c r="C29" s="61"/>
      <c r="D29" s="540"/>
      <c r="E29" s="192" t="s">
        <v>278</v>
      </c>
      <c r="F29" s="61"/>
      <c r="G29" s="61"/>
      <c r="H29" s="61"/>
      <c r="I29" s="61"/>
      <c r="J29" s="540"/>
      <c r="K29" s="538">
        <f>SUM(K27:K28)</f>
        <v>45079.990449689547</v>
      </c>
      <c r="L29" s="231"/>
      <c r="M29" s="231"/>
      <c r="N29" s="231"/>
      <c r="O29" s="59"/>
      <c r="P29" s="433"/>
    </row>
    <row r="30" spans="1:16" s="1" customFormat="1" ht="18" customHeight="1">
      <c r="A30" s="191">
        <v>30</v>
      </c>
      <c r="B30" s="540"/>
      <c r="C30" s="231"/>
      <c r="D30" s="234" t="s">
        <v>262</v>
      </c>
      <c r="E30" s="231"/>
      <c r="F30" s="231"/>
      <c r="G30" s="231"/>
      <c r="H30" s="231"/>
      <c r="I30" s="231"/>
      <c r="J30" s="540"/>
      <c r="K30" s="540"/>
      <c r="L30" s="231"/>
      <c r="M30" s="231"/>
      <c r="N30" s="231"/>
      <c r="O30" s="59"/>
      <c r="P30" s="433"/>
    </row>
    <row r="31" spans="1:16" s="1" customFormat="1" ht="15" customHeight="1">
      <c r="A31" s="191">
        <v>31</v>
      </c>
      <c r="B31" s="540"/>
      <c r="C31" s="61"/>
      <c r="D31" s="540"/>
      <c r="E31" s="231"/>
      <c r="F31" s="233" t="s">
        <v>276</v>
      </c>
      <c r="G31" s="61"/>
      <c r="H31" s="61"/>
      <c r="I31" s="61"/>
      <c r="J31" s="540"/>
      <c r="K31" s="577">
        <v>21788.489303834238</v>
      </c>
      <c r="L31" s="231"/>
      <c r="M31" s="231"/>
      <c r="N31" s="231"/>
      <c r="O31" s="59"/>
      <c r="P31" s="433"/>
    </row>
    <row r="32" spans="1:16" s="1" customFormat="1" ht="15" customHeight="1">
      <c r="A32" s="191">
        <v>32</v>
      </c>
      <c r="B32" s="540"/>
      <c r="C32" s="61"/>
      <c r="D32" s="540"/>
      <c r="E32" s="231"/>
      <c r="F32" s="233" t="s">
        <v>277</v>
      </c>
      <c r="G32" s="61"/>
      <c r="H32" s="61"/>
      <c r="I32" s="61"/>
      <c r="J32" s="540"/>
      <c r="K32" s="362"/>
      <c r="L32" s="231"/>
      <c r="M32" s="231"/>
      <c r="N32" s="231"/>
      <c r="O32" s="59"/>
      <c r="P32" s="433"/>
    </row>
    <row r="33" spans="1:16" s="1" customFormat="1" ht="15" customHeight="1">
      <c r="A33" s="191">
        <v>33</v>
      </c>
      <c r="B33" s="540"/>
      <c r="C33" s="61"/>
      <c r="D33" s="540"/>
      <c r="E33" s="192" t="s">
        <v>278</v>
      </c>
      <c r="F33" s="61"/>
      <c r="G33" s="61"/>
      <c r="H33" s="61"/>
      <c r="I33" s="61"/>
      <c r="J33" s="540"/>
      <c r="K33" s="538">
        <f>SUM(K31:K32)</f>
        <v>21788.489303834238</v>
      </c>
      <c r="L33" s="231"/>
      <c r="M33" s="231"/>
      <c r="N33" s="231"/>
      <c r="O33" s="59"/>
      <c r="P33" s="433"/>
    </row>
    <row r="34" spans="1:16" s="1" customFormat="1" ht="18" customHeight="1">
      <c r="A34" s="191">
        <v>34</v>
      </c>
      <c r="B34" s="540"/>
      <c r="C34" s="231"/>
      <c r="D34" s="234" t="s">
        <v>98</v>
      </c>
      <c r="E34" s="231"/>
      <c r="F34" s="231"/>
      <c r="G34" s="231"/>
      <c r="H34" s="231"/>
      <c r="I34" s="231"/>
      <c r="J34" s="540"/>
      <c r="K34" s="540"/>
      <c r="L34" s="231"/>
      <c r="M34" s="231"/>
      <c r="N34" s="231"/>
      <c r="O34" s="59"/>
      <c r="P34" s="433"/>
    </row>
    <row r="35" spans="1:16" s="1" customFormat="1" ht="15" customHeight="1">
      <c r="A35" s="191">
        <v>35</v>
      </c>
      <c r="B35" s="540"/>
      <c r="C35" s="61"/>
      <c r="D35" s="540"/>
      <c r="E35" s="231"/>
      <c r="F35" s="233" t="s">
        <v>276</v>
      </c>
      <c r="G35" s="61"/>
      <c r="H35" s="61"/>
      <c r="I35" s="61"/>
      <c r="J35" s="540"/>
      <c r="K35" s="577">
        <v>4372.3559543212505</v>
      </c>
      <c r="L35" s="231"/>
      <c r="M35" s="231"/>
      <c r="N35" s="231"/>
      <c r="O35" s="59"/>
      <c r="P35" s="433"/>
    </row>
    <row r="36" spans="1:16" s="1" customFormat="1" ht="15" customHeight="1">
      <c r="A36" s="191">
        <v>36</v>
      </c>
      <c r="B36" s="540"/>
      <c r="C36" s="61"/>
      <c r="D36" s="540"/>
      <c r="E36" s="231"/>
      <c r="F36" s="233" t="s">
        <v>277</v>
      </c>
      <c r="G36" s="61"/>
      <c r="H36" s="61"/>
      <c r="I36" s="61"/>
      <c r="J36" s="540"/>
      <c r="K36" s="362"/>
      <c r="L36" s="231"/>
      <c r="M36" s="231"/>
      <c r="N36" s="231"/>
      <c r="O36" s="59"/>
      <c r="P36" s="433"/>
    </row>
    <row r="37" spans="1:16" s="1" customFormat="1" ht="15" customHeight="1">
      <c r="A37" s="191">
        <v>37</v>
      </c>
      <c r="B37" s="540"/>
      <c r="C37" s="61"/>
      <c r="D37" s="540"/>
      <c r="E37" s="192" t="s">
        <v>278</v>
      </c>
      <c r="F37" s="61"/>
      <c r="G37" s="61"/>
      <c r="H37" s="61"/>
      <c r="I37" s="61"/>
      <c r="J37" s="540"/>
      <c r="K37" s="538">
        <f>SUM(K35:K36)</f>
        <v>4372.3559543212505</v>
      </c>
      <c r="L37" s="231"/>
      <c r="M37" s="231"/>
      <c r="N37" s="231"/>
      <c r="O37" s="59"/>
      <c r="P37" s="433"/>
    </row>
    <row r="38" spans="1:16" s="1" customFormat="1" ht="18" customHeight="1">
      <c r="A38" s="191">
        <v>38</v>
      </c>
      <c r="B38" s="540"/>
      <c r="C38" s="231"/>
      <c r="D38" s="234" t="s">
        <v>486</v>
      </c>
      <c r="E38" s="231"/>
      <c r="F38" s="231"/>
      <c r="G38" s="231"/>
      <c r="H38" s="231"/>
      <c r="I38" s="231"/>
      <c r="J38" s="540"/>
      <c r="K38" s="540"/>
      <c r="L38" s="231"/>
      <c r="M38" s="231"/>
      <c r="N38" s="231"/>
      <c r="O38" s="59"/>
      <c r="P38" s="433"/>
    </row>
    <row r="39" spans="1:16" s="1" customFormat="1" ht="15" customHeight="1">
      <c r="A39" s="191">
        <v>39</v>
      </c>
      <c r="B39" s="540"/>
      <c r="C39" s="61"/>
      <c r="D39" s="61"/>
      <c r="E39" s="231"/>
      <c r="F39" s="233" t="s">
        <v>276</v>
      </c>
      <c r="G39" s="61"/>
      <c r="H39" s="61"/>
      <c r="I39" s="61"/>
      <c r="J39" s="540"/>
      <c r="K39" s="577">
        <v>4308.9424909516838</v>
      </c>
      <c r="L39" s="231"/>
      <c r="M39" s="231"/>
      <c r="N39" s="231"/>
      <c r="O39" s="59"/>
      <c r="P39" s="433"/>
    </row>
    <row r="40" spans="1:16" s="1" customFormat="1" ht="15" customHeight="1">
      <c r="A40" s="191">
        <v>40</v>
      </c>
      <c r="B40" s="540"/>
      <c r="C40" s="61"/>
      <c r="D40" s="61"/>
      <c r="E40" s="231"/>
      <c r="F40" s="233" t="s">
        <v>277</v>
      </c>
      <c r="G40" s="61"/>
      <c r="H40" s="61"/>
      <c r="I40" s="61"/>
      <c r="J40" s="540"/>
      <c r="K40" s="362"/>
      <c r="L40" s="231"/>
      <c r="M40" s="231"/>
      <c r="N40" s="231"/>
      <c r="O40" s="59"/>
      <c r="P40" s="433"/>
    </row>
    <row r="41" spans="1:16" s="1" customFormat="1" ht="15" customHeight="1">
      <c r="A41" s="191">
        <v>41</v>
      </c>
      <c r="B41" s="540"/>
      <c r="C41" s="61"/>
      <c r="D41" s="61"/>
      <c r="E41" s="192" t="s">
        <v>278</v>
      </c>
      <c r="F41" s="61"/>
      <c r="G41" s="61"/>
      <c r="H41" s="61"/>
      <c r="I41" s="61"/>
      <c r="J41" s="540"/>
      <c r="K41" s="538">
        <f>SUM(K39:K40)</f>
        <v>4308.9424909516838</v>
      </c>
      <c r="L41" s="231"/>
      <c r="M41" s="231"/>
      <c r="N41" s="231"/>
      <c r="O41" s="59"/>
      <c r="P41" s="433"/>
    </row>
    <row r="42" spans="1:16" s="1" customFormat="1" ht="18" customHeight="1">
      <c r="A42" s="191">
        <v>42</v>
      </c>
      <c r="B42" s="540"/>
      <c r="C42" s="231"/>
      <c r="D42" s="234" t="s">
        <v>460</v>
      </c>
      <c r="E42" s="231"/>
      <c r="F42" s="231"/>
      <c r="G42" s="231"/>
      <c r="H42" s="231"/>
      <c r="I42" s="231"/>
      <c r="J42" s="540"/>
      <c r="K42" s="540"/>
      <c r="L42" s="231"/>
      <c r="M42" s="231"/>
      <c r="N42" s="231"/>
      <c r="O42" s="59"/>
      <c r="P42" s="433"/>
    </row>
    <row r="43" spans="1:16" s="1" customFormat="1" ht="15" customHeight="1">
      <c r="A43" s="191">
        <v>43</v>
      </c>
      <c r="B43" s="540"/>
      <c r="C43" s="61"/>
      <c r="D43" s="61"/>
      <c r="E43" s="231"/>
      <c r="F43" s="233" t="s">
        <v>276</v>
      </c>
      <c r="G43" s="61"/>
      <c r="H43" s="61"/>
      <c r="I43" s="61"/>
      <c r="J43" s="540"/>
      <c r="K43" s="577">
        <v>1685.4869700000002</v>
      </c>
      <c r="L43" s="231"/>
      <c r="M43" s="231"/>
      <c r="N43" s="231"/>
      <c r="O43" s="59"/>
      <c r="P43" s="433"/>
    </row>
    <row r="44" spans="1:16" s="1" customFormat="1" ht="15" customHeight="1">
      <c r="A44" s="191">
        <v>44</v>
      </c>
      <c r="B44" s="540"/>
      <c r="C44" s="61"/>
      <c r="D44" s="61"/>
      <c r="E44" s="231"/>
      <c r="F44" s="233" t="s">
        <v>277</v>
      </c>
      <c r="G44" s="61"/>
      <c r="H44" s="61"/>
      <c r="I44" s="61"/>
      <c r="J44" s="540"/>
      <c r="K44" s="362"/>
      <c r="L44" s="231"/>
      <c r="M44" s="231"/>
      <c r="N44" s="231"/>
      <c r="O44" s="59"/>
      <c r="P44" s="433"/>
    </row>
    <row r="45" spans="1:16" s="1" customFormat="1" ht="15" customHeight="1">
      <c r="A45" s="191">
        <v>45</v>
      </c>
      <c r="B45" s="540"/>
      <c r="C45" s="61"/>
      <c r="D45" s="61"/>
      <c r="E45" s="192" t="s">
        <v>278</v>
      </c>
      <c r="F45" s="61"/>
      <c r="G45" s="61"/>
      <c r="H45" s="61"/>
      <c r="I45" s="61"/>
      <c r="J45" s="540"/>
      <c r="K45" s="538">
        <f>SUM(K43:K44)</f>
        <v>1685.4869700000002</v>
      </c>
      <c r="L45" s="231"/>
      <c r="M45" s="231"/>
      <c r="N45" s="231"/>
      <c r="O45" s="59"/>
      <c r="P45" s="433"/>
    </row>
    <row r="46" spans="1:16" s="1" customFormat="1" ht="15" customHeight="1" thickBot="1">
      <c r="A46" s="191">
        <v>46</v>
      </c>
      <c r="B46" s="540"/>
      <c r="C46" s="540"/>
      <c r="D46" s="540"/>
      <c r="E46" s="231"/>
      <c r="F46" s="540"/>
      <c r="G46" s="540"/>
      <c r="H46" s="540"/>
      <c r="I46" s="540"/>
      <c r="J46" s="540"/>
      <c r="K46" s="540"/>
      <c r="L46" s="231"/>
      <c r="M46" s="231"/>
      <c r="N46" s="231"/>
      <c r="O46" s="59"/>
      <c r="P46" s="433"/>
    </row>
    <row r="47" spans="1:16" s="1" customFormat="1" ht="15" customHeight="1" thickBot="1">
      <c r="A47" s="191">
        <v>47</v>
      </c>
      <c r="B47" s="540"/>
      <c r="C47" s="540"/>
      <c r="D47" s="192" t="s">
        <v>279</v>
      </c>
      <c r="E47" s="540"/>
      <c r="F47" s="540"/>
      <c r="G47" s="540"/>
      <c r="H47" s="540"/>
      <c r="I47" s="540"/>
      <c r="J47" s="540"/>
      <c r="K47" s="545">
        <f>SUM(K11,K15,K19,K23,K27,K31,K35,K39,K43)</f>
        <v>156778.6950982842</v>
      </c>
      <c r="L47" s="231"/>
      <c r="M47" s="231"/>
      <c r="N47" s="231"/>
      <c r="O47" s="59"/>
      <c r="P47" s="433"/>
    </row>
    <row r="48" spans="1:16" s="1" customFormat="1" ht="15" customHeight="1" thickBot="1">
      <c r="A48" s="191">
        <v>48</v>
      </c>
      <c r="B48" s="540"/>
      <c r="C48" s="540"/>
      <c r="D48" s="192" t="s">
        <v>280</v>
      </c>
      <c r="E48" s="540"/>
      <c r="F48" s="540"/>
      <c r="G48" s="540"/>
      <c r="H48" s="540"/>
      <c r="I48" s="540"/>
      <c r="J48" s="540"/>
      <c r="K48" s="545">
        <f>SUM(K12,K16,K20,K24,K28,K32,K36,K40,K44)</f>
        <v>0</v>
      </c>
      <c r="L48" s="231"/>
      <c r="M48" s="231"/>
      <c r="N48" s="231"/>
      <c r="O48" s="59"/>
      <c r="P48" s="433"/>
    </row>
    <row r="49" spans="1:16" s="1" customFormat="1" ht="15" customHeight="1" thickBot="1">
      <c r="A49" s="191">
        <v>49</v>
      </c>
      <c r="B49" s="540"/>
      <c r="C49" s="540"/>
      <c r="D49" s="192" t="s">
        <v>142</v>
      </c>
      <c r="E49" s="540"/>
      <c r="F49" s="540"/>
      <c r="G49" s="540"/>
      <c r="H49" s="540"/>
      <c r="I49" s="540"/>
      <c r="J49" s="540"/>
      <c r="K49" s="545">
        <f>K47+K48</f>
        <v>156778.6950982842</v>
      </c>
      <c r="L49" s="540"/>
      <c r="M49" s="540"/>
      <c r="N49" s="540"/>
      <c r="O49" s="59"/>
      <c r="P49" s="429" t="s">
        <v>726</v>
      </c>
    </row>
    <row r="50" spans="1:16" s="189" customFormat="1" ht="15" customHeight="1">
      <c r="A50" s="191"/>
      <c r="B50" s="540"/>
      <c r="C50" s="540"/>
      <c r="D50" s="540"/>
      <c r="E50" s="540"/>
      <c r="F50" s="540"/>
      <c r="G50" s="540"/>
      <c r="H50" s="540"/>
      <c r="I50" s="540"/>
      <c r="J50" s="540"/>
      <c r="K50" s="540"/>
      <c r="L50" s="540"/>
      <c r="M50" s="540"/>
      <c r="N50" s="540"/>
      <c r="O50" s="59"/>
      <c r="P50" s="433"/>
    </row>
    <row r="51" spans="1:16" s="1" customFormat="1" ht="30" customHeight="1">
      <c r="A51" s="191">
        <v>57</v>
      </c>
      <c r="B51" s="540"/>
      <c r="C51" s="230" t="s">
        <v>817</v>
      </c>
      <c r="D51" s="540"/>
      <c r="E51" s="540"/>
      <c r="F51" s="540"/>
      <c r="G51" s="540"/>
      <c r="H51" s="540"/>
      <c r="I51" s="540"/>
      <c r="J51" s="540"/>
      <c r="K51" s="540"/>
      <c r="L51" s="681" t="s">
        <v>133</v>
      </c>
      <c r="M51" s="681"/>
      <c r="N51" s="540"/>
      <c r="O51" s="59"/>
      <c r="P51" s="433"/>
    </row>
    <row r="52" spans="1:16" s="1" customFormat="1" ht="15" customHeight="1">
      <c r="A52" s="191">
        <v>58</v>
      </c>
      <c r="B52" s="540"/>
      <c r="C52" s="543"/>
      <c r="D52" s="543"/>
      <c r="E52" s="231"/>
      <c r="F52" s="543"/>
      <c r="G52" s="543"/>
      <c r="H52" s="543"/>
      <c r="I52" s="543"/>
      <c r="J52" s="543"/>
      <c r="K52" s="544"/>
      <c r="L52" s="228" t="s">
        <v>123</v>
      </c>
      <c r="M52" s="228" t="s">
        <v>281</v>
      </c>
      <c r="N52" s="540"/>
      <c r="O52" s="59"/>
      <c r="P52" s="433"/>
    </row>
    <row r="53" spans="1:16" s="1" customFormat="1" ht="15" customHeight="1">
      <c r="A53" s="191">
        <v>59</v>
      </c>
      <c r="B53" s="540"/>
      <c r="C53" s="99"/>
      <c r="D53" s="99"/>
      <c r="E53" s="231"/>
      <c r="F53" s="99"/>
      <c r="G53" s="99"/>
      <c r="H53" s="99"/>
      <c r="I53" s="99"/>
      <c r="J53" s="543"/>
      <c r="K53" s="544"/>
      <c r="L53" s="546">
        <f>IF(ISNUMBER(CoverSheet!$C$12),DATE(YEAR(CoverSheet!$C$12)-1,MONTH(CoverSheet!$C$12),DAY(CoverSheet!$C$12)),"")</f>
        <v>41364</v>
      </c>
      <c r="M53" s="546">
        <f>IF(ISNUMBER(CoverSheet!$C$12),DATE(YEAR(CoverSheet!$C$12),MONTH(CoverSheet!$C$12),DAY(CoverSheet!$C$12)),"")</f>
        <v>41729</v>
      </c>
      <c r="N53" s="540"/>
      <c r="O53" s="59"/>
      <c r="P53" s="433"/>
    </row>
    <row r="54" spans="1:16" s="189" customFormat="1" ht="15" customHeight="1">
      <c r="A54" s="191">
        <v>60</v>
      </c>
      <c r="B54" s="540"/>
      <c r="C54" s="99"/>
      <c r="D54" s="99"/>
      <c r="E54" s="192" t="s">
        <v>282</v>
      </c>
      <c r="F54" s="99"/>
      <c r="G54" s="99"/>
      <c r="H54" s="99"/>
      <c r="I54" s="99"/>
      <c r="J54" s="543"/>
      <c r="K54" s="544"/>
      <c r="L54" s="544"/>
      <c r="M54" s="544"/>
      <c r="N54" s="540"/>
      <c r="O54" s="59"/>
      <c r="P54" s="433"/>
    </row>
    <row r="55" spans="1:16" s="1" customFormat="1" ht="15" customHeight="1">
      <c r="A55" s="191">
        <v>61</v>
      </c>
      <c r="B55" s="540"/>
      <c r="C55" s="99"/>
      <c r="D55" s="99"/>
      <c r="E55" s="231"/>
      <c r="F55" s="233" t="s">
        <v>2</v>
      </c>
      <c r="G55" s="99"/>
      <c r="H55" s="578"/>
      <c r="I55" s="99"/>
      <c r="J55" s="414"/>
      <c r="K55" s="61" t="s">
        <v>283</v>
      </c>
      <c r="L55" s="578"/>
      <c r="M55" s="578"/>
      <c r="N55" s="540"/>
      <c r="O55" s="59"/>
      <c r="P55" s="433"/>
    </row>
    <row r="56" spans="1:16" s="1" customFormat="1" ht="15" customHeight="1">
      <c r="A56" s="191">
        <v>62</v>
      </c>
      <c r="B56" s="540"/>
      <c r="C56" s="99"/>
      <c r="D56" s="99"/>
      <c r="E56" s="231"/>
      <c r="F56" s="233" t="s">
        <v>284</v>
      </c>
      <c r="G56" s="99"/>
      <c r="H56" s="578"/>
      <c r="I56" s="99"/>
      <c r="J56" s="414"/>
      <c r="K56" s="61" t="s">
        <v>285</v>
      </c>
      <c r="L56" s="578"/>
      <c r="M56" s="578"/>
      <c r="N56" s="540"/>
      <c r="O56" s="59"/>
      <c r="P56" s="433"/>
    </row>
    <row r="57" spans="1:16" s="1" customFormat="1" ht="15" customHeight="1">
      <c r="A57" s="191">
        <v>63</v>
      </c>
      <c r="B57" s="540"/>
      <c r="C57" s="99"/>
      <c r="D57" s="99"/>
      <c r="E57" s="231"/>
      <c r="F57" s="233" t="s">
        <v>286</v>
      </c>
      <c r="G57" s="99"/>
      <c r="H57" s="578"/>
      <c r="I57" s="99"/>
      <c r="J57" s="414"/>
      <c r="K57" s="61" t="s">
        <v>287</v>
      </c>
      <c r="L57" s="538">
        <f>L55-L56</f>
        <v>0</v>
      </c>
      <c r="M57" s="538">
        <f>M55-M56</f>
        <v>0</v>
      </c>
      <c r="N57" s="540"/>
      <c r="O57" s="59"/>
      <c r="P57" s="433"/>
    </row>
    <row r="58" spans="1:16" s="1" customFormat="1" ht="15" customHeight="1">
      <c r="A58" s="191">
        <v>64</v>
      </c>
      <c r="B58" s="540"/>
      <c r="C58" s="99"/>
      <c r="D58" s="99"/>
      <c r="E58" s="231"/>
      <c r="F58" s="231"/>
      <c r="G58" s="99"/>
      <c r="H58" s="99"/>
      <c r="I58" s="99"/>
      <c r="J58" s="99"/>
      <c r="K58" s="61"/>
      <c r="L58" s="540"/>
      <c r="M58" s="540"/>
      <c r="N58" s="540"/>
      <c r="O58" s="59"/>
      <c r="P58" s="433"/>
    </row>
    <row r="59" spans="1:16" s="1" customFormat="1" ht="15" customHeight="1">
      <c r="A59" s="191">
        <v>65</v>
      </c>
      <c r="B59" s="540"/>
      <c r="C59" s="99"/>
      <c r="D59" s="99"/>
      <c r="E59" s="231"/>
      <c r="F59" s="233" t="s">
        <v>288</v>
      </c>
      <c r="G59" s="99"/>
      <c r="H59" s="683"/>
      <c r="I59" s="684"/>
      <c r="J59" s="684"/>
      <c r="K59" s="684"/>
      <c r="L59" s="684"/>
      <c r="M59" s="685"/>
      <c r="N59" s="540"/>
      <c r="O59" s="59"/>
      <c r="P59" s="433"/>
    </row>
    <row r="60" spans="1:16" s="1" customFormat="1" ht="15" customHeight="1">
      <c r="A60" s="191">
        <v>66</v>
      </c>
      <c r="B60" s="540"/>
      <c r="C60" s="99"/>
      <c r="D60" s="99"/>
      <c r="E60" s="231"/>
      <c r="F60" s="99"/>
      <c r="G60" s="99"/>
      <c r="H60" s="686"/>
      <c r="I60" s="687"/>
      <c r="J60" s="687"/>
      <c r="K60" s="687"/>
      <c r="L60" s="687"/>
      <c r="M60" s="688"/>
      <c r="N60" s="540"/>
      <c r="O60" s="59"/>
      <c r="P60" s="433"/>
    </row>
    <row r="61" spans="1:16" s="1" customFormat="1" ht="15" customHeight="1">
      <c r="A61" s="191">
        <v>67</v>
      </c>
      <c r="B61" s="540"/>
      <c r="C61" s="540"/>
      <c r="D61" s="540"/>
      <c r="E61" s="231"/>
      <c r="F61" s="540"/>
      <c r="G61" s="540"/>
      <c r="H61" s="540"/>
      <c r="I61" s="540"/>
      <c r="J61" s="540"/>
      <c r="K61" s="540"/>
      <c r="L61" s="228" t="s">
        <v>123</v>
      </c>
      <c r="M61" s="228" t="s">
        <v>281</v>
      </c>
      <c r="N61" s="540"/>
      <c r="O61" s="59"/>
      <c r="P61" s="433"/>
    </row>
    <row r="62" spans="1:16" s="1" customFormat="1" ht="15" customHeight="1">
      <c r="A62" s="191">
        <v>68</v>
      </c>
      <c r="B62" s="540"/>
      <c r="C62" s="99"/>
      <c r="D62" s="99"/>
      <c r="E62" s="192" t="s">
        <v>289</v>
      </c>
      <c r="F62" s="99"/>
      <c r="G62" s="99"/>
      <c r="H62" s="99"/>
      <c r="I62" s="99"/>
      <c r="J62" s="543"/>
      <c r="K62" s="540"/>
      <c r="L62" s="546">
        <f>IF(ISNUMBER(CoverSheet!$C$12),DATE(YEAR(CoverSheet!$C$12)-1,MONTH(CoverSheet!$C$12),DAY(CoverSheet!$C$12)),"")</f>
        <v>41364</v>
      </c>
      <c r="M62" s="546">
        <f>IF(ISNUMBER(CoverSheet!$C$12),DATE(YEAR(CoverSheet!$C$12),MONTH(CoverSheet!$C$12),DAY(CoverSheet!$C$12)),"")</f>
        <v>41729</v>
      </c>
      <c r="N62" s="540"/>
      <c r="O62" s="59"/>
      <c r="P62" s="433"/>
    </row>
    <row r="63" spans="1:16" s="1" customFormat="1" ht="15" customHeight="1">
      <c r="A63" s="191">
        <v>69</v>
      </c>
      <c r="B63" s="540"/>
      <c r="C63" s="99"/>
      <c r="D63" s="99"/>
      <c r="E63" s="231"/>
      <c r="F63" s="233" t="s">
        <v>2</v>
      </c>
      <c r="G63" s="99"/>
      <c r="H63" s="578"/>
      <c r="I63" s="99"/>
      <c r="J63" s="414"/>
      <c r="K63" s="61" t="s">
        <v>283</v>
      </c>
      <c r="L63" s="578"/>
      <c r="M63" s="578"/>
      <c r="N63" s="540"/>
      <c r="O63" s="59"/>
      <c r="P63" s="433"/>
    </row>
    <row r="64" spans="1:16" s="1" customFormat="1" ht="15" customHeight="1">
      <c r="A64" s="191">
        <v>70</v>
      </c>
      <c r="B64" s="540"/>
      <c r="C64" s="99"/>
      <c r="D64" s="99"/>
      <c r="E64" s="231"/>
      <c r="F64" s="233" t="s">
        <v>284</v>
      </c>
      <c r="G64" s="99"/>
      <c r="H64" s="578"/>
      <c r="I64" s="99"/>
      <c r="J64" s="414"/>
      <c r="K64" s="61" t="s">
        <v>285</v>
      </c>
      <c r="L64" s="578"/>
      <c r="M64" s="578"/>
      <c r="N64" s="540"/>
      <c r="O64" s="59"/>
      <c r="P64" s="433"/>
    </row>
    <row r="65" spans="1:16" s="1" customFormat="1" ht="15" customHeight="1">
      <c r="A65" s="191">
        <v>71</v>
      </c>
      <c r="B65" s="540"/>
      <c r="C65" s="99"/>
      <c r="D65" s="99"/>
      <c r="E65" s="231"/>
      <c r="F65" s="233" t="s">
        <v>286</v>
      </c>
      <c r="G65" s="99"/>
      <c r="H65" s="578"/>
      <c r="I65" s="99"/>
      <c r="J65" s="414"/>
      <c r="K65" s="61" t="s">
        <v>287</v>
      </c>
      <c r="L65" s="538">
        <f>L63-L64</f>
        <v>0</v>
      </c>
      <c r="M65" s="538">
        <f>M63-M64</f>
        <v>0</v>
      </c>
      <c r="N65" s="540"/>
      <c r="O65" s="59"/>
      <c r="P65" s="433"/>
    </row>
    <row r="66" spans="1:16" s="1" customFormat="1" ht="15" customHeight="1">
      <c r="A66" s="191">
        <v>72</v>
      </c>
      <c r="B66" s="540"/>
      <c r="C66" s="99"/>
      <c r="D66" s="99"/>
      <c r="E66" s="231"/>
      <c r="F66" s="231"/>
      <c r="G66" s="99"/>
      <c r="H66" s="99"/>
      <c r="I66" s="99"/>
      <c r="J66" s="99"/>
      <c r="K66" s="61"/>
      <c r="L66" s="540"/>
      <c r="M66" s="540"/>
      <c r="N66" s="540"/>
      <c r="O66" s="59"/>
      <c r="P66" s="433"/>
    </row>
    <row r="67" spans="1:16" s="1" customFormat="1" ht="15" customHeight="1">
      <c r="A67" s="191">
        <v>73</v>
      </c>
      <c r="B67" s="540"/>
      <c r="C67" s="99"/>
      <c r="D67" s="99"/>
      <c r="E67" s="231"/>
      <c r="F67" s="233" t="s">
        <v>288</v>
      </c>
      <c r="G67" s="99"/>
      <c r="H67" s="683"/>
      <c r="I67" s="684"/>
      <c r="J67" s="684"/>
      <c r="K67" s="684"/>
      <c r="L67" s="684"/>
      <c r="M67" s="685"/>
      <c r="N67" s="540"/>
      <c r="O67" s="59"/>
      <c r="P67" s="433"/>
    </row>
    <row r="68" spans="1:16" s="1" customFormat="1" ht="15" customHeight="1">
      <c r="A68" s="191">
        <v>74</v>
      </c>
      <c r="B68" s="540"/>
      <c r="C68" s="99"/>
      <c r="D68" s="99"/>
      <c r="E68" s="231"/>
      <c r="F68" s="99"/>
      <c r="G68" s="99"/>
      <c r="H68" s="686"/>
      <c r="I68" s="687"/>
      <c r="J68" s="687"/>
      <c r="K68" s="687"/>
      <c r="L68" s="687"/>
      <c r="M68" s="688"/>
      <c r="N68" s="540"/>
      <c r="O68" s="59"/>
      <c r="P68" s="433"/>
    </row>
    <row r="69" spans="1:16" s="1" customFormat="1" ht="15" customHeight="1">
      <c r="A69" s="191">
        <v>75</v>
      </c>
      <c r="B69" s="540"/>
      <c r="C69" s="540"/>
      <c r="D69" s="540"/>
      <c r="E69" s="231"/>
      <c r="F69" s="540"/>
      <c r="G69" s="540"/>
      <c r="H69" s="540"/>
      <c r="I69" s="540"/>
      <c r="J69" s="540"/>
      <c r="K69" s="540"/>
      <c r="L69" s="540"/>
      <c r="M69" s="540"/>
      <c r="N69" s="540"/>
      <c r="O69" s="59"/>
      <c r="P69" s="433"/>
    </row>
    <row r="70" spans="1:16" s="468" customFormat="1" ht="15" customHeight="1">
      <c r="A70" s="470">
        <v>76</v>
      </c>
      <c r="B70" s="474"/>
      <c r="C70" s="474"/>
      <c r="D70" s="474"/>
      <c r="E70" s="563"/>
      <c r="F70" s="474"/>
      <c r="G70" s="474"/>
      <c r="H70" s="474"/>
      <c r="I70" s="474"/>
      <c r="J70" s="474"/>
      <c r="K70" s="474"/>
      <c r="L70" s="564" t="s">
        <v>123</v>
      </c>
      <c r="M70" s="564" t="s">
        <v>281</v>
      </c>
      <c r="N70" s="474"/>
      <c r="O70" s="475"/>
      <c r="P70" s="467"/>
    </row>
    <row r="71" spans="1:16" s="497" customFormat="1" ht="15" customHeight="1">
      <c r="A71" s="191">
        <v>77</v>
      </c>
      <c r="B71" s="540"/>
      <c r="C71" s="99"/>
      <c r="D71" s="99"/>
      <c r="E71" s="192" t="s">
        <v>290</v>
      </c>
      <c r="F71" s="99"/>
      <c r="G71" s="99"/>
      <c r="H71" s="99"/>
      <c r="I71" s="99"/>
      <c r="J71" s="543"/>
      <c r="K71" s="540"/>
      <c r="L71" s="546">
        <f>IF(ISNUMBER(CoverSheet!$C$12),DATE(YEAR(CoverSheet!$C$12)-1,MONTH(CoverSheet!$C$12),DAY(CoverSheet!$C$12)),"")</f>
        <v>41364</v>
      </c>
      <c r="M71" s="546">
        <f>IF(ISNUMBER(CoverSheet!$C$12),DATE(YEAR(CoverSheet!$C$12),MONTH(CoverSheet!$C$12),DAY(CoverSheet!$C$12)),"")</f>
        <v>41729</v>
      </c>
      <c r="N71" s="540"/>
      <c r="O71" s="59"/>
      <c r="P71" s="496"/>
    </row>
    <row r="72" spans="1:16" s="497" customFormat="1" ht="15" customHeight="1">
      <c r="A72" s="191">
        <v>78</v>
      </c>
      <c r="B72" s="540"/>
      <c r="C72" s="99"/>
      <c r="D72" s="99"/>
      <c r="E72" s="231"/>
      <c r="F72" s="233" t="s">
        <v>2</v>
      </c>
      <c r="G72" s="99"/>
      <c r="H72" s="578"/>
      <c r="I72" s="99"/>
      <c r="J72" s="414"/>
      <c r="K72" s="61" t="s">
        <v>283</v>
      </c>
      <c r="L72" s="578"/>
      <c r="M72" s="578"/>
      <c r="N72" s="540"/>
      <c r="O72" s="59"/>
      <c r="P72" s="496"/>
    </row>
    <row r="73" spans="1:16" s="497" customFormat="1" ht="15" customHeight="1">
      <c r="A73" s="191">
        <v>79</v>
      </c>
      <c r="B73" s="540"/>
      <c r="C73" s="99"/>
      <c r="D73" s="99"/>
      <c r="E73" s="231"/>
      <c r="F73" s="233" t="s">
        <v>284</v>
      </c>
      <c r="G73" s="99"/>
      <c r="H73" s="578"/>
      <c r="I73" s="99"/>
      <c r="J73" s="414"/>
      <c r="K73" s="61" t="s">
        <v>285</v>
      </c>
      <c r="L73" s="578"/>
      <c r="M73" s="578"/>
      <c r="N73" s="540"/>
      <c r="O73" s="59"/>
      <c r="P73" s="496"/>
    </row>
    <row r="74" spans="1:16" s="497" customFormat="1" ht="15" customHeight="1">
      <c r="A74" s="191">
        <v>80</v>
      </c>
      <c r="B74" s="540"/>
      <c r="C74" s="99"/>
      <c r="D74" s="99"/>
      <c r="E74" s="231"/>
      <c r="F74" s="233" t="s">
        <v>286</v>
      </c>
      <c r="G74" s="99"/>
      <c r="H74" s="578"/>
      <c r="I74" s="99"/>
      <c r="J74" s="414"/>
      <c r="K74" s="61" t="s">
        <v>287</v>
      </c>
      <c r="L74" s="538">
        <f>L72-L73</f>
        <v>0</v>
      </c>
      <c r="M74" s="538">
        <f>M72-M73</f>
        <v>0</v>
      </c>
      <c r="N74" s="540"/>
      <c r="O74" s="59"/>
      <c r="P74" s="496"/>
    </row>
    <row r="75" spans="1:16" s="497" customFormat="1" ht="15" customHeight="1">
      <c r="A75" s="191">
        <v>81</v>
      </c>
      <c r="B75" s="540"/>
      <c r="C75" s="99"/>
      <c r="D75" s="99"/>
      <c r="E75" s="231"/>
      <c r="F75" s="231"/>
      <c r="G75" s="99"/>
      <c r="H75" s="99"/>
      <c r="I75" s="99"/>
      <c r="J75" s="99"/>
      <c r="K75" s="61"/>
      <c r="L75" s="540"/>
      <c r="M75" s="540"/>
      <c r="N75" s="540"/>
      <c r="O75" s="59"/>
      <c r="P75" s="496"/>
    </row>
    <row r="76" spans="1:16" s="497" customFormat="1" ht="15" customHeight="1">
      <c r="A76" s="191">
        <v>82</v>
      </c>
      <c r="B76" s="540"/>
      <c r="C76" s="99"/>
      <c r="D76" s="99"/>
      <c r="E76" s="231"/>
      <c r="F76" s="233" t="s">
        <v>288</v>
      </c>
      <c r="G76" s="99"/>
      <c r="H76" s="683"/>
      <c r="I76" s="684"/>
      <c r="J76" s="684"/>
      <c r="K76" s="684"/>
      <c r="L76" s="684"/>
      <c r="M76" s="685"/>
      <c r="N76" s="540"/>
      <c r="O76" s="59"/>
      <c r="P76" s="496"/>
    </row>
    <row r="77" spans="1:16" s="497" customFormat="1" ht="15" customHeight="1">
      <c r="A77" s="191">
        <v>83</v>
      </c>
      <c r="B77" s="540"/>
      <c r="C77" s="99"/>
      <c r="D77" s="99"/>
      <c r="E77" s="231"/>
      <c r="F77" s="99"/>
      <c r="G77" s="99"/>
      <c r="H77" s="686"/>
      <c r="I77" s="687"/>
      <c r="J77" s="687"/>
      <c r="K77" s="687"/>
      <c r="L77" s="687"/>
      <c r="M77" s="688"/>
      <c r="N77" s="540"/>
      <c r="O77" s="59"/>
      <c r="P77" s="496"/>
    </row>
    <row r="78" spans="1:16" s="468" customFormat="1" ht="15" customHeight="1">
      <c r="A78" s="470">
        <v>84</v>
      </c>
      <c r="B78" s="474"/>
      <c r="C78" s="477"/>
      <c r="D78" s="477"/>
      <c r="E78" s="563"/>
      <c r="F78" s="477"/>
      <c r="G78" s="477"/>
      <c r="H78" s="565"/>
      <c r="I78" s="565"/>
      <c r="J78" s="565"/>
      <c r="K78" s="565"/>
      <c r="L78" s="565"/>
      <c r="M78" s="565"/>
      <c r="N78" s="474"/>
      <c r="O78" s="475"/>
      <c r="P78" s="467"/>
    </row>
    <row r="79" spans="1:16" s="1" customFormat="1" ht="15" customHeight="1">
      <c r="A79" s="191">
        <v>85</v>
      </c>
      <c r="B79" s="543"/>
      <c r="C79" s="682" t="s">
        <v>291</v>
      </c>
      <c r="D79" s="682"/>
      <c r="E79" s="682"/>
      <c r="F79" s="682"/>
      <c r="G79" s="682"/>
      <c r="H79" s="682"/>
      <c r="I79" s="682"/>
      <c r="J79" s="682"/>
      <c r="K79" s="682"/>
      <c r="L79" s="682"/>
      <c r="M79" s="682"/>
      <c r="N79" s="682"/>
      <c r="O79" s="59"/>
      <c r="P79" s="433"/>
    </row>
    <row r="80" spans="1:16" s="189" customFormat="1" ht="15" customHeight="1">
      <c r="A80" s="191"/>
      <c r="B80" s="543"/>
      <c r="C80" s="231" t="s">
        <v>816</v>
      </c>
      <c r="D80" s="547"/>
      <c r="E80" s="547"/>
      <c r="F80" s="547"/>
      <c r="G80" s="547"/>
      <c r="H80" s="547"/>
      <c r="I80" s="547"/>
      <c r="J80" s="547"/>
      <c r="K80" s="547"/>
      <c r="L80" s="547"/>
      <c r="M80" s="547"/>
      <c r="N80" s="547"/>
      <c r="O80" s="59"/>
      <c r="P80" s="433"/>
    </row>
    <row r="81" spans="1:16" s="1" customFormat="1" ht="12.75" customHeight="1">
      <c r="A81" s="64"/>
      <c r="B81" s="548"/>
      <c r="C81" s="65"/>
      <c r="D81" s="65"/>
      <c r="E81" s="177"/>
      <c r="F81" s="65"/>
      <c r="G81" s="65"/>
      <c r="H81" s="65"/>
      <c r="I81" s="65"/>
      <c r="J81" s="65"/>
      <c r="K81" s="65"/>
      <c r="L81" s="65"/>
      <c r="M81" s="65"/>
      <c r="N81" s="65"/>
      <c r="O81" s="73"/>
      <c r="P81" s="433"/>
    </row>
    <row r="82" spans="1:16" s="1" customFormat="1" ht="15" customHeight="1">
      <c r="A82" s="181"/>
      <c r="B82" s="182"/>
      <c r="C82" s="163"/>
      <c r="D82" s="163"/>
      <c r="E82" s="165"/>
      <c r="F82" s="163"/>
      <c r="G82" s="163"/>
      <c r="H82" s="163"/>
      <c r="I82" s="163"/>
      <c r="J82" s="183"/>
      <c r="K82" s="163"/>
      <c r="L82" s="163"/>
      <c r="M82" s="163"/>
      <c r="N82" s="163"/>
      <c r="O82" s="163"/>
      <c r="P82" s="433"/>
    </row>
    <row r="83" spans="1:16" s="1" customFormat="1" ht="15" customHeight="1">
      <c r="A83" s="181"/>
      <c r="B83" s="182"/>
      <c r="C83" s="182"/>
      <c r="D83" s="182"/>
      <c r="E83" s="165"/>
      <c r="F83" s="182"/>
      <c r="G83" s="182"/>
      <c r="H83" s="182"/>
      <c r="I83" s="182"/>
      <c r="J83" s="183"/>
      <c r="K83" s="163"/>
      <c r="L83" s="163"/>
      <c r="M83" s="163"/>
      <c r="N83" s="163"/>
      <c r="O83" s="163"/>
      <c r="P83" s="433"/>
    </row>
    <row r="84" spans="1:16" s="1" customFormat="1" ht="15" customHeight="1">
      <c r="A84" s="181"/>
      <c r="B84" s="163"/>
      <c r="C84" s="183"/>
      <c r="D84" s="183"/>
      <c r="E84" s="165"/>
      <c r="F84" s="183"/>
      <c r="G84" s="183"/>
      <c r="H84" s="183"/>
      <c r="I84" s="183"/>
      <c r="J84" s="183"/>
      <c r="K84" s="183"/>
      <c r="L84" s="163"/>
      <c r="M84" s="183"/>
      <c r="N84" s="163"/>
      <c r="O84" s="163"/>
      <c r="P84" s="433"/>
    </row>
    <row r="85" spans="1:16" s="1" customFormat="1">
      <c r="A85" s="163"/>
      <c r="B85" s="163"/>
      <c r="C85" s="163"/>
      <c r="D85" s="163"/>
      <c r="E85" s="165"/>
      <c r="F85" s="163"/>
      <c r="G85" s="163"/>
      <c r="H85" s="163"/>
      <c r="I85" s="163"/>
      <c r="J85" s="163"/>
      <c r="K85" s="163"/>
      <c r="L85" s="163"/>
      <c r="M85" s="163"/>
      <c r="N85" s="163"/>
      <c r="O85" s="163"/>
      <c r="P85" s="433"/>
    </row>
    <row r="86" spans="1:16" s="1" customFormat="1">
      <c r="A86" s="163"/>
      <c r="B86" s="163"/>
      <c r="C86" s="163"/>
      <c r="D86" s="163"/>
      <c r="E86" s="165"/>
      <c r="F86" s="163"/>
      <c r="G86" s="163"/>
      <c r="H86" s="163"/>
      <c r="I86" s="163"/>
      <c r="J86" s="163"/>
      <c r="K86" s="163"/>
      <c r="L86" s="163"/>
      <c r="M86" s="163"/>
      <c r="N86" s="163"/>
      <c r="O86" s="163"/>
      <c r="P86" s="433"/>
    </row>
    <row r="87" spans="1:16" s="1" customFormat="1">
      <c r="A87" s="163"/>
      <c r="B87" s="163"/>
      <c r="C87" s="163"/>
      <c r="D87" s="163"/>
      <c r="E87" s="165"/>
      <c r="F87" s="163"/>
      <c r="G87" s="163"/>
      <c r="H87" s="163"/>
      <c r="I87" s="163"/>
      <c r="J87" s="163"/>
      <c r="K87" s="163"/>
      <c r="L87" s="163"/>
      <c r="M87" s="163"/>
      <c r="N87" s="163"/>
      <c r="O87" s="163"/>
      <c r="P87" s="433"/>
    </row>
    <row r="88" spans="1:16" s="1" customFormat="1">
      <c r="A88" s="163"/>
      <c r="B88" s="163"/>
      <c r="C88" s="163"/>
      <c r="D88" s="163"/>
      <c r="E88" s="165"/>
      <c r="F88" s="163"/>
      <c r="G88" s="163"/>
      <c r="H88" s="163"/>
      <c r="I88" s="163"/>
      <c r="J88" s="163"/>
      <c r="K88" s="163"/>
      <c r="L88" s="163"/>
      <c r="M88" s="163"/>
      <c r="N88" s="163"/>
      <c r="O88" s="163"/>
      <c r="P88" s="433"/>
    </row>
    <row r="89" spans="1:16" s="1" customFormat="1">
      <c r="A89" s="163"/>
      <c r="B89" s="163"/>
      <c r="C89" s="163"/>
      <c r="D89" s="163"/>
      <c r="E89" s="165"/>
      <c r="F89" s="163"/>
      <c r="G89" s="163"/>
      <c r="H89" s="163"/>
      <c r="I89" s="163"/>
      <c r="J89" s="163"/>
      <c r="K89" s="163"/>
      <c r="L89" s="163"/>
      <c r="M89" s="163"/>
      <c r="N89" s="163"/>
      <c r="O89" s="163"/>
      <c r="P89" s="433"/>
    </row>
    <row r="90" spans="1:16" s="1" customFormat="1">
      <c r="A90" s="163"/>
      <c r="B90" s="163"/>
      <c r="C90" s="163"/>
      <c r="D90" s="163"/>
      <c r="E90" s="165"/>
      <c r="F90" s="163"/>
      <c r="G90" s="163"/>
      <c r="H90" s="163"/>
      <c r="I90" s="163"/>
      <c r="J90" s="163"/>
      <c r="K90" s="163"/>
      <c r="L90" s="163"/>
      <c r="M90" s="163"/>
      <c r="N90" s="163"/>
      <c r="O90" s="163"/>
      <c r="P90" s="433"/>
    </row>
    <row r="91" spans="1:16" s="1" customFormat="1">
      <c r="A91" s="163"/>
      <c r="B91" s="163"/>
      <c r="C91" s="163"/>
      <c r="D91" s="163"/>
      <c r="E91" s="165"/>
      <c r="F91" s="163"/>
      <c r="G91" s="163"/>
      <c r="H91" s="163"/>
      <c r="I91" s="163"/>
      <c r="J91" s="163"/>
      <c r="K91" s="163"/>
      <c r="L91" s="163"/>
      <c r="M91" s="163"/>
      <c r="N91" s="163"/>
      <c r="O91" s="163"/>
      <c r="P91" s="433"/>
    </row>
    <row r="92" spans="1:16" s="1" customFormat="1">
      <c r="A92" s="163"/>
      <c r="B92" s="163"/>
      <c r="C92" s="163"/>
      <c r="D92" s="163"/>
      <c r="E92" s="165"/>
      <c r="F92" s="163"/>
      <c r="G92" s="163"/>
      <c r="H92" s="163"/>
      <c r="I92" s="163"/>
      <c r="J92" s="163"/>
      <c r="K92" s="163"/>
      <c r="L92" s="163"/>
      <c r="M92" s="163"/>
      <c r="N92" s="163"/>
      <c r="O92" s="163"/>
      <c r="P92" s="433"/>
    </row>
    <row r="93" spans="1:16" s="1" customFormat="1">
      <c r="A93" s="163"/>
      <c r="B93" s="163"/>
      <c r="C93" s="163"/>
      <c r="D93" s="163"/>
      <c r="E93" s="165"/>
      <c r="F93" s="163"/>
      <c r="G93" s="163"/>
      <c r="H93" s="163"/>
      <c r="I93" s="163"/>
      <c r="J93" s="163"/>
      <c r="K93" s="163"/>
      <c r="L93" s="163"/>
      <c r="M93" s="163"/>
      <c r="N93" s="163"/>
      <c r="O93" s="163"/>
      <c r="P93" s="433"/>
    </row>
    <row r="94" spans="1:16" s="1" customFormat="1">
      <c r="A94" s="163"/>
      <c r="B94" s="163"/>
      <c r="C94" s="163"/>
      <c r="D94" s="163"/>
      <c r="E94" s="165"/>
      <c r="F94" s="163"/>
      <c r="G94" s="163"/>
      <c r="H94" s="163"/>
      <c r="I94" s="163"/>
      <c r="J94" s="163"/>
      <c r="K94" s="163"/>
      <c r="L94" s="163"/>
      <c r="M94" s="163"/>
      <c r="N94" s="163"/>
      <c r="O94" s="163"/>
      <c r="P94" s="433"/>
    </row>
    <row r="95" spans="1:16" s="1" customFormat="1">
      <c r="A95" s="163"/>
      <c r="B95" s="163"/>
      <c r="C95" s="163"/>
      <c r="D95" s="163"/>
      <c r="E95" s="165"/>
      <c r="F95" s="163"/>
      <c r="G95" s="163"/>
      <c r="H95" s="163"/>
      <c r="I95" s="163"/>
      <c r="J95" s="163"/>
      <c r="K95" s="163"/>
      <c r="L95" s="163"/>
      <c r="M95" s="163"/>
      <c r="N95" s="163"/>
      <c r="O95" s="163"/>
      <c r="P95" s="433"/>
    </row>
    <row r="96" spans="1:16" s="1" customFormat="1">
      <c r="A96" s="163"/>
      <c r="B96" s="163"/>
      <c r="C96" s="163"/>
      <c r="D96" s="163"/>
      <c r="E96" s="165"/>
      <c r="F96" s="163"/>
      <c r="G96" s="163"/>
      <c r="H96" s="163"/>
      <c r="I96" s="163"/>
      <c r="J96" s="163"/>
      <c r="K96" s="163"/>
      <c r="L96" s="163"/>
      <c r="M96" s="163"/>
      <c r="N96" s="163"/>
      <c r="O96" s="163"/>
      <c r="P96" s="433"/>
    </row>
    <row r="97" spans="1:16" s="1" customFormat="1">
      <c r="A97" s="163"/>
      <c r="B97" s="163"/>
      <c r="C97" s="163"/>
      <c r="D97" s="163"/>
      <c r="E97" s="165"/>
      <c r="F97" s="163"/>
      <c r="G97" s="163"/>
      <c r="H97" s="163"/>
      <c r="I97" s="163"/>
      <c r="J97" s="163"/>
      <c r="K97" s="163"/>
      <c r="L97" s="163"/>
      <c r="M97" s="163"/>
      <c r="N97" s="163"/>
      <c r="O97" s="163"/>
      <c r="P97" s="433"/>
    </row>
    <row r="98" spans="1:16" s="1" customFormat="1">
      <c r="A98" s="163"/>
      <c r="B98" s="163"/>
      <c r="C98" s="163"/>
      <c r="D98" s="163"/>
      <c r="E98" s="165"/>
      <c r="F98" s="163"/>
      <c r="G98" s="163"/>
      <c r="H98" s="163"/>
      <c r="I98" s="163"/>
      <c r="J98" s="163"/>
      <c r="K98" s="163"/>
      <c r="L98" s="163"/>
      <c r="M98" s="163"/>
      <c r="N98" s="163"/>
      <c r="O98" s="163"/>
      <c r="P98" s="433"/>
    </row>
    <row r="99" spans="1:16" s="1" customFormat="1">
      <c r="A99" s="163"/>
      <c r="B99" s="163"/>
      <c r="C99" s="163"/>
      <c r="D99" s="163"/>
      <c r="E99" s="165"/>
      <c r="F99" s="163"/>
      <c r="G99" s="163"/>
      <c r="H99" s="163"/>
      <c r="I99" s="163"/>
      <c r="J99" s="163"/>
      <c r="K99" s="163"/>
      <c r="L99" s="163"/>
      <c r="M99" s="163"/>
      <c r="N99" s="163"/>
      <c r="O99" s="163"/>
      <c r="P99" s="433"/>
    </row>
    <row r="100" spans="1:16" s="1" customFormat="1">
      <c r="A100" s="163"/>
      <c r="B100" s="163"/>
      <c r="C100" s="163"/>
      <c r="D100" s="163"/>
      <c r="E100" s="165"/>
      <c r="F100" s="163"/>
      <c r="G100" s="163"/>
      <c r="H100" s="163"/>
      <c r="I100" s="163"/>
      <c r="J100" s="163"/>
      <c r="K100" s="163"/>
      <c r="L100" s="163"/>
      <c r="M100" s="163"/>
      <c r="N100" s="163"/>
      <c r="O100" s="163"/>
      <c r="P100" s="433"/>
    </row>
    <row r="101" spans="1:16" s="1" customFormat="1">
      <c r="A101" s="163"/>
      <c r="B101" s="163"/>
      <c r="C101" s="163"/>
      <c r="D101" s="163"/>
      <c r="E101" s="165"/>
      <c r="F101" s="163"/>
      <c r="G101" s="163"/>
      <c r="H101" s="163"/>
      <c r="I101" s="163"/>
      <c r="J101" s="163"/>
      <c r="K101" s="163"/>
      <c r="L101" s="163"/>
      <c r="M101" s="163"/>
      <c r="N101" s="163"/>
      <c r="O101" s="163"/>
      <c r="P101" s="433"/>
    </row>
    <row r="102" spans="1:16" s="1" customFormat="1">
      <c r="A102" s="163"/>
      <c r="B102" s="163"/>
      <c r="C102" s="163"/>
      <c r="D102" s="163"/>
      <c r="E102" s="165"/>
      <c r="F102" s="163"/>
      <c r="G102" s="163"/>
      <c r="H102" s="163"/>
      <c r="I102" s="163"/>
      <c r="J102" s="163"/>
      <c r="K102" s="163"/>
      <c r="L102" s="163"/>
      <c r="M102" s="163"/>
      <c r="N102" s="163"/>
      <c r="O102" s="163"/>
      <c r="P102" s="433"/>
    </row>
    <row r="103" spans="1:16" s="1" customFormat="1">
      <c r="A103" s="163"/>
      <c r="B103" s="163"/>
      <c r="C103" s="163"/>
      <c r="D103" s="163"/>
      <c r="E103" s="165"/>
      <c r="F103" s="163"/>
      <c r="G103" s="163"/>
      <c r="H103" s="163"/>
      <c r="I103" s="163"/>
      <c r="J103" s="163"/>
      <c r="K103" s="163"/>
      <c r="L103" s="163"/>
      <c r="M103" s="163"/>
      <c r="N103" s="163"/>
      <c r="O103" s="163"/>
      <c r="P103" s="433"/>
    </row>
    <row r="104" spans="1:16" s="1" customFormat="1">
      <c r="A104" s="163"/>
      <c r="B104" s="163"/>
      <c r="C104" s="163"/>
      <c r="D104" s="163"/>
      <c r="E104" s="165"/>
      <c r="F104" s="163"/>
      <c r="G104" s="163"/>
      <c r="H104" s="163"/>
      <c r="I104" s="163"/>
      <c r="J104" s="163"/>
      <c r="K104" s="163"/>
      <c r="L104" s="163"/>
      <c r="M104" s="163"/>
      <c r="N104" s="163"/>
      <c r="O104" s="163"/>
      <c r="P104" s="433"/>
    </row>
    <row r="105" spans="1:16" s="1" customFormat="1">
      <c r="A105" s="163"/>
      <c r="B105" s="163"/>
      <c r="C105" s="163"/>
      <c r="D105" s="163"/>
      <c r="E105" s="165"/>
      <c r="F105" s="163"/>
      <c r="G105" s="163"/>
      <c r="H105" s="163"/>
      <c r="I105" s="163"/>
      <c r="J105" s="163"/>
      <c r="K105" s="163"/>
      <c r="L105" s="163"/>
      <c r="M105" s="163"/>
      <c r="N105" s="163"/>
      <c r="O105" s="163"/>
      <c r="P105" s="433"/>
    </row>
    <row r="106" spans="1:16" s="1" customFormat="1">
      <c r="A106" s="163"/>
      <c r="B106" s="163"/>
      <c r="C106" s="163"/>
      <c r="D106" s="163"/>
      <c r="E106" s="165"/>
      <c r="F106" s="163"/>
      <c r="G106" s="163"/>
      <c r="H106" s="163"/>
      <c r="I106" s="163"/>
      <c r="J106" s="163"/>
      <c r="K106" s="163"/>
      <c r="L106" s="163"/>
      <c r="M106" s="163"/>
      <c r="N106" s="163"/>
      <c r="O106" s="163"/>
      <c r="P106" s="433"/>
    </row>
    <row r="107" spans="1:16" s="1" customFormat="1">
      <c r="A107" s="163"/>
      <c r="B107" s="163"/>
      <c r="C107" s="163"/>
      <c r="D107" s="163"/>
      <c r="E107" s="165"/>
      <c r="F107" s="163"/>
      <c r="G107" s="163"/>
      <c r="H107" s="163"/>
      <c r="I107" s="163"/>
      <c r="J107" s="163"/>
      <c r="K107" s="163"/>
      <c r="L107" s="163"/>
      <c r="M107" s="163"/>
      <c r="N107" s="163"/>
      <c r="O107" s="163"/>
      <c r="P107" s="433"/>
    </row>
    <row r="108" spans="1:16" s="1" customFormat="1">
      <c r="A108" s="163"/>
      <c r="B108" s="163"/>
      <c r="C108" s="163"/>
      <c r="D108" s="163"/>
      <c r="E108" s="165"/>
      <c r="F108" s="163"/>
      <c r="G108" s="163"/>
      <c r="H108" s="163"/>
      <c r="I108" s="163"/>
      <c r="J108" s="163"/>
      <c r="K108" s="163"/>
      <c r="L108" s="163"/>
      <c r="M108" s="163"/>
      <c r="N108" s="163"/>
      <c r="O108" s="163"/>
      <c r="P108" s="433"/>
    </row>
    <row r="109" spans="1:16" s="1" customFormat="1">
      <c r="A109" s="163"/>
      <c r="B109" s="163"/>
      <c r="C109" s="163"/>
      <c r="D109" s="163"/>
      <c r="E109" s="165"/>
      <c r="F109" s="163"/>
      <c r="G109" s="163"/>
      <c r="H109" s="163"/>
      <c r="I109" s="163"/>
      <c r="J109" s="163"/>
      <c r="K109" s="163"/>
      <c r="L109" s="163"/>
      <c r="M109" s="163"/>
      <c r="N109" s="163"/>
      <c r="O109" s="163"/>
      <c r="P109" s="433"/>
    </row>
    <row r="110" spans="1:16" s="1" customFormat="1">
      <c r="A110" s="163"/>
      <c r="B110" s="163"/>
      <c r="C110" s="163"/>
      <c r="D110" s="163"/>
      <c r="E110" s="165"/>
      <c r="F110" s="163"/>
      <c r="G110" s="163"/>
      <c r="H110" s="163"/>
      <c r="I110" s="163"/>
      <c r="J110" s="163"/>
      <c r="K110" s="163"/>
      <c r="L110" s="163"/>
      <c r="M110" s="163"/>
      <c r="N110" s="163"/>
      <c r="O110" s="163"/>
      <c r="P110" s="433"/>
    </row>
    <row r="111" spans="1:16" s="1" customFormat="1">
      <c r="A111" s="163"/>
      <c r="B111" s="163"/>
      <c r="C111" s="163"/>
      <c r="D111" s="163"/>
      <c r="E111" s="165"/>
      <c r="F111" s="163"/>
      <c r="G111" s="163"/>
      <c r="H111" s="163"/>
      <c r="I111" s="163"/>
      <c r="J111" s="163"/>
      <c r="K111" s="163"/>
      <c r="L111" s="163"/>
      <c r="M111" s="163"/>
      <c r="N111" s="163"/>
      <c r="O111" s="163"/>
      <c r="P111" s="433"/>
    </row>
    <row r="112" spans="1:16" s="1" customFormat="1">
      <c r="A112" s="163"/>
      <c r="B112" s="163"/>
      <c r="C112" s="163"/>
      <c r="D112" s="163"/>
      <c r="E112" s="165"/>
      <c r="F112" s="163"/>
      <c r="G112" s="163"/>
      <c r="H112" s="163"/>
      <c r="I112" s="163"/>
      <c r="J112" s="163"/>
      <c r="K112" s="163"/>
      <c r="L112" s="163"/>
      <c r="M112" s="163"/>
      <c r="N112" s="163"/>
      <c r="O112" s="163"/>
      <c r="P112" s="433"/>
    </row>
    <row r="113" spans="1:16" s="1" customFormat="1">
      <c r="A113" s="163"/>
      <c r="B113" s="163"/>
      <c r="C113" s="163"/>
      <c r="D113" s="163"/>
      <c r="E113" s="165"/>
      <c r="F113" s="163"/>
      <c r="G113" s="163"/>
      <c r="H113" s="163"/>
      <c r="I113" s="163"/>
      <c r="J113" s="163"/>
      <c r="K113" s="163"/>
      <c r="L113" s="163"/>
      <c r="M113" s="163"/>
      <c r="N113" s="163"/>
      <c r="O113" s="163"/>
      <c r="P113" s="433"/>
    </row>
    <row r="114" spans="1:16" s="1" customFormat="1">
      <c r="A114" s="163"/>
      <c r="B114" s="163"/>
      <c r="C114" s="163"/>
      <c r="D114" s="163"/>
      <c r="E114" s="165"/>
      <c r="F114" s="163"/>
      <c r="G114" s="163"/>
      <c r="H114" s="163"/>
      <c r="I114" s="163"/>
      <c r="J114" s="163"/>
      <c r="K114" s="163"/>
      <c r="L114" s="163"/>
      <c r="M114" s="163"/>
      <c r="N114" s="163"/>
      <c r="O114" s="163"/>
      <c r="P114" s="433"/>
    </row>
    <row r="115" spans="1:16" s="1" customFormat="1">
      <c r="A115" s="163"/>
      <c r="B115" s="163"/>
      <c r="C115" s="163"/>
      <c r="D115" s="163"/>
      <c r="E115" s="165"/>
      <c r="F115" s="163"/>
      <c r="G115" s="163"/>
      <c r="H115" s="163"/>
      <c r="I115" s="163"/>
      <c r="J115" s="163"/>
      <c r="K115" s="163"/>
      <c r="L115" s="163"/>
      <c r="M115" s="163"/>
      <c r="N115" s="163"/>
      <c r="O115" s="163"/>
      <c r="P115" s="433"/>
    </row>
    <row r="116" spans="1:16" s="1" customFormat="1">
      <c r="A116" s="163"/>
      <c r="B116" s="163"/>
      <c r="C116" s="163"/>
      <c r="D116" s="163"/>
      <c r="E116" s="165"/>
      <c r="F116" s="163"/>
      <c r="G116" s="163"/>
      <c r="H116" s="163"/>
      <c r="I116" s="163"/>
      <c r="J116" s="163"/>
      <c r="K116" s="163"/>
      <c r="L116" s="163"/>
      <c r="M116" s="163"/>
      <c r="N116" s="163"/>
      <c r="O116" s="163"/>
      <c r="P116" s="433"/>
    </row>
    <row r="117" spans="1:16" s="1" customFormat="1">
      <c r="A117" s="163"/>
      <c r="B117" s="163"/>
      <c r="C117" s="163"/>
      <c r="D117" s="163"/>
      <c r="E117" s="165"/>
      <c r="F117" s="163"/>
      <c r="G117" s="163"/>
      <c r="H117" s="163"/>
      <c r="I117" s="163"/>
      <c r="J117" s="163"/>
      <c r="K117" s="163"/>
      <c r="L117" s="163"/>
      <c r="M117" s="163"/>
      <c r="N117" s="163"/>
      <c r="O117" s="163"/>
      <c r="P117" s="433"/>
    </row>
    <row r="118" spans="1:16" s="1" customFormat="1">
      <c r="A118" s="163"/>
      <c r="B118" s="163"/>
      <c r="C118" s="163"/>
      <c r="D118" s="163"/>
      <c r="E118" s="165"/>
      <c r="F118" s="163"/>
      <c r="G118" s="163"/>
      <c r="H118" s="163"/>
      <c r="I118" s="163"/>
      <c r="J118" s="163"/>
      <c r="K118" s="163"/>
      <c r="L118" s="163"/>
      <c r="M118" s="163"/>
      <c r="N118" s="163"/>
      <c r="O118" s="163"/>
      <c r="P118" s="433"/>
    </row>
    <row r="119" spans="1:16" s="1" customFormat="1">
      <c r="A119" s="163"/>
      <c r="B119" s="163"/>
      <c r="C119" s="163"/>
      <c r="D119" s="163"/>
      <c r="E119" s="165"/>
      <c r="F119" s="163"/>
      <c r="G119" s="163"/>
      <c r="H119" s="163"/>
      <c r="I119" s="163"/>
      <c r="J119" s="163"/>
      <c r="K119" s="163"/>
      <c r="L119" s="163"/>
      <c r="M119" s="163"/>
      <c r="N119" s="163"/>
      <c r="O119" s="163"/>
      <c r="P119" s="433"/>
    </row>
    <row r="120" spans="1:16" s="1" customFormat="1">
      <c r="A120" s="163"/>
      <c r="B120" s="163"/>
      <c r="C120" s="163"/>
      <c r="D120" s="163"/>
      <c r="E120" s="165"/>
      <c r="F120" s="163"/>
      <c r="G120" s="163"/>
      <c r="H120" s="163"/>
      <c r="I120" s="163"/>
      <c r="J120" s="163"/>
      <c r="K120" s="163"/>
      <c r="L120" s="163"/>
      <c r="M120" s="163"/>
      <c r="N120" s="163"/>
      <c r="O120" s="163"/>
      <c r="P120" s="433"/>
    </row>
    <row r="121" spans="1:16" s="1" customFormat="1">
      <c r="A121" s="163"/>
      <c r="B121" s="163"/>
      <c r="C121" s="163"/>
      <c r="D121" s="163"/>
      <c r="E121" s="165"/>
      <c r="F121" s="163"/>
      <c r="G121" s="163"/>
      <c r="H121" s="163"/>
      <c r="I121" s="163"/>
      <c r="J121" s="163"/>
      <c r="K121" s="163"/>
      <c r="L121" s="163"/>
      <c r="M121" s="163"/>
      <c r="N121" s="163"/>
      <c r="O121" s="163"/>
      <c r="P121" s="433"/>
    </row>
    <row r="122" spans="1:16" s="1" customFormat="1">
      <c r="A122" s="163"/>
      <c r="B122" s="163"/>
      <c r="C122" s="163"/>
      <c r="D122" s="163"/>
      <c r="E122" s="165"/>
      <c r="F122" s="163"/>
      <c r="G122" s="163"/>
      <c r="H122" s="163"/>
      <c r="I122" s="163"/>
      <c r="J122" s="163"/>
      <c r="K122" s="163"/>
      <c r="L122" s="163"/>
      <c r="M122" s="163"/>
      <c r="N122" s="163"/>
      <c r="O122" s="163"/>
      <c r="P122" s="433"/>
    </row>
    <row r="123" spans="1:16" s="1" customFormat="1">
      <c r="A123" s="163"/>
      <c r="B123" s="163"/>
      <c r="C123" s="163"/>
      <c r="D123" s="163"/>
      <c r="E123" s="165"/>
      <c r="F123" s="163"/>
      <c r="G123" s="163"/>
      <c r="H123" s="163"/>
      <c r="I123" s="163"/>
      <c r="J123" s="163"/>
      <c r="K123" s="163"/>
      <c r="L123" s="163"/>
      <c r="M123" s="163"/>
      <c r="N123" s="163"/>
      <c r="O123" s="163"/>
      <c r="P123" s="433"/>
    </row>
    <row r="124" spans="1:16" s="1" customFormat="1">
      <c r="A124" s="163"/>
      <c r="B124" s="163"/>
      <c r="C124" s="163"/>
      <c r="D124" s="163"/>
      <c r="E124" s="165"/>
      <c r="F124" s="163"/>
      <c r="G124" s="163"/>
      <c r="H124" s="163"/>
      <c r="I124" s="163"/>
      <c r="J124" s="163"/>
      <c r="K124" s="163"/>
      <c r="L124" s="163"/>
      <c r="M124" s="163"/>
      <c r="N124" s="163"/>
      <c r="O124" s="163"/>
      <c r="P124" s="433"/>
    </row>
    <row r="125" spans="1:16" s="1" customFormat="1">
      <c r="A125" s="163"/>
      <c r="B125" s="163"/>
      <c r="C125" s="163"/>
      <c r="D125" s="163"/>
      <c r="E125" s="165"/>
      <c r="F125" s="163"/>
      <c r="G125" s="163"/>
      <c r="H125" s="163"/>
      <c r="I125" s="163"/>
      <c r="J125" s="163"/>
      <c r="K125" s="163"/>
      <c r="L125" s="163"/>
      <c r="M125" s="163"/>
      <c r="N125" s="163"/>
      <c r="O125" s="163"/>
      <c r="P125" s="433"/>
    </row>
    <row r="126" spans="1:16" s="1" customFormat="1">
      <c r="A126" s="163"/>
      <c r="B126" s="163"/>
      <c r="C126" s="163"/>
      <c r="D126" s="163"/>
      <c r="E126" s="165"/>
      <c r="F126" s="163"/>
      <c r="G126" s="163"/>
      <c r="H126" s="163"/>
      <c r="I126" s="163"/>
      <c r="J126" s="163"/>
      <c r="K126" s="163"/>
      <c r="L126" s="163"/>
      <c r="M126" s="163"/>
      <c r="N126" s="163"/>
      <c r="O126" s="163"/>
      <c r="P126" s="433"/>
    </row>
    <row r="127" spans="1:16" s="1" customFormat="1">
      <c r="A127" s="163"/>
      <c r="B127" s="163"/>
      <c r="C127" s="163"/>
      <c r="D127" s="163"/>
      <c r="E127" s="165"/>
      <c r="F127" s="163"/>
      <c r="G127" s="163"/>
      <c r="H127" s="163"/>
      <c r="I127" s="163"/>
      <c r="J127" s="163"/>
      <c r="K127" s="163"/>
      <c r="L127" s="163"/>
      <c r="M127" s="163"/>
      <c r="N127" s="163"/>
      <c r="O127" s="163"/>
      <c r="P127" s="433"/>
    </row>
    <row r="128" spans="1:16" s="1" customFormat="1">
      <c r="A128" s="163"/>
      <c r="B128" s="163"/>
      <c r="C128" s="163"/>
      <c r="D128" s="163"/>
      <c r="E128" s="165"/>
      <c r="F128" s="163"/>
      <c r="G128" s="163"/>
      <c r="H128" s="163"/>
      <c r="I128" s="163"/>
      <c r="J128" s="163"/>
      <c r="K128" s="163"/>
      <c r="L128" s="163"/>
      <c r="M128" s="163"/>
      <c r="N128" s="163"/>
      <c r="O128" s="163"/>
      <c r="P128" s="433"/>
    </row>
    <row r="129" spans="1:16" s="1" customFormat="1">
      <c r="A129" s="163"/>
      <c r="B129" s="163"/>
      <c r="C129" s="163"/>
      <c r="D129" s="163"/>
      <c r="E129" s="165"/>
      <c r="F129" s="163"/>
      <c r="G129" s="163"/>
      <c r="H129" s="163"/>
      <c r="I129" s="163"/>
      <c r="J129" s="163"/>
      <c r="K129" s="163"/>
      <c r="L129" s="163"/>
      <c r="M129" s="163"/>
      <c r="N129" s="163"/>
      <c r="O129" s="163"/>
      <c r="P129" s="433"/>
    </row>
    <row r="130" spans="1:16" s="1" customFormat="1">
      <c r="A130" s="163"/>
      <c r="B130" s="163"/>
      <c r="C130" s="163"/>
      <c r="D130" s="163"/>
      <c r="E130" s="165"/>
      <c r="F130" s="163"/>
      <c r="G130" s="163"/>
      <c r="H130" s="163"/>
      <c r="I130" s="163"/>
      <c r="J130" s="163"/>
      <c r="K130" s="163"/>
      <c r="L130" s="163"/>
      <c r="M130" s="163"/>
      <c r="N130" s="163"/>
      <c r="O130" s="163"/>
      <c r="P130" s="433"/>
    </row>
    <row r="131" spans="1:16" s="1" customFormat="1">
      <c r="A131" s="163"/>
      <c r="B131" s="163"/>
      <c r="C131" s="163"/>
      <c r="D131" s="163"/>
      <c r="E131" s="165"/>
      <c r="F131" s="163"/>
      <c r="G131" s="163"/>
      <c r="H131" s="163"/>
      <c r="I131" s="163"/>
      <c r="J131" s="163"/>
      <c r="K131" s="163"/>
      <c r="L131" s="163"/>
      <c r="M131" s="163"/>
      <c r="N131" s="163"/>
      <c r="O131" s="163"/>
      <c r="P131" s="433"/>
    </row>
    <row r="132" spans="1:16" s="1" customFormat="1">
      <c r="A132" s="163"/>
      <c r="B132" s="163"/>
      <c r="C132" s="163"/>
      <c r="D132" s="163"/>
      <c r="E132" s="165"/>
      <c r="F132" s="163"/>
      <c r="G132" s="163"/>
      <c r="H132" s="163"/>
      <c r="I132" s="163"/>
      <c r="J132" s="163"/>
      <c r="K132" s="163"/>
      <c r="L132" s="163"/>
      <c r="M132" s="163"/>
      <c r="N132" s="163"/>
      <c r="O132" s="163"/>
      <c r="P132" s="433"/>
    </row>
    <row r="133" spans="1:16" s="1" customFormat="1">
      <c r="A133" s="163"/>
      <c r="B133" s="163"/>
      <c r="C133" s="163"/>
      <c r="D133" s="163"/>
      <c r="E133" s="165"/>
      <c r="F133" s="163"/>
      <c r="G133" s="163"/>
      <c r="H133" s="163"/>
      <c r="I133" s="163"/>
      <c r="J133" s="163"/>
      <c r="K133" s="163"/>
      <c r="L133" s="163"/>
      <c r="M133" s="163"/>
      <c r="N133" s="163"/>
      <c r="O133" s="163"/>
      <c r="P133" s="433"/>
    </row>
    <row r="134" spans="1:16" s="1" customFormat="1">
      <c r="A134" s="163"/>
      <c r="B134" s="163"/>
      <c r="C134" s="163"/>
      <c r="D134" s="163"/>
      <c r="E134" s="165"/>
      <c r="F134" s="163"/>
      <c r="G134" s="163"/>
      <c r="H134" s="163"/>
      <c r="I134" s="163"/>
      <c r="J134" s="163"/>
      <c r="K134" s="163"/>
      <c r="L134" s="163"/>
      <c r="M134" s="163"/>
      <c r="N134" s="163"/>
      <c r="O134" s="163"/>
      <c r="P134" s="433"/>
    </row>
    <row r="135" spans="1:16" s="1" customFormat="1">
      <c r="A135" s="163"/>
      <c r="B135" s="163"/>
      <c r="C135" s="163"/>
      <c r="D135" s="163"/>
      <c r="E135" s="165"/>
      <c r="F135" s="163"/>
      <c r="G135" s="163"/>
      <c r="H135" s="163"/>
      <c r="I135" s="163"/>
      <c r="J135" s="163"/>
      <c r="K135" s="163"/>
      <c r="L135" s="163"/>
      <c r="M135" s="163"/>
      <c r="N135" s="163"/>
      <c r="O135" s="163"/>
      <c r="P135" s="433"/>
    </row>
    <row r="136" spans="1:16" s="1" customFormat="1">
      <c r="A136" s="163"/>
      <c r="B136" s="163"/>
      <c r="C136" s="163"/>
      <c r="D136" s="163"/>
      <c r="E136" s="165"/>
      <c r="F136" s="163"/>
      <c r="G136" s="163"/>
      <c r="H136" s="163"/>
      <c r="I136" s="163"/>
      <c r="J136" s="163"/>
      <c r="K136" s="163"/>
      <c r="L136" s="163"/>
      <c r="M136" s="163"/>
      <c r="N136" s="163"/>
      <c r="O136" s="163"/>
      <c r="P136" s="433"/>
    </row>
    <row r="137" spans="1:16" s="1" customFormat="1">
      <c r="A137" s="163"/>
      <c r="B137" s="163"/>
      <c r="C137" s="163"/>
      <c r="D137" s="163"/>
      <c r="E137" s="165"/>
      <c r="F137" s="163"/>
      <c r="G137" s="163"/>
      <c r="H137" s="163"/>
      <c r="I137" s="163"/>
      <c r="J137" s="163"/>
      <c r="K137" s="163"/>
      <c r="L137" s="163"/>
      <c r="M137" s="163"/>
      <c r="N137" s="163"/>
      <c r="O137" s="163"/>
      <c r="P137" s="433"/>
    </row>
    <row r="138" spans="1:16" s="1" customFormat="1">
      <c r="A138" s="163"/>
      <c r="B138" s="163"/>
      <c r="C138" s="163"/>
      <c r="D138" s="163"/>
      <c r="E138" s="165"/>
      <c r="F138" s="163"/>
      <c r="G138" s="163"/>
      <c r="H138" s="163"/>
      <c r="I138" s="163"/>
      <c r="J138" s="163"/>
      <c r="K138" s="163"/>
      <c r="L138" s="163"/>
      <c r="M138" s="163"/>
      <c r="N138" s="163"/>
      <c r="O138" s="163"/>
      <c r="P138" s="433"/>
    </row>
    <row r="139" spans="1:16" s="1" customFormat="1">
      <c r="A139" s="163"/>
      <c r="B139" s="163"/>
      <c r="C139" s="163"/>
      <c r="D139" s="163"/>
      <c r="E139" s="165"/>
      <c r="F139" s="163"/>
      <c r="G139" s="163"/>
      <c r="H139" s="163"/>
      <c r="I139" s="163"/>
      <c r="J139" s="163"/>
      <c r="K139" s="163"/>
      <c r="L139" s="163"/>
      <c r="M139" s="163"/>
      <c r="N139" s="163"/>
      <c r="O139" s="163"/>
      <c r="P139" s="433"/>
    </row>
    <row r="140" spans="1:16" s="1" customFormat="1">
      <c r="A140" s="163"/>
      <c r="B140" s="163"/>
      <c r="C140" s="163"/>
      <c r="D140" s="163"/>
      <c r="E140" s="165"/>
      <c r="F140" s="163"/>
      <c r="G140" s="163"/>
      <c r="H140" s="163"/>
      <c r="I140" s="163"/>
      <c r="J140" s="163"/>
      <c r="K140" s="163"/>
      <c r="L140" s="163"/>
      <c r="M140" s="163"/>
      <c r="N140" s="163"/>
      <c r="O140" s="163"/>
      <c r="P140" s="433"/>
    </row>
    <row r="141" spans="1:16" s="1" customFormat="1">
      <c r="A141" s="163"/>
      <c r="B141" s="163"/>
      <c r="C141" s="163"/>
      <c r="D141" s="163"/>
      <c r="E141" s="165"/>
      <c r="F141" s="163"/>
      <c r="G141" s="163"/>
      <c r="H141" s="163"/>
      <c r="I141" s="163"/>
      <c r="J141" s="163"/>
      <c r="K141" s="163"/>
      <c r="L141" s="163"/>
      <c r="M141" s="163"/>
      <c r="N141" s="163"/>
      <c r="O141" s="163"/>
      <c r="P141" s="433"/>
    </row>
    <row r="142" spans="1:16" s="1" customFormat="1">
      <c r="A142" s="163"/>
      <c r="B142" s="163"/>
      <c r="C142" s="163"/>
      <c r="D142" s="163"/>
      <c r="E142" s="165"/>
      <c r="F142" s="163"/>
      <c r="G142" s="163"/>
      <c r="H142" s="163"/>
      <c r="I142" s="163"/>
      <c r="J142" s="163"/>
      <c r="K142" s="163"/>
      <c r="L142" s="163"/>
      <c r="M142" s="163"/>
      <c r="N142" s="163"/>
      <c r="O142" s="163"/>
      <c r="P142" s="433"/>
    </row>
    <row r="143" spans="1:16" s="1" customFormat="1">
      <c r="A143" s="163"/>
      <c r="B143" s="163"/>
      <c r="C143" s="163"/>
      <c r="D143" s="163"/>
      <c r="E143" s="165"/>
      <c r="F143" s="163"/>
      <c r="G143" s="163"/>
      <c r="H143" s="163"/>
      <c r="I143" s="163"/>
      <c r="J143" s="163"/>
      <c r="K143" s="163"/>
      <c r="L143" s="163"/>
      <c r="M143" s="163"/>
      <c r="N143" s="163"/>
      <c r="O143" s="163"/>
      <c r="P143" s="433"/>
    </row>
    <row r="144" spans="1:16" s="1" customFormat="1">
      <c r="A144" s="163"/>
      <c r="B144" s="163"/>
      <c r="C144" s="163"/>
      <c r="D144" s="163"/>
      <c r="E144" s="165"/>
      <c r="F144" s="163"/>
      <c r="G144" s="163"/>
      <c r="H144" s="163"/>
      <c r="I144" s="163"/>
      <c r="J144" s="163"/>
      <c r="K144" s="163"/>
      <c r="L144" s="163"/>
      <c r="M144" s="163"/>
      <c r="N144" s="163"/>
      <c r="O144" s="163"/>
      <c r="P144" s="433"/>
    </row>
    <row r="145" spans="1:16" s="1" customFormat="1">
      <c r="A145" s="163"/>
      <c r="B145" s="163"/>
      <c r="C145" s="163"/>
      <c r="D145" s="163"/>
      <c r="E145" s="165"/>
      <c r="F145" s="163"/>
      <c r="G145" s="163"/>
      <c r="H145" s="163"/>
      <c r="I145" s="163"/>
      <c r="J145" s="163"/>
      <c r="K145" s="163"/>
      <c r="L145" s="163"/>
      <c r="M145" s="163"/>
      <c r="N145" s="163"/>
      <c r="O145" s="163"/>
      <c r="P145" s="433"/>
    </row>
    <row r="146" spans="1:16" s="1" customFormat="1">
      <c r="A146" s="163"/>
      <c r="B146" s="163"/>
      <c r="C146" s="163"/>
      <c r="D146" s="163"/>
      <c r="E146" s="165"/>
      <c r="F146" s="163"/>
      <c r="G146" s="163"/>
      <c r="H146" s="163"/>
      <c r="I146" s="163"/>
      <c r="J146" s="163"/>
      <c r="K146" s="163"/>
      <c r="L146" s="163"/>
      <c r="M146" s="163"/>
      <c r="N146" s="163"/>
      <c r="O146" s="163"/>
      <c r="P146" s="433"/>
    </row>
    <row r="147" spans="1:16" s="1" customFormat="1">
      <c r="A147" s="163"/>
      <c r="B147" s="163"/>
      <c r="C147" s="163"/>
      <c r="D147" s="163"/>
      <c r="E147" s="165"/>
      <c r="F147" s="163"/>
      <c r="G147" s="163"/>
      <c r="H147" s="163"/>
      <c r="I147" s="163"/>
      <c r="J147" s="163"/>
      <c r="K147" s="163"/>
      <c r="L147" s="163"/>
      <c r="M147" s="163"/>
      <c r="N147" s="163"/>
      <c r="O147" s="163"/>
      <c r="P147" s="433"/>
    </row>
    <row r="148" spans="1:16" s="1" customFormat="1">
      <c r="A148" s="163"/>
      <c r="B148" s="163"/>
      <c r="C148" s="163"/>
      <c r="D148" s="163"/>
      <c r="E148" s="165"/>
      <c r="F148" s="163"/>
      <c r="G148" s="163"/>
      <c r="H148" s="163"/>
      <c r="I148" s="163"/>
      <c r="J148" s="163"/>
      <c r="K148" s="163"/>
      <c r="L148" s="163"/>
      <c r="M148" s="163"/>
      <c r="N148" s="163"/>
      <c r="O148" s="163"/>
      <c r="P148" s="433"/>
    </row>
    <row r="149" spans="1:16" s="1" customFormat="1">
      <c r="A149" s="163"/>
      <c r="B149" s="163"/>
      <c r="C149" s="163"/>
      <c r="D149" s="163"/>
      <c r="E149" s="165"/>
      <c r="F149" s="163"/>
      <c r="G149" s="163"/>
      <c r="H149" s="163"/>
      <c r="I149" s="163"/>
      <c r="J149" s="163"/>
      <c r="K149" s="163"/>
      <c r="L149" s="163"/>
      <c r="M149" s="163"/>
      <c r="N149" s="163"/>
      <c r="O149" s="163"/>
      <c r="P149" s="433"/>
    </row>
    <row r="150" spans="1:16" s="1" customFormat="1">
      <c r="A150" s="163"/>
      <c r="B150" s="163"/>
      <c r="C150" s="163"/>
      <c r="D150" s="163"/>
      <c r="E150" s="165"/>
      <c r="F150" s="163"/>
      <c r="G150" s="163"/>
      <c r="H150" s="163"/>
      <c r="I150" s="163"/>
      <c r="J150" s="163"/>
      <c r="K150" s="163"/>
      <c r="L150" s="163"/>
      <c r="M150" s="163"/>
      <c r="N150" s="163"/>
      <c r="O150" s="163"/>
      <c r="P150" s="433"/>
    </row>
    <row r="151" spans="1:16" s="1" customFormat="1">
      <c r="A151" s="163"/>
      <c r="B151" s="163"/>
      <c r="C151" s="163"/>
      <c r="D151" s="163"/>
      <c r="E151" s="165"/>
      <c r="F151" s="163"/>
      <c r="G151" s="163"/>
      <c r="H151" s="163"/>
      <c r="I151" s="163"/>
      <c r="J151" s="163"/>
      <c r="K151" s="163"/>
      <c r="L151" s="163"/>
      <c r="M151" s="163"/>
      <c r="N151" s="163"/>
      <c r="O151" s="163"/>
      <c r="P151" s="433"/>
    </row>
    <row r="152" spans="1:16" s="1" customFormat="1">
      <c r="A152" s="163"/>
      <c r="B152" s="163"/>
      <c r="C152" s="163"/>
      <c r="D152" s="163"/>
      <c r="E152" s="165"/>
      <c r="F152" s="163"/>
      <c r="G152" s="163"/>
      <c r="H152" s="163"/>
      <c r="I152" s="163"/>
      <c r="J152" s="163"/>
      <c r="K152" s="163"/>
      <c r="L152" s="163"/>
      <c r="M152" s="163"/>
      <c r="N152" s="163"/>
      <c r="O152" s="163"/>
      <c r="P152" s="433"/>
    </row>
    <row r="153" spans="1:16" s="1" customFormat="1">
      <c r="A153" s="163"/>
      <c r="B153" s="163"/>
      <c r="C153" s="163"/>
      <c r="D153" s="163"/>
      <c r="E153" s="165"/>
      <c r="F153" s="163"/>
      <c r="G153" s="163"/>
      <c r="H153" s="163"/>
      <c r="I153" s="163"/>
      <c r="J153" s="163"/>
      <c r="K153" s="163"/>
      <c r="L153" s="163"/>
      <c r="M153" s="163"/>
      <c r="N153" s="163"/>
      <c r="O153" s="163"/>
      <c r="P153" s="433"/>
    </row>
    <row r="154" spans="1:16" s="1" customFormat="1">
      <c r="A154" s="163"/>
      <c r="B154" s="163"/>
      <c r="C154" s="163"/>
      <c r="D154" s="163"/>
      <c r="E154" s="165"/>
      <c r="F154" s="163"/>
      <c r="G154" s="163"/>
      <c r="H154" s="163"/>
      <c r="I154" s="163"/>
      <c r="J154" s="163"/>
      <c r="K154" s="163"/>
      <c r="L154" s="163"/>
      <c r="M154" s="163"/>
      <c r="N154" s="163"/>
      <c r="O154" s="163"/>
      <c r="P154" s="433"/>
    </row>
    <row r="155" spans="1:16" s="1" customFormat="1">
      <c r="A155" s="163"/>
      <c r="B155" s="163"/>
      <c r="C155" s="163"/>
      <c r="D155" s="163"/>
      <c r="E155" s="165"/>
      <c r="F155" s="163"/>
      <c r="G155" s="163"/>
      <c r="H155" s="163"/>
      <c r="I155" s="163"/>
      <c r="J155" s="163"/>
      <c r="K155" s="163"/>
      <c r="L155" s="163"/>
      <c r="M155" s="163"/>
      <c r="N155" s="163"/>
      <c r="O155" s="163"/>
      <c r="P155" s="433"/>
    </row>
    <row r="156" spans="1:16" s="1" customFormat="1">
      <c r="A156" s="163"/>
      <c r="B156" s="163"/>
      <c r="C156" s="163"/>
      <c r="D156" s="163"/>
      <c r="E156" s="165"/>
      <c r="F156" s="163"/>
      <c r="G156" s="163"/>
      <c r="H156" s="163"/>
      <c r="I156" s="163"/>
      <c r="J156" s="163"/>
      <c r="K156" s="163"/>
      <c r="L156" s="163"/>
      <c r="M156" s="163"/>
      <c r="N156" s="163"/>
      <c r="O156" s="163"/>
      <c r="P156" s="433"/>
    </row>
    <row r="157" spans="1:16" s="1" customFormat="1">
      <c r="A157" s="163"/>
      <c r="B157" s="163"/>
      <c r="C157" s="163"/>
      <c r="D157" s="163"/>
      <c r="E157" s="165"/>
      <c r="F157" s="163"/>
      <c r="G157" s="163"/>
      <c r="H157" s="163"/>
      <c r="I157" s="163"/>
      <c r="J157" s="163"/>
      <c r="K157" s="163"/>
      <c r="L157" s="163"/>
      <c r="M157" s="163"/>
      <c r="N157" s="163"/>
      <c r="O157" s="163"/>
      <c r="P157" s="433"/>
    </row>
    <row r="158" spans="1:16" s="1" customFormat="1">
      <c r="A158" s="163"/>
      <c r="B158" s="163"/>
      <c r="C158" s="163"/>
      <c r="D158" s="163"/>
      <c r="E158" s="165"/>
      <c r="F158" s="163"/>
      <c r="G158" s="163"/>
      <c r="H158" s="163"/>
      <c r="I158" s="163"/>
      <c r="J158" s="163"/>
      <c r="K158" s="163"/>
      <c r="L158" s="163"/>
      <c r="M158" s="163"/>
      <c r="N158" s="163"/>
      <c r="O158" s="163"/>
      <c r="P158" s="433"/>
    </row>
    <row r="159" spans="1:16" s="1" customFormat="1">
      <c r="A159" s="163"/>
      <c r="B159" s="163"/>
      <c r="C159" s="163"/>
      <c r="D159" s="163"/>
      <c r="E159" s="165"/>
      <c r="F159" s="163"/>
      <c r="G159" s="163"/>
      <c r="H159" s="163"/>
      <c r="I159" s="163"/>
      <c r="J159" s="163"/>
      <c r="K159" s="163"/>
      <c r="L159" s="163"/>
      <c r="M159" s="163"/>
      <c r="N159" s="163"/>
      <c r="O159" s="163"/>
      <c r="P159" s="433"/>
    </row>
    <row r="160" spans="1:16" s="1" customFormat="1">
      <c r="A160" s="163"/>
      <c r="B160" s="163"/>
      <c r="C160" s="163"/>
      <c r="D160" s="163"/>
      <c r="E160" s="163"/>
      <c r="F160" s="163"/>
      <c r="G160" s="163"/>
      <c r="H160" s="163"/>
      <c r="I160" s="163"/>
      <c r="J160" s="163"/>
      <c r="K160" s="163"/>
      <c r="L160" s="163"/>
      <c r="M160" s="163"/>
      <c r="N160" s="163"/>
      <c r="O160" s="163"/>
      <c r="P160" s="433"/>
    </row>
    <row r="161" spans="1:16" s="1" customFormat="1">
      <c r="A161" s="163"/>
      <c r="B161" s="163"/>
      <c r="C161" s="163"/>
      <c r="D161" s="163"/>
      <c r="E161" s="163"/>
      <c r="F161" s="163"/>
      <c r="G161" s="163"/>
      <c r="H161" s="163"/>
      <c r="I161" s="163"/>
      <c r="J161" s="163"/>
      <c r="K161" s="163"/>
      <c r="L161" s="163"/>
      <c r="M161" s="163"/>
      <c r="N161" s="163"/>
      <c r="O161" s="163"/>
      <c r="P161" s="433"/>
    </row>
    <row r="162" spans="1:16" s="1" customFormat="1">
      <c r="A162" s="163"/>
      <c r="B162" s="163"/>
      <c r="C162" s="163"/>
      <c r="D162" s="163"/>
      <c r="E162" s="163"/>
      <c r="F162" s="163"/>
      <c r="G162" s="163"/>
      <c r="H162" s="163"/>
      <c r="I162" s="163"/>
      <c r="J162" s="163"/>
      <c r="K162" s="163"/>
      <c r="L162" s="163"/>
      <c r="M162" s="163"/>
      <c r="N162" s="163"/>
      <c r="O162" s="163"/>
      <c r="P162" s="433"/>
    </row>
    <row r="163" spans="1:16" s="1" customFormat="1">
      <c r="A163" s="163"/>
      <c r="B163" s="163"/>
      <c r="C163" s="163"/>
      <c r="D163" s="163"/>
      <c r="E163" s="163"/>
      <c r="F163" s="163"/>
      <c r="G163" s="163"/>
      <c r="H163" s="163"/>
      <c r="I163" s="163"/>
      <c r="J163" s="163"/>
      <c r="K163" s="163"/>
      <c r="L163" s="163"/>
      <c r="M163" s="163"/>
      <c r="N163" s="163"/>
      <c r="O163" s="163"/>
      <c r="P163" s="433"/>
    </row>
    <row r="164" spans="1:16" s="1" customFormat="1">
      <c r="A164" s="163"/>
      <c r="B164" s="163"/>
      <c r="C164" s="163"/>
      <c r="D164" s="163"/>
      <c r="E164" s="163"/>
      <c r="F164" s="163"/>
      <c r="G164" s="163"/>
      <c r="H164" s="163"/>
      <c r="I164" s="163"/>
      <c r="J164" s="163"/>
      <c r="K164" s="163"/>
      <c r="L164" s="163"/>
      <c r="M164" s="163"/>
      <c r="N164" s="163"/>
      <c r="O164" s="163"/>
      <c r="P164" s="433"/>
    </row>
    <row r="165" spans="1:16" s="1" customFormat="1">
      <c r="A165" s="163"/>
      <c r="B165" s="163"/>
      <c r="C165" s="163"/>
      <c r="D165" s="163"/>
      <c r="E165" s="163"/>
      <c r="F165" s="163"/>
      <c r="G165" s="163"/>
      <c r="H165" s="163"/>
      <c r="I165" s="163"/>
      <c r="J165" s="163"/>
      <c r="K165" s="163"/>
      <c r="L165" s="163"/>
      <c r="M165" s="163"/>
      <c r="N165" s="163"/>
      <c r="O165" s="163"/>
      <c r="P165" s="433"/>
    </row>
    <row r="166" spans="1:16" s="1" customFormat="1">
      <c r="A166" s="163"/>
      <c r="B166" s="163"/>
      <c r="C166" s="163"/>
      <c r="D166" s="163"/>
      <c r="E166" s="163"/>
      <c r="F166" s="163"/>
      <c r="G166" s="163"/>
      <c r="H166" s="163"/>
      <c r="I166" s="163"/>
      <c r="J166" s="163"/>
      <c r="K166" s="163"/>
      <c r="L166" s="163"/>
      <c r="M166" s="163"/>
      <c r="N166" s="163"/>
      <c r="O166" s="163"/>
      <c r="P166" s="433"/>
    </row>
    <row r="167" spans="1:16" s="1" customFormat="1">
      <c r="A167" s="163"/>
      <c r="B167" s="163"/>
      <c r="C167" s="163"/>
      <c r="D167" s="163"/>
      <c r="E167" s="163"/>
      <c r="F167" s="163"/>
      <c r="G167" s="163"/>
      <c r="H167" s="163"/>
      <c r="I167" s="163"/>
      <c r="J167" s="163"/>
      <c r="K167" s="163"/>
      <c r="L167" s="163"/>
      <c r="M167" s="163"/>
      <c r="N167" s="163"/>
      <c r="O167" s="163"/>
      <c r="P167" s="433"/>
    </row>
    <row r="168" spans="1:16" s="1" customFormat="1">
      <c r="A168" s="163"/>
      <c r="B168" s="163"/>
      <c r="C168" s="163"/>
      <c r="D168" s="163"/>
      <c r="E168" s="163"/>
      <c r="F168" s="163"/>
      <c r="G168" s="163"/>
      <c r="H168" s="163"/>
      <c r="I168" s="163"/>
      <c r="J168" s="163"/>
      <c r="K168" s="163"/>
      <c r="L168" s="163"/>
      <c r="M168" s="163"/>
      <c r="N168" s="163"/>
      <c r="O168" s="163"/>
      <c r="P168" s="433"/>
    </row>
    <row r="169" spans="1:16" s="1" customFormat="1">
      <c r="A169" s="163"/>
      <c r="B169" s="163"/>
      <c r="C169" s="163"/>
      <c r="D169" s="163"/>
      <c r="E169" s="163"/>
      <c r="F169" s="163"/>
      <c r="G169" s="163"/>
      <c r="H169" s="163"/>
      <c r="I169" s="163"/>
      <c r="J169" s="163"/>
      <c r="K169" s="163"/>
      <c r="L169" s="163"/>
      <c r="M169" s="163"/>
      <c r="N169" s="163"/>
      <c r="O169" s="163"/>
      <c r="P169" s="433"/>
    </row>
    <row r="170" spans="1:16" s="1" customFormat="1">
      <c r="A170" s="163"/>
      <c r="B170" s="163"/>
      <c r="C170" s="163"/>
      <c r="D170" s="163"/>
      <c r="E170" s="163"/>
      <c r="F170" s="163"/>
      <c r="G170" s="163"/>
      <c r="H170" s="163"/>
      <c r="I170" s="163"/>
      <c r="J170" s="163"/>
      <c r="K170" s="163"/>
      <c r="L170" s="163"/>
      <c r="M170" s="163"/>
      <c r="N170" s="163"/>
      <c r="O170" s="163"/>
      <c r="P170" s="433"/>
    </row>
    <row r="171" spans="1:16" s="1" customFormat="1">
      <c r="A171" s="163"/>
      <c r="B171" s="163"/>
      <c r="C171" s="163"/>
      <c r="D171" s="163"/>
      <c r="E171" s="163"/>
      <c r="F171" s="163"/>
      <c r="G171" s="163"/>
      <c r="H171" s="163"/>
      <c r="I171" s="163"/>
      <c r="J171" s="163"/>
      <c r="K171" s="163"/>
      <c r="L171" s="163"/>
      <c r="M171" s="163"/>
      <c r="N171" s="163"/>
      <c r="O171" s="163"/>
      <c r="P171" s="433"/>
    </row>
    <row r="172" spans="1:16" s="1" customFormat="1">
      <c r="A172" s="163"/>
      <c r="B172" s="163"/>
      <c r="C172" s="163"/>
      <c r="D172" s="163"/>
      <c r="E172" s="163"/>
      <c r="F172" s="163"/>
      <c r="G172" s="163"/>
      <c r="H172" s="163"/>
      <c r="I172" s="163"/>
      <c r="J172" s="163"/>
      <c r="K172" s="163"/>
      <c r="L172" s="163"/>
      <c r="M172" s="163"/>
      <c r="N172" s="163"/>
      <c r="O172" s="163"/>
      <c r="P172" s="433"/>
    </row>
    <row r="173" spans="1:16" s="1" customFormat="1">
      <c r="A173" s="163"/>
      <c r="B173" s="163"/>
      <c r="C173" s="163"/>
      <c r="D173" s="163"/>
      <c r="E173" s="163"/>
      <c r="F173" s="163"/>
      <c r="G173" s="163"/>
      <c r="H173" s="163"/>
      <c r="I173" s="163"/>
      <c r="J173" s="163"/>
      <c r="K173" s="163"/>
      <c r="L173" s="163"/>
      <c r="M173" s="163"/>
      <c r="N173" s="163"/>
      <c r="O173" s="163"/>
      <c r="P173" s="433"/>
    </row>
    <row r="174" spans="1:16" s="1" customFormat="1">
      <c r="A174" s="163"/>
      <c r="B174" s="163"/>
      <c r="C174" s="163"/>
      <c r="D174" s="163"/>
      <c r="E174" s="163"/>
      <c r="F174" s="163"/>
      <c r="G174" s="163"/>
      <c r="H174" s="163"/>
      <c r="I174" s="163"/>
      <c r="J174" s="163"/>
      <c r="K174" s="163"/>
      <c r="L174" s="163"/>
      <c r="M174" s="163"/>
      <c r="N174" s="163"/>
      <c r="O174" s="163"/>
      <c r="P174" s="433"/>
    </row>
    <row r="175" spans="1:16" s="1" customFormat="1">
      <c r="A175" s="163"/>
      <c r="B175" s="163"/>
      <c r="C175" s="163"/>
      <c r="D175" s="163"/>
      <c r="E175" s="163"/>
      <c r="F175" s="163"/>
      <c r="G175" s="163"/>
      <c r="H175" s="163"/>
      <c r="I175" s="163"/>
      <c r="J175" s="163"/>
      <c r="K175" s="163"/>
      <c r="L175" s="163"/>
      <c r="M175" s="163"/>
      <c r="N175" s="163"/>
      <c r="O175" s="163"/>
      <c r="P175" s="433"/>
    </row>
    <row r="176" spans="1:16" s="1" customFormat="1">
      <c r="A176" s="163"/>
      <c r="B176" s="163"/>
      <c r="C176" s="163"/>
      <c r="D176" s="163"/>
      <c r="E176" s="163"/>
      <c r="F176" s="163"/>
      <c r="G176" s="163"/>
      <c r="H176" s="163"/>
      <c r="I176" s="163"/>
      <c r="J176" s="163"/>
      <c r="K176" s="163"/>
      <c r="L176" s="163"/>
      <c r="M176" s="163"/>
      <c r="N176" s="163"/>
      <c r="O176" s="163"/>
      <c r="P176" s="433"/>
    </row>
    <row r="177" spans="1:16" s="1" customFormat="1">
      <c r="A177" s="163"/>
      <c r="B177" s="163"/>
      <c r="C177" s="163"/>
      <c r="D177" s="163"/>
      <c r="E177" s="163"/>
      <c r="F177" s="163"/>
      <c r="G177" s="163"/>
      <c r="H177" s="163"/>
      <c r="I177" s="163"/>
      <c r="J177" s="163"/>
      <c r="K177" s="163"/>
      <c r="L177" s="163"/>
      <c r="M177" s="163"/>
      <c r="N177" s="163"/>
      <c r="O177" s="163"/>
      <c r="P177" s="433"/>
    </row>
    <row r="178" spans="1:16" s="1" customFormat="1">
      <c r="A178" s="163"/>
      <c r="B178" s="163"/>
      <c r="C178" s="163"/>
      <c r="D178" s="163"/>
      <c r="E178" s="163"/>
      <c r="F178" s="163"/>
      <c r="G178" s="163"/>
      <c r="H178" s="163"/>
      <c r="I178" s="163"/>
      <c r="J178" s="163"/>
      <c r="K178" s="163"/>
      <c r="L178" s="163"/>
      <c r="M178" s="163"/>
      <c r="N178" s="163"/>
      <c r="O178" s="163"/>
      <c r="P178" s="433"/>
    </row>
    <row r="179" spans="1:16" s="1" customFormat="1">
      <c r="A179" s="163"/>
      <c r="B179" s="163"/>
      <c r="C179" s="163"/>
      <c r="D179" s="163"/>
      <c r="E179" s="163"/>
      <c r="F179" s="163"/>
      <c r="G179" s="163"/>
      <c r="H179" s="163"/>
      <c r="I179" s="163"/>
      <c r="J179" s="163"/>
      <c r="K179" s="163"/>
      <c r="L179" s="163"/>
      <c r="M179" s="163"/>
      <c r="N179" s="163"/>
      <c r="O179" s="163"/>
      <c r="P179" s="433"/>
    </row>
    <row r="180" spans="1:16" s="1" customFormat="1">
      <c r="A180" s="163"/>
      <c r="B180" s="163"/>
      <c r="C180" s="163"/>
      <c r="D180" s="163"/>
      <c r="E180" s="163"/>
      <c r="F180" s="163"/>
      <c r="G180" s="163"/>
      <c r="H180" s="163"/>
      <c r="I180" s="163"/>
      <c r="J180" s="163"/>
      <c r="K180" s="163"/>
      <c r="L180" s="163"/>
      <c r="M180" s="163"/>
      <c r="N180" s="163"/>
      <c r="O180" s="163"/>
      <c r="P180" s="433"/>
    </row>
    <row r="181" spans="1:16" s="1" customFormat="1">
      <c r="A181" s="163"/>
      <c r="B181" s="163"/>
      <c r="C181" s="163"/>
      <c r="D181" s="163"/>
      <c r="E181" s="163"/>
      <c r="F181" s="163"/>
      <c r="G181" s="163"/>
      <c r="H181" s="163"/>
      <c r="I181" s="163"/>
      <c r="J181" s="163"/>
      <c r="K181" s="163"/>
      <c r="L181" s="163"/>
      <c r="M181" s="163"/>
      <c r="N181" s="163"/>
      <c r="O181" s="163"/>
      <c r="P181" s="433"/>
    </row>
    <row r="182" spans="1:16" s="1" customFormat="1">
      <c r="A182" s="163"/>
      <c r="B182" s="163"/>
      <c r="C182" s="163"/>
      <c r="D182" s="163"/>
      <c r="E182" s="163"/>
      <c r="F182" s="163"/>
      <c r="G182" s="163"/>
      <c r="H182" s="163"/>
      <c r="I182" s="163"/>
      <c r="J182" s="163"/>
      <c r="K182" s="163"/>
      <c r="L182" s="163"/>
      <c r="M182" s="163"/>
      <c r="N182" s="163"/>
      <c r="O182" s="163"/>
      <c r="P182" s="433"/>
    </row>
    <row r="183" spans="1:16" s="1" customFormat="1">
      <c r="A183" s="163"/>
      <c r="B183" s="163"/>
      <c r="C183" s="163"/>
      <c r="D183" s="163"/>
      <c r="E183" s="163"/>
      <c r="F183" s="163"/>
      <c r="G183" s="163"/>
      <c r="H183" s="163"/>
      <c r="I183" s="163"/>
      <c r="J183" s="163"/>
      <c r="K183" s="163"/>
      <c r="L183" s="163"/>
      <c r="M183" s="163"/>
      <c r="N183" s="163"/>
      <c r="O183" s="163"/>
      <c r="P183" s="433"/>
    </row>
    <row r="184" spans="1:16" s="1" customFormat="1">
      <c r="A184" s="163"/>
      <c r="B184" s="163"/>
      <c r="C184" s="163"/>
      <c r="D184" s="163"/>
      <c r="E184" s="163"/>
      <c r="F184" s="163"/>
      <c r="G184" s="163"/>
      <c r="H184" s="163"/>
      <c r="I184" s="163"/>
      <c r="J184" s="163"/>
      <c r="K184" s="163"/>
      <c r="L184" s="163"/>
      <c r="M184" s="163"/>
      <c r="N184" s="163"/>
      <c r="O184" s="163"/>
      <c r="P184" s="433"/>
    </row>
    <row r="185" spans="1:16" s="1" customFormat="1">
      <c r="A185" s="163"/>
      <c r="B185" s="163"/>
      <c r="C185" s="163"/>
      <c r="D185" s="163"/>
      <c r="E185" s="163"/>
      <c r="F185" s="163"/>
      <c r="G185" s="163"/>
      <c r="H185" s="163"/>
      <c r="I185" s="163"/>
      <c r="J185" s="163"/>
      <c r="K185" s="163"/>
      <c r="L185" s="163"/>
      <c r="M185" s="163"/>
      <c r="N185" s="163"/>
      <c r="O185" s="163"/>
      <c r="P185" s="433"/>
    </row>
    <row r="186" spans="1:16" s="1" customFormat="1">
      <c r="A186" s="163"/>
      <c r="B186" s="163"/>
      <c r="C186" s="163"/>
      <c r="D186" s="163"/>
      <c r="E186" s="163"/>
      <c r="F186" s="163"/>
      <c r="G186" s="163"/>
      <c r="H186" s="163"/>
      <c r="I186" s="163"/>
      <c r="J186" s="163"/>
      <c r="K186" s="163"/>
      <c r="L186" s="163"/>
      <c r="M186" s="163"/>
      <c r="N186" s="163"/>
      <c r="O186" s="163"/>
      <c r="P186" s="433"/>
    </row>
    <row r="187" spans="1:16" s="1" customFormat="1">
      <c r="A187" s="163"/>
      <c r="B187" s="163"/>
      <c r="C187" s="163"/>
      <c r="D187" s="163"/>
      <c r="E187" s="163"/>
      <c r="F187" s="163"/>
      <c r="G187" s="163"/>
      <c r="H187" s="163"/>
      <c r="I187" s="163"/>
      <c r="J187" s="163"/>
      <c r="K187" s="163"/>
      <c r="L187" s="163"/>
      <c r="M187" s="163"/>
      <c r="N187" s="163"/>
      <c r="O187" s="163"/>
      <c r="P187" s="433"/>
    </row>
    <row r="188" spans="1:16" s="1" customFormat="1">
      <c r="A188" s="163"/>
      <c r="B188" s="163"/>
      <c r="C188" s="163"/>
      <c r="D188" s="163"/>
      <c r="E188" s="163"/>
      <c r="F188" s="163"/>
      <c r="G188" s="163"/>
      <c r="H188" s="163"/>
      <c r="I188" s="163"/>
      <c r="J188" s="163"/>
      <c r="K188" s="163"/>
      <c r="L188" s="163"/>
      <c r="M188" s="163"/>
      <c r="N188" s="163"/>
      <c r="O188" s="163"/>
      <c r="P188" s="433"/>
    </row>
    <row r="189" spans="1:16" s="1" customFormat="1">
      <c r="A189" s="163"/>
      <c r="B189" s="163"/>
      <c r="C189" s="163"/>
      <c r="D189" s="163"/>
      <c r="E189" s="163"/>
      <c r="F189" s="163"/>
      <c r="G189" s="163"/>
      <c r="H189" s="163"/>
      <c r="I189" s="163"/>
      <c r="J189" s="163"/>
      <c r="K189" s="163"/>
      <c r="L189" s="163"/>
      <c r="M189" s="163"/>
      <c r="N189" s="163"/>
      <c r="O189" s="163"/>
      <c r="P189" s="433"/>
    </row>
    <row r="190" spans="1:16" s="1" customFormat="1">
      <c r="A190" s="163"/>
      <c r="B190" s="163"/>
      <c r="C190" s="163"/>
      <c r="D190" s="163"/>
      <c r="E190" s="163"/>
      <c r="F190" s="163"/>
      <c r="G190" s="163"/>
      <c r="H190" s="163"/>
      <c r="I190" s="163"/>
      <c r="J190" s="163"/>
      <c r="K190" s="163"/>
      <c r="L190" s="163"/>
      <c r="M190" s="163"/>
      <c r="N190" s="163"/>
      <c r="O190" s="163"/>
      <c r="P190" s="433"/>
    </row>
    <row r="191" spans="1:16" s="1" customFormat="1">
      <c r="A191" s="163"/>
      <c r="B191" s="163"/>
      <c r="C191" s="163"/>
      <c r="D191" s="163"/>
      <c r="E191" s="163"/>
      <c r="F191" s="163"/>
      <c r="G191" s="163"/>
      <c r="H191" s="163"/>
      <c r="I191" s="163"/>
      <c r="J191" s="163"/>
      <c r="K191" s="163"/>
      <c r="L191" s="163"/>
      <c r="M191" s="163"/>
      <c r="N191" s="163"/>
      <c r="O191" s="163"/>
      <c r="P191" s="433"/>
    </row>
    <row r="192" spans="1:16" s="1" customFormat="1">
      <c r="A192" s="163"/>
      <c r="B192" s="163"/>
      <c r="C192" s="163"/>
      <c r="D192" s="163"/>
      <c r="E192" s="163"/>
      <c r="F192" s="163"/>
      <c r="G192" s="163"/>
      <c r="H192" s="163"/>
      <c r="I192" s="163"/>
      <c r="J192" s="163"/>
      <c r="K192" s="163"/>
      <c r="L192" s="163"/>
      <c r="M192" s="163"/>
      <c r="N192" s="163"/>
      <c r="O192" s="163"/>
      <c r="P192" s="433"/>
    </row>
    <row r="193" spans="1:16" s="1" customFormat="1">
      <c r="A193" s="163"/>
      <c r="B193" s="163"/>
      <c r="C193" s="163"/>
      <c r="D193" s="163"/>
      <c r="E193" s="163"/>
      <c r="F193" s="163"/>
      <c r="G193" s="163"/>
      <c r="H193" s="163"/>
      <c r="I193" s="163"/>
      <c r="J193" s="163"/>
      <c r="K193" s="163"/>
      <c r="L193" s="163"/>
      <c r="M193" s="163"/>
      <c r="N193" s="163"/>
      <c r="O193" s="163"/>
      <c r="P193" s="433"/>
    </row>
    <row r="194" spans="1:16" s="1" customFormat="1">
      <c r="A194" s="163"/>
      <c r="B194" s="163"/>
      <c r="C194" s="163"/>
      <c r="D194" s="163"/>
      <c r="E194" s="163"/>
      <c r="F194" s="163"/>
      <c r="G194" s="163"/>
      <c r="H194" s="163"/>
      <c r="I194" s="163"/>
      <c r="J194" s="163"/>
      <c r="K194" s="163"/>
      <c r="L194" s="163"/>
      <c r="M194" s="163"/>
      <c r="N194" s="163"/>
      <c r="O194" s="163"/>
      <c r="P194" s="433"/>
    </row>
    <row r="195" spans="1:16" s="1" customFormat="1">
      <c r="A195" s="163"/>
      <c r="B195" s="163"/>
      <c r="C195" s="163"/>
      <c r="D195" s="163"/>
      <c r="E195" s="163"/>
      <c r="F195" s="163"/>
      <c r="G195" s="163"/>
      <c r="H195" s="163"/>
      <c r="I195" s="163"/>
      <c r="J195" s="163"/>
      <c r="K195" s="163"/>
      <c r="L195" s="163"/>
      <c r="M195" s="163"/>
      <c r="N195" s="163"/>
      <c r="O195" s="163"/>
      <c r="P195" s="433"/>
    </row>
    <row r="196" spans="1:16" s="1" customFormat="1">
      <c r="A196" s="163"/>
      <c r="B196" s="163"/>
      <c r="C196" s="163"/>
      <c r="D196" s="163"/>
      <c r="E196" s="163"/>
      <c r="F196" s="163"/>
      <c r="G196" s="163"/>
      <c r="H196" s="163"/>
      <c r="I196" s="163"/>
      <c r="J196" s="163"/>
      <c r="K196" s="163"/>
      <c r="L196" s="163"/>
      <c r="M196" s="163"/>
      <c r="N196" s="163"/>
      <c r="O196" s="163"/>
      <c r="P196" s="433"/>
    </row>
    <row r="197" spans="1:16" s="1" customFormat="1">
      <c r="A197" s="163"/>
      <c r="B197" s="163"/>
      <c r="C197" s="163"/>
      <c r="D197" s="163"/>
      <c r="E197" s="163"/>
      <c r="F197" s="163"/>
      <c r="G197" s="163"/>
      <c r="H197" s="163"/>
      <c r="I197" s="163"/>
      <c r="J197" s="163"/>
      <c r="K197" s="163"/>
      <c r="L197" s="163"/>
      <c r="M197" s="163"/>
      <c r="N197" s="163"/>
      <c r="O197" s="163"/>
      <c r="P197" s="433"/>
    </row>
    <row r="198" spans="1:16" s="1" customFormat="1">
      <c r="A198" s="163"/>
      <c r="B198" s="163"/>
      <c r="C198" s="163"/>
      <c r="D198" s="163"/>
      <c r="E198" s="163"/>
      <c r="F198" s="163"/>
      <c r="G198" s="163"/>
      <c r="H198" s="163"/>
      <c r="I198" s="163"/>
      <c r="J198" s="163"/>
      <c r="K198" s="163"/>
      <c r="L198" s="163"/>
      <c r="M198" s="163"/>
      <c r="N198" s="163"/>
      <c r="O198" s="163"/>
      <c r="P198" s="433"/>
    </row>
    <row r="199" spans="1:16" s="1" customFormat="1">
      <c r="A199" s="163"/>
      <c r="B199" s="163"/>
      <c r="C199" s="163"/>
      <c r="D199" s="163"/>
      <c r="E199" s="163"/>
      <c r="F199" s="163"/>
      <c r="G199" s="163"/>
      <c r="H199" s="163"/>
      <c r="I199" s="163"/>
      <c r="J199" s="163"/>
      <c r="K199" s="163"/>
      <c r="L199" s="163"/>
      <c r="M199" s="163"/>
      <c r="N199" s="163"/>
      <c r="O199" s="163"/>
      <c r="P199" s="433"/>
    </row>
    <row r="200" spans="1:16" s="1" customFormat="1">
      <c r="A200" s="163"/>
      <c r="B200" s="163"/>
      <c r="C200" s="163"/>
      <c r="D200" s="163"/>
      <c r="E200" s="163"/>
      <c r="F200" s="163"/>
      <c r="G200" s="163"/>
      <c r="H200" s="163"/>
      <c r="I200" s="163"/>
      <c r="J200" s="163"/>
      <c r="K200" s="163"/>
      <c r="L200" s="163"/>
      <c r="M200" s="163"/>
      <c r="N200" s="163"/>
      <c r="O200" s="163"/>
      <c r="P200" s="433"/>
    </row>
    <row r="201" spans="1:16" s="1" customFormat="1">
      <c r="A201" s="163"/>
      <c r="B201" s="163"/>
      <c r="C201" s="163"/>
      <c r="D201" s="163"/>
      <c r="E201" s="163"/>
      <c r="F201" s="163"/>
      <c r="G201" s="163"/>
      <c r="H201" s="163"/>
      <c r="I201" s="163"/>
      <c r="J201" s="163"/>
      <c r="K201" s="163"/>
      <c r="L201" s="163"/>
      <c r="M201" s="163"/>
      <c r="N201" s="163"/>
      <c r="O201" s="163"/>
      <c r="P201" s="433"/>
    </row>
    <row r="202" spans="1:16" s="1" customFormat="1">
      <c r="A202" s="163"/>
      <c r="B202" s="163"/>
      <c r="C202" s="163"/>
      <c r="D202" s="163"/>
      <c r="E202" s="163"/>
      <c r="F202" s="163"/>
      <c r="G202" s="163"/>
      <c r="H202" s="163"/>
      <c r="I202" s="163"/>
      <c r="J202" s="163"/>
      <c r="K202" s="163"/>
      <c r="L202" s="163"/>
      <c r="M202" s="163"/>
      <c r="N202" s="163"/>
      <c r="O202" s="163"/>
      <c r="P202" s="433"/>
    </row>
    <row r="203" spans="1:16" s="1" customFormat="1">
      <c r="A203" s="163"/>
      <c r="B203" s="163"/>
      <c r="C203" s="163"/>
      <c r="D203" s="163"/>
      <c r="E203" s="163"/>
      <c r="F203" s="163"/>
      <c r="G203" s="163"/>
      <c r="H203" s="163"/>
      <c r="I203" s="163"/>
      <c r="J203" s="163"/>
      <c r="K203" s="163"/>
      <c r="L203" s="163"/>
      <c r="M203" s="163"/>
      <c r="N203" s="163"/>
      <c r="O203" s="163"/>
      <c r="P203" s="433"/>
    </row>
    <row r="204" spans="1:16" s="1" customFormat="1">
      <c r="A204" s="163"/>
      <c r="B204" s="163"/>
      <c r="C204" s="163"/>
      <c r="D204" s="163"/>
      <c r="E204" s="163"/>
      <c r="F204" s="163"/>
      <c r="G204" s="163"/>
      <c r="H204" s="163"/>
      <c r="I204" s="163"/>
      <c r="J204" s="163"/>
      <c r="K204" s="163"/>
      <c r="L204" s="163"/>
      <c r="M204" s="163"/>
      <c r="N204" s="163"/>
      <c r="O204" s="163"/>
      <c r="P204" s="433"/>
    </row>
    <row r="205" spans="1:16" s="1" customFormat="1">
      <c r="A205" s="163"/>
      <c r="B205" s="163"/>
      <c r="C205" s="163"/>
      <c r="D205" s="163"/>
      <c r="E205" s="163"/>
      <c r="F205" s="163"/>
      <c r="G205" s="163"/>
      <c r="H205" s="163"/>
      <c r="I205" s="163"/>
      <c r="J205" s="163"/>
      <c r="K205" s="163"/>
      <c r="L205" s="163"/>
      <c r="M205" s="163"/>
      <c r="N205" s="163"/>
      <c r="O205" s="163"/>
      <c r="P205" s="433"/>
    </row>
    <row r="206" spans="1:16" s="1" customFormat="1">
      <c r="A206" s="163"/>
      <c r="B206" s="163"/>
      <c r="C206" s="163"/>
      <c r="D206" s="163"/>
      <c r="E206" s="163"/>
      <c r="F206" s="163"/>
      <c r="G206" s="163"/>
      <c r="H206" s="163"/>
      <c r="I206" s="163"/>
      <c r="J206" s="163"/>
      <c r="K206" s="163"/>
      <c r="L206" s="163"/>
      <c r="M206" s="163"/>
      <c r="N206" s="163"/>
      <c r="O206" s="163"/>
      <c r="P206" s="433"/>
    </row>
    <row r="207" spans="1:16" s="1" customFormat="1">
      <c r="A207" s="163"/>
      <c r="B207" s="163"/>
      <c r="C207" s="163"/>
      <c r="D207" s="163"/>
      <c r="E207" s="163"/>
      <c r="F207" s="163"/>
      <c r="G207" s="163"/>
      <c r="H207" s="163"/>
      <c r="I207" s="163"/>
      <c r="J207" s="163"/>
      <c r="K207" s="163"/>
      <c r="L207" s="163"/>
      <c r="M207" s="163"/>
      <c r="N207" s="163"/>
      <c r="O207" s="163"/>
      <c r="P207" s="433"/>
    </row>
    <row r="208" spans="1:16" s="1" customFormat="1">
      <c r="A208" s="163"/>
      <c r="B208" s="163"/>
      <c r="C208" s="163"/>
      <c r="D208" s="163"/>
      <c r="E208" s="163"/>
      <c r="F208" s="163"/>
      <c r="G208" s="163"/>
      <c r="H208" s="163"/>
      <c r="I208" s="163"/>
      <c r="J208" s="163"/>
      <c r="K208" s="163"/>
      <c r="L208" s="163"/>
      <c r="M208" s="163"/>
      <c r="N208" s="163"/>
      <c r="O208" s="163"/>
      <c r="P208" s="433"/>
    </row>
    <row r="209" spans="1:16" s="1" customFormat="1">
      <c r="A209" s="163"/>
      <c r="B209" s="163"/>
      <c r="C209" s="163"/>
      <c r="D209" s="163"/>
      <c r="E209" s="163"/>
      <c r="F209" s="163"/>
      <c r="G209" s="163"/>
      <c r="H209" s="163"/>
      <c r="I209" s="163"/>
      <c r="J209" s="163"/>
      <c r="K209" s="163"/>
      <c r="L209" s="163"/>
      <c r="M209" s="163"/>
      <c r="N209" s="163"/>
      <c r="O209" s="163"/>
      <c r="P209" s="433"/>
    </row>
    <row r="210" spans="1:16" s="1" customFormat="1">
      <c r="A210" s="163"/>
      <c r="B210" s="163"/>
      <c r="C210" s="163"/>
      <c r="D210" s="163"/>
      <c r="E210" s="163"/>
      <c r="F210" s="163"/>
      <c r="G210" s="163"/>
      <c r="H210" s="163"/>
      <c r="I210" s="163"/>
      <c r="J210" s="163"/>
      <c r="K210" s="163"/>
      <c r="L210" s="163"/>
      <c r="M210" s="163"/>
      <c r="N210" s="163"/>
      <c r="O210" s="163"/>
      <c r="P210" s="433"/>
    </row>
    <row r="211" spans="1:16" s="1" customFormat="1">
      <c r="A211" s="163"/>
      <c r="B211" s="163"/>
      <c r="C211" s="163"/>
      <c r="D211" s="163"/>
      <c r="E211" s="163"/>
      <c r="F211" s="163"/>
      <c r="G211" s="163"/>
      <c r="H211" s="163"/>
      <c r="I211" s="163"/>
      <c r="J211" s="163"/>
      <c r="K211" s="163"/>
      <c r="L211" s="163"/>
      <c r="M211" s="163"/>
      <c r="N211" s="163"/>
      <c r="O211" s="163"/>
      <c r="P211" s="433"/>
    </row>
    <row r="212" spans="1:16" s="1" customFormat="1">
      <c r="A212" s="163"/>
      <c r="B212" s="163"/>
      <c r="C212" s="163"/>
      <c r="D212" s="163"/>
      <c r="E212" s="163"/>
      <c r="F212" s="163"/>
      <c r="G212" s="163"/>
      <c r="H212" s="163"/>
      <c r="I212" s="163"/>
      <c r="J212" s="163"/>
      <c r="K212" s="163"/>
      <c r="L212" s="163"/>
      <c r="M212" s="163"/>
      <c r="N212" s="163"/>
      <c r="O212" s="163"/>
      <c r="P212" s="433"/>
    </row>
    <row r="213" spans="1:16" s="1" customFormat="1">
      <c r="A213" s="163"/>
      <c r="B213" s="163"/>
      <c r="C213" s="163"/>
      <c r="D213" s="163"/>
      <c r="E213" s="163"/>
      <c r="F213" s="163"/>
      <c r="G213" s="163"/>
      <c r="H213" s="163"/>
      <c r="I213" s="163"/>
      <c r="J213" s="163"/>
      <c r="K213" s="163"/>
      <c r="L213" s="163"/>
      <c r="M213" s="163"/>
      <c r="N213" s="163"/>
      <c r="O213" s="163"/>
      <c r="P213" s="433"/>
    </row>
    <row r="214" spans="1:16" s="1" customFormat="1">
      <c r="A214" s="163"/>
      <c r="B214" s="163"/>
      <c r="C214" s="163"/>
      <c r="D214" s="163"/>
      <c r="E214" s="163"/>
      <c r="F214" s="163"/>
      <c r="G214" s="163"/>
      <c r="H214" s="163"/>
      <c r="I214" s="163"/>
      <c r="J214" s="163"/>
      <c r="K214" s="163"/>
      <c r="L214" s="163"/>
      <c r="M214" s="163"/>
      <c r="N214" s="163"/>
      <c r="O214" s="163"/>
      <c r="P214" s="433"/>
    </row>
    <row r="215" spans="1:16" s="1" customFormat="1">
      <c r="A215" s="163"/>
      <c r="B215" s="163"/>
      <c r="C215" s="163"/>
      <c r="D215" s="163"/>
      <c r="E215" s="163"/>
      <c r="F215" s="163"/>
      <c r="G215" s="163"/>
      <c r="H215" s="163"/>
      <c r="I215" s="163"/>
      <c r="J215" s="163"/>
      <c r="K215" s="163"/>
      <c r="L215" s="163"/>
      <c r="M215" s="163"/>
      <c r="N215" s="163"/>
      <c r="O215" s="163"/>
      <c r="P215" s="433"/>
    </row>
    <row r="216" spans="1:16" s="1" customFormat="1">
      <c r="A216" s="163"/>
      <c r="B216" s="163"/>
      <c r="C216" s="163"/>
      <c r="D216" s="163"/>
      <c r="E216" s="163"/>
      <c r="F216" s="163"/>
      <c r="G216" s="163"/>
      <c r="H216" s="163"/>
      <c r="I216" s="163"/>
      <c r="J216" s="163"/>
      <c r="K216" s="163"/>
      <c r="L216" s="163"/>
      <c r="M216" s="163"/>
      <c r="N216" s="163"/>
      <c r="O216" s="163"/>
      <c r="P216" s="433"/>
    </row>
    <row r="217" spans="1:16" s="1" customFormat="1">
      <c r="A217" s="163"/>
      <c r="B217" s="163"/>
      <c r="C217" s="163"/>
      <c r="D217" s="163"/>
      <c r="E217" s="163"/>
      <c r="F217" s="163"/>
      <c r="G217" s="163"/>
      <c r="H217" s="163"/>
      <c r="I217" s="163"/>
      <c r="J217" s="163"/>
      <c r="K217" s="163"/>
      <c r="L217" s="163"/>
      <c r="M217" s="163"/>
      <c r="N217" s="163"/>
      <c r="O217" s="163"/>
      <c r="P217" s="433"/>
    </row>
    <row r="218" spans="1:16" s="1" customFormat="1">
      <c r="A218" s="163"/>
      <c r="B218" s="163"/>
      <c r="C218" s="163"/>
      <c r="D218" s="163"/>
      <c r="E218" s="163"/>
      <c r="F218" s="163"/>
      <c r="G218" s="163"/>
      <c r="H218" s="163"/>
      <c r="I218" s="163"/>
      <c r="J218" s="163"/>
      <c r="K218" s="163"/>
      <c r="L218" s="163"/>
      <c r="M218" s="163"/>
      <c r="N218" s="163"/>
      <c r="O218" s="163"/>
      <c r="P218" s="433"/>
    </row>
    <row r="219" spans="1:16" s="1" customFormat="1">
      <c r="A219" s="163"/>
      <c r="B219" s="163"/>
      <c r="C219" s="163"/>
      <c r="D219" s="163"/>
      <c r="E219" s="163"/>
      <c r="F219" s="163"/>
      <c r="G219" s="163"/>
      <c r="H219" s="163"/>
      <c r="I219" s="163"/>
      <c r="J219" s="163"/>
      <c r="K219" s="163"/>
      <c r="L219" s="163"/>
      <c r="M219" s="163"/>
      <c r="N219" s="163"/>
      <c r="O219" s="163"/>
      <c r="P219" s="433"/>
    </row>
    <row r="220" spans="1:16" s="1" customFormat="1">
      <c r="A220" s="163"/>
      <c r="B220" s="163"/>
      <c r="C220" s="163"/>
      <c r="D220" s="163"/>
      <c r="E220" s="163"/>
      <c r="F220" s="163"/>
      <c r="G220" s="163"/>
      <c r="H220" s="163"/>
      <c r="I220" s="163"/>
      <c r="J220" s="163"/>
      <c r="K220" s="163"/>
      <c r="L220" s="163"/>
      <c r="M220" s="163"/>
      <c r="N220" s="163"/>
      <c r="O220" s="163"/>
      <c r="P220" s="433"/>
    </row>
    <row r="221" spans="1:16" s="1" customFormat="1">
      <c r="A221" s="163"/>
      <c r="B221" s="163"/>
      <c r="C221" s="163"/>
      <c r="D221" s="163"/>
      <c r="E221" s="163"/>
      <c r="F221" s="163"/>
      <c r="G221" s="163"/>
      <c r="H221" s="163"/>
      <c r="I221" s="163"/>
      <c r="J221" s="163"/>
      <c r="K221" s="163"/>
      <c r="L221" s="163"/>
      <c r="M221" s="163"/>
      <c r="N221" s="163"/>
      <c r="O221" s="163"/>
      <c r="P221" s="433"/>
    </row>
    <row r="222" spans="1:16" s="1" customFormat="1">
      <c r="A222" s="163"/>
      <c r="B222" s="163"/>
      <c r="C222" s="163"/>
      <c r="D222" s="163"/>
      <c r="E222" s="163"/>
      <c r="F222" s="163"/>
      <c r="G222" s="163"/>
      <c r="H222" s="163"/>
      <c r="I222" s="163"/>
      <c r="J222" s="163"/>
      <c r="K222" s="163"/>
      <c r="L222" s="163"/>
      <c r="M222" s="163"/>
      <c r="N222" s="163"/>
      <c r="O222" s="163"/>
      <c r="P222" s="433"/>
    </row>
    <row r="223" spans="1:16" s="1" customFormat="1">
      <c r="A223" s="163"/>
      <c r="B223" s="163"/>
      <c r="C223" s="163"/>
      <c r="D223" s="163"/>
      <c r="E223" s="163"/>
      <c r="F223" s="163"/>
      <c r="G223" s="163"/>
      <c r="H223" s="163"/>
      <c r="I223" s="163"/>
      <c r="J223" s="163"/>
      <c r="K223" s="163"/>
      <c r="L223" s="163"/>
      <c r="M223" s="163"/>
      <c r="N223" s="163"/>
      <c r="O223" s="163"/>
      <c r="P223" s="433"/>
    </row>
    <row r="224" spans="1:16" s="1" customFormat="1">
      <c r="A224" s="163"/>
      <c r="B224" s="163"/>
      <c r="C224" s="163"/>
      <c r="D224" s="163"/>
      <c r="E224" s="163"/>
      <c r="F224" s="163"/>
      <c r="G224" s="163"/>
      <c r="H224" s="163"/>
      <c r="I224" s="163"/>
      <c r="J224" s="163"/>
      <c r="K224" s="163"/>
      <c r="L224" s="163"/>
      <c r="M224" s="163"/>
      <c r="N224" s="163"/>
      <c r="O224" s="163"/>
      <c r="P224" s="433"/>
    </row>
    <row r="225" spans="1:16" s="1" customFormat="1">
      <c r="A225" s="163"/>
      <c r="B225" s="163"/>
      <c r="C225" s="163"/>
      <c r="D225" s="163"/>
      <c r="E225" s="163"/>
      <c r="F225" s="163"/>
      <c r="G225" s="163"/>
      <c r="H225" s="163"/>
      <c r="I225" s="163"/>
      <c r="J225" s="163"/>
      <c r="K225" s="163"/>
      <c r="L225" s="163"/>
      <c r="M225" s="163"/>
      <c r="N225" s="163"/>
      <c r="O225" s="163"/>
      <c r="P225" s="433"/>
    </row>
    <row r="226" spans="1:16" s="1" customFormat="1">
      <c r="A226" s="163"/>
      <c r="B226" s="163"/>
      <c r="C226" s="163"/>
      <c r="D226" s="163"/>
      <c r="E226" s="163"/>
      <c r="F226" s="163"/>
      <c r="G226" s="163"/>
      <c r="H226" s="163"/>
      <c r="I226" s="163"/>
      <c r="J226" s="163"/>
      <c r="K226" s="163"/>
      <c r="L226" s="163"/>
      <c r="M226" s="163"/>
      <c r="N226" s="163"/>
      <c r="O226" s="163"/>
      <c r="P226" s="433"/>
    </row>
    <row r="227" spans="1:16" s="1" customFormat="1">
      <c r="A227" s="163"/>
      <c r="B227" s="163"/>
      <c r="C227" s="163"/>
      <c r="D227" s="163"/>
      <c r="E227" s="163"/>
      <c r="F227" s="163"/>
      <c r="G227" s="163"/>
      <c r="H227" s="163"/>
      <c r="I227" s="163"/>
      <c r="J227" s="163"/>
      <c r="K227" s="163"/>
      <c r="L227" s="163"/>
      <c r="M227" s="163"/>
      <c r="N227" s="163"/>
      <c r="O227" s="163"/>
      <c r="P227" s="433"/>
    </row>
    <row r="228" spans="1:16" s="1" customFormat="1">
      <c r="A228" s="163"/>
      <c r="B228" s="163"/>
      <c r="C228" s="163"/>
      <c r="D228" s="163"/>
      <c r="E228" s="163"/>
      <c r="F228" s="163"/>
      <c r="G228" s="163"/>
      <c r="H228" s="163"/>
      <c r="I228" s="163"/>
      <c r="J228" s="163"/>
      <c r="K228" s="163"/>
      <c r="L228" s="163"/>
      <c r="M228" s="163"/>
      <c r="N228" s="163"/>
      <c r="O228" s="163"/>
      <c r="P228" s="433"/>
    </row>
    <row r="229" spans="1:16" s="1" customFormat="1">
      <c r="A229" s="163"/>
      <c r="B229" s="163"/>
      <c r="C229" s="163"/>
      <c r="D229" s="163"/>
      <c r="E229" s="163"/>
      <c r="F229" s="163"/>
      <c r="G229" s="163"/>
      <c r="H229" s="163"/>
      <c r="I229" s="163"/>
      <c r="J229" s="163"/>
      <c r="K229" s="163"/>
      <c r="L229" s="163"/>
      <c r="M229" s="163"/>
      <c r="N229" s="163"/>
      <c r="O229" s="163"/>
      <c r="P229" s="433"/>
    </row>
    <row r="230" spans="1:16" s="1" customFormat="1">
      <c r="A230" s="163"/>
      <c r="B230" s="163"/>
      <c r="C230" s="163"/>
      <c r="D230" s="163"/>
      <c r="E230" s="163"/>
      <c r="F230" s="163"/>
      <c r="G230" s="163"/>
      <c r="H230" s="163"/>
      <c r="I230" s="163"/>
      <c r="J230" s="163"/>
      <c r="K230" s="163"/>
      <c r="L230" s="163"/>
      <c r="M230" s="163"/>
      <c r="N230" s="163"/>
      <c r="O230" s="163"/>
      <c r="P230" s="433"/>
    </row>
    <row r="231" spans="1:16" s="1" customFormat="1">
      <c r="A231" s="163"/>
      <c r="B231" s="163"/>
      <c r="C231" s="163"/>
      <c r="D231" s="163"/>
      <c r="E231" s="163"/>
      <c r="F231" s="163"/>
      <c r="G231" s="163"/>
      <c r="H231" s="163"/>
      <c r="I231" s="163"/>
      <c r="J231" s="163"/>
      <c r="K231" s="163"/>
      <c r="L231" s="163"/>
      <c r="M231" s="163"/>
      <c r="N231" s="163"/>
      <c r="O231" s="163"/>
      <c r="P231" s="433"/>
    </row>
    <row r="232" spans="1:16" s="1" customFormat="1">
      <c r="A232" s="163"/>
      <c r="B232" s="163"/>
      <c r="C232" s="163"/>
      <c r="D232" s="163"/>
      <c r="E232" s="163"/>
      <c r="F232" s="163"/>
      <c r="G232" s="163"/>
      <c r="H232" s="163"/>
      <c r="I232" s="163"/>
      <c r="J232" s="163"/>
      <c r="K232" s="163"/>
      <c r="L232" s="163"/>
      <c r="M232" s="163"/>
      <c r="N232" s="163"/>
      <c r="O232" s="163"/>
      <c r="P232" s="433"/>
    </row>
    <row r="233" spans="1:16" s="1" customFormat="1">
      <c r="A233" s="163"/>
      <c r="B233" s="163"/>
      <c r="C233" s="163"/>
      <c r="D233" s="163"/>
      <c r="E233" s="163"/>
      <c r="F233" s="163"/>
      <c r="G233" s="163"/>
      <c r="H233" s="163"/>
      <c r="I233" s="163"/>
      <c r="J233" s="163"/>
      <c r="K233" s="163"/>
      <c r="L233" s="163"/>
      <c r="M233" s="163"/>
      <c r="N233" s="163"/>
      <c r="O233" s="163"/>
      <c r="P233" s="433"/>
    </row>
    <row r="234" spans="1:16" s="1" customFormat="1">
      <c r="A234" s="163"/>
      <c r="B234" s="163"/>
      <c r="C234" s="163"/>
      <c r="D234" s="163"/>
      <c r="E234" s="163"/>
      <c r="F234" s="163"/>
      <c r="G234" s="163"/>
      <c r="H234" s="163"/>
      <c r="I234" s="163"/>
      <c r="J234" s="163"/>
      <c r="K234" s="163"/>
      <c r="L234" s="163"/>
      <c r="M234" s="163"/>
      <c r="N234" s="163"/>
      <c r="O234" s="163"/>
      <c r="P234" s="433"/>
    </row>
    <row r="235" spans="1:16" s="1" customFormat="1">
      <c r="A235" s="163"/>
      <c r="B235" s="163"/>
      <c r="C235" s="163"/>
      <c r="D235" s="163"/>
      <c r="E235" s="163"/>
      <c r="F235" s="163"/>
      <c r="G235" s="163"/>
      <c r="H235" s="163"/>
      <c r="I235" s="163"/>
      <c r="J235" s="163"/>
      <c r="K235" s="163"/>
      <c r="L235" s="163"/>
      <c r="M235" s="163"/>
      <c r="N235" s="163"/>
      <c r="O235" s="163"/>
      <c r="P235" s="433"/>
    </row>
    <row r="236" spans="1:16" s="1" customFormat="1">
      <c r="A236" s="163"/>
      <c r="B236" s="163"/>
      <c r="C236" s="163"/>
      <c r="D236" s="163"/>
      <c r="E236" s="163"/>
      <c r="F236" s="163"/>
      <c r="G236" s="163"/>
      <c r="H236" s="163"/>
      <c r="I236" s="163"/>
      <c r="J236" s="163"/>
      <c r="K236" s="163"/>
      <c r="L236" s="163"/>
      <c r="M236" s="163"/>
      <c r="N236" s="163"/>
      <c r="O236" s="163"/>
      <c r="P236" s="433"/>
    </row>
    <row r="237" spans="1:16" s="1" customFormat="1">
      <c r="A237" s="163"/>
      <c r="B237" s="163"/>
      <c r="C237" s="163"/>
      <c r="D237" s="163"/>
      <c r="E237" s="163"/>
      <c r="F237" s="163"/>
      <c r="G237" s="163"/>
      <c r="H237" s="163"/>
      <c r="I237" s="163"/>
      <c r="J237" s="163"/>
      <c r="K237" s="163"/>
      <c r="L237" s="163"/>
      <c r="M237" s="163"/>
      <c r="N237" s="163"/>
      <c r="O237" s="163"/>
      <c r="P237" s="433"/>
    </row>
    <row r="238" spans="1:16" s="1" customFormat="1">
      <c r="A238" s="163"/>
      <c r="B238" s="163"/>
      <c r="C238" s="163"/>
      <c r="D238" s="163"/>
      <c r="E238" s="163"/>
      <c r="F238" s="163"/>
      <c r="G238" s="163"/>
      <c r="H238" s="163"/>
      <c r="I238" s="163"/>
      <c r="J238" s="163"/>
      <c r="K238" s="163"/>
      <c r="L238" s="163"/>
      <c r="M238" s="163"/>
      <c r="N238" s="163"/>
      <c r="O238" s="163"/>
      <c r="P238" s="433"/>
    </row>
    <row r="239" spans="1:16" s="1" customFormat="1">
      <c r="A239" s="163"/>
      <c r="B239" s="163"/>
      <c r="C239" s="163"/>
      <c r="D239" s="163"/>
      <c r="E239" s="163"/>
      <c r="F239" s="163"/>
      <c r="G239" s="163"/>
      <c r="H239" s="163"/>
      <c r="I239" s="163"/>
      <c r="J239" s="163"/>
      <c r="K239" s="163"/>
      <c r="L239" s="163"/>
      <c r="M239" s="163"/>
      <c r="N239" s="163"/>
      <c r="O239" s="163"/>
      <c r="P239" s="433"/>
    </row>
    <row r="240" spans="1:16" s="1" customFormat="1">
      <c r="A240" s="163"/>
      <c r="B240" s="163"/>
      <c r="C240" s="163"/>
      <c r="D240" s="163"/>
      <c r="E240" s="163"/>
      <c r="F240" s="163"/>
      <c r="G240" s="163"/>
      <c r="H240" s="163"/>
      <c r="I240" s="163"/>
      <c r="J240" s="163"/>
      <c r="K240" s="163"/>
      <c r="L240" s="163"/>
      <c r="M240" s="163"/>
      <c r="N240" s="163"/>
      <c r="O240" s="163"/>
      <c r="P240" s="433"/>
    </row>
    <row r="241" spans="1:16" s="1" customFormat="1">
      <c r="A241" s="163"/>
      <c r="B241" s="163"/>
      <c r="C241" s="163"/>
      <c r="D241" s="163"/>
      <c r="E241" s="163"/>
      <c r="F241" s="163"/>
      <c r="G241" s="163"/>
      <c r="H241" s="163"/>
      <c r="I241" s="163"/>
      <c r="J241" s="163"/>
      <c r="K241" s="163"/>
      <c r="L241" s="163"/>
      <c r="M241" s="163"/>
      <c r="N241" s="163"/>
      <c r="O241" s="163"/>
      <c r="P241" s="433"/>
    </row>
    <row r="242" spans="1:16" s="1" customFormat="1">
      <c r="A242" s="163"/>
      <c r="B242" s="163"/>
      <c r="C242" s="163"/>
      <c r="D242" s="163"/>
      <c r="E242" s="163"/>
      <c r="F242" s="163"/>
      <c r="G242" s="163"/>
      <c r="H242" s="163"/>
      <c r="I242" s="163"/>
      <c r="J242" s="163"/>
      <c r="K242" s="163"/>
      <c r="L242" s="163"/>
      <c r="M242" s="163"/>
      <c r="N242" s="163"/>
      <c r="O242" s="163"/>
      <c r="P242" s="433"/>
    </row>
    <row r="243" spans="1:16" s="1" customFormat="1">
      <c r="A243" s="163"/>
      <c r="B243" s="163"/>
      <c r="C243" s="163"/>
      <c r="D243" s="163"/>
      <c r="E243" s="163"/>
      <c r="F243" s="163"/>
      <c r="G243" s="163"/>
      <c r="H243" s="163"/>
      <c r="I243" s="163"/>
      <c r="J243" s="163"/>
      <c r="K243" s="163"/>
      <c r="L243" s="163"/>
      <c r="M243" s="163"/>
      <c r="N243" s="163"/>
      <c r="O243" s="163"/>
      <c r="P243" s="433"/>
    </row>
    <row r="244" spans="1:16" s="1" customFormat="1">
      <c r="A244" s="163"/>
      <c r="B244" s="163"/>
      <c r="C244" s="163"/>
      <c r="D244" s="163"/>
      <c r="E244" s="163"/>
      <c r="F244" s="163"/>
      <c r="G244" s="163"/>
      <c r="H244" s="163"/>
      <c r="I244" s="163"/>
      <c r="J244" s="163"/>
      <c r="K244" s="163"/>
      <c r="L244" s="163"/>
      <c r="M244" s="163"/>
      <c r="N244" s="163"/>
      <c r="O244" s="163"/>
      <c r="P244" s="433"/>
    </row>
    <row r="245" spans="1:16" s="1" customFormat="1">
      <c r="A245" s="163"/>
      <c r="B245" s="163"/>
      <c r="C245" s="163"/>
      <c r="D245" s="163"/>
      <c r="E245" s="163"/>
      <c r="F245" s="163"/>
      <c r="G245" s="163"/>
      <c r="H245" s="163"/>
      <c r="I245" s="163"/>
      <c r="J245" s="163"/>
      <c r="K245" s="163"/>
      <c r="L245" s="163"/>
      <c r="M245" s="163"/>
      <c r="N245" s="163"/>
      <c r="O245" s="163"/>
      <c r="P245" s="433"/>
    </row>
    <row r="246" spans="1:16" s="1" customFormat="1">
      <c r="A246" s="163"/>
      <c r="B246" s="163"/>
      <c r="C246" s="163"/>
      <c r="D246" s="163"/>
      <c r="E246" s="163"/>
      <c r="F246" s="163"/>
      <c r="G246" s="163"/>
      <c r="H246" s="163"/>
      <c r="I246" s="163"/>
      <c r="J246" s="163"/>
      <c r="K246" s="163"/>
      <c r="L246" s="163"/>
      <c r="M246" s="163"/>
      <c r="N246" s="163"/>
      <c r="O246" s="163"/>
      <c r="P246" s="433"/>
    </row>
    <row r="247" spans="1:16" s="1" customFormat="1">
      <c r="A247" s="163"/>
      <c r="B247" s="163"/>
      <c r="C247" s="163"/>
      <c r="D247" s="163"/>
      <c r="E247" s="163"/>
      <c r="F247" s="163"/>
      <c r="G247" s="163"/>
      <c r="H247" s="163"/>
      <c r="I247" s="163"/>
      <c r="J247" s="163"/>
      <c r="K247" s="163"/>
      <c r="L247" s="163"/>
      <c r="M247" s="163"/>
      <c r="N247" s="163"/>
      <c r="O247" s="163"/>
      <c r="P247" s="433"/>
    </row>
    <row r="248" spans="1:16" s="1" customFormat="1">
      <c r="A248" s="163"/>
      <c r="B248" s="163"/>
      <c r="C248" s="163"/>
      <c r="D248" s="163"/>
      <c r="E248" s="163"/>
      <c r="F248" s="163"/>
      <c r="G248" s="163"/>
      <c r="H248" s="163"/>
      <c r="I248" s="163"/>
      <c r="J248" s="163"/>
      <c r="K248" s="163"/>
      <c r="L248" s="163"/>
      <c r="M248" s="163"/>
      <c r="N248" s="163"/>
      <c r="O248" s="163"/>
      <c r="P248" s="433"/>
    </row>
    <row r="249" spans="1:16" s="1" customFormat="1">
      <c r="A249" s="163"/>
      <c r="B249" s="163"/>
      <c r="C249" s="163"/>
      <c r="D249" s="163"/>
      <c r="E249" s="163"/>
      <c r="F249" s="163"/>
      <c r="G249" s="163"/>
      <c r="H249" s="163"/>
      <c r="I249" s="163"/>
      <c r="J249" s="163"/>
      <c r="K249" s="163"/>
      <c r="L249" s="163"/>
      <c r="M249" s="163"/>
      <c r="N249" s="163"/>
      <c r="O249" s="163"/>
      <c r="P249" s="433"/>
    </row>
    <row r="250" spans="1:16" s="1" customFormat="1">
      <c r="A250" s="163"/>
      <c r="B250" s="163"/>
      <c r="C250" s="163"/>
      <c r="D250" s="163"/>
      <c r="E250" s="163"/>
      <c r="F250" s="163"/>
      <c r="G250" s="163"/>
      <c r="H250" s="163"/>
      <c r="I250" s="163"/>
      <c r="J250" s="163"/>
      <c r="K250" s="163"/>
      <c r="L250" s="163"/>
      <c r="M250" s="163"/>
      <c r="N250" s="163"/>
      <c r="O250" s="163"/>
      <c r="P250" s="433"/>
    </row>
    <row r="251" spans="1:16" s="1" customFormat="1">
      <c r="A251" s="163"/>
      <c r="B251" s="163"/>
      <c r="C251" s="163"/>
      <c r="D251" s="163"/>
      <c r="E251" s="163"/>
      <c r="F251" s="163"/>
      <c r="G251" s="163"/>
      <c r="H251" s="163"/>
      <c r="I251" s="163"/>
      <c r="J251" s="163"/>
      <c r="K251" s="163"/>
      <c r="L251" s="163"/>
      <c r="M251" s="163"/>
      <c r="N251" s="163"/>
      <c r="O251" s="163"/>
      <c r="P251" s="433"/>
    </row>
    <row r="252" spans="1:16" s="1" customFormat="1">
      <c r="A252" s="163"/>
      <c r="B252" s="163"/>
      <c r="C252" s="163"/>
      <c r="D252" s="163"/>
      <c r="E252" s="163"/>
      <c r="F252" s="163"/>
      <c r="G252" s="163"/>
      <c r="H252" s="163"/>
      <c r="I252" s="163"/>
      <c r="J252" s="163"/>
      <c r="K252" s="163"/>
      <c r="L252" s="163"/>
      <c r="M252" s="163"/>
      <c r="N252" s="163"/>
      <c r="O252" s="163"/>
      <c r="P252" s="433"/>
    </row>
    <row r="253" spans="1:16" s="1" customFormat="1">
      <c r="A253" s="163"/>
      <c r="B253" s="163"/>
      <c r="C253" s="163"/>
      <c r="D253" s="163"/>
      <c r="E253" s="163"/>
      <c r="F253" s="163"/>
      <c r="G253" s="163"/>
      <c r="H253" s="163"/>
      <c r="I253" s="163"/>
      <c r="J253" s="163"/>
      <c r="K253" s="163"/>
      <c r="L253" s="163"/>
      <c r="M253" s="163"/>
      <c r="N253" s="163"/>
      <c r="O253" s="163"/>
      <c r="P253" s="433"/>
    </row>
    <row r="254" spans="1:16" s="1" customFormat="1">
      <c r="A254" s="163"/>
      <c r="B254" s="163"/>
      <c r="C254" s="163"/>
      <c r="D254" s="163"/>
      <c r="E254" s="163"/>
      <c r="F254" s="163"/>
      <c r="G254" s="163"/>
      <c r="H254" s="163"/>
      <c r="I254" s="163"/>
      <c r="J254" s="163"/>
      <c r="K254" s="163"/>
      <c r="L254" s="163"/>
      <c r="M254" s="163"/>
      <c r="N254" s="163"/>
      <c r="O254" s="163"/>
      <c r="P254" s="433"/>
    </row>
    <row r="255" spans="1:16" s="1" customFormat="1">
      <c r="A255" s="163"/>
      <c r="B255" s="163"/>
      <c r="C255" s="163"/>
      <c r="D255" s="163"/>
      <c r="E255" s="163"/>
      <c r="F255" s="163"/>
      <c r="G255" s="163"/>
      <c r="H255" s="163"/>
      <c r="I255" s="163"/>
      <c r="J255" s="163"/>
      <c r="K255" s="163"/>
      <c r="L255" s="163"/>
      <c r="M255" s="163"/>
      <c r="N255" s="163"/>
      <c r="O255" s="163"/>
      <c r="P255" s="433"/>
    </row>
    <row r="256" spans="1:16" s="1" customFormat="1">
      <c r="A256" s="163"/>
      <c r="B256" s="163"/>
      <c r="C256" s="163"/>
      <c r="D256" s="163"/>
      <c r="E256" s="163"/>
      <c r="F256" s="163"/>
      <c r="G256" s="163"/>
      <c r="H256" s="163"/>
      <c r="I256" s="163"/>
      <c r="J256" s="163"/>
      <c r="K256" s="163"/>
      <c r="L256" s="163"/>
      <c r="M256" s="163"/>
      <c r="N256" s="163"/>
      <c r="O256" s="163"/>
      <c r="P256" s="433"/>
    </row>
    <row r="257" spans="1:16" s="1" customFormat="1">
      <c r="A257" s="163"/>
      <c r="B257" s="163"/>
      <c r="C257" s="163"/>
      <c r="D257" s="163"/>
      <c r="E257" s="163"/>
      <c r="F257" s="163"/>
      <c r="G257" s="163"/>
      <c r="H257" s="163"/>
      <c r="I257" s="163"/>
      <c r="J257" s="163"/>
      <c r="K257" s="163"/>
      <c r="L257" s="163"/>
      <c r="M257" s="163"/>
      <c r="N257" s="163"/>
      <c r="O257" s="163"/>
      <c r="P257" s="433"/>
    </row>
    <row r="258" spans="1:16" s="1" customFormat="1">
      <c r="A258" s="163"/>
      <c r="B258" s="163"/>
      <c r="C258" s="163"/>
      <c r="D258" s="163"/>
      <c r="E258" s="163"/>
      <c r="F258" s="163"/>
      <c r="G258" s="163"/>
      <c r="H258" s="163"/>
      <c r="I258" s="163"/>
      <c r="J258" s="163"/>
      <c r="K258" s="163"/>
      <c r="L258" s="163"/>
      <c r="M258" s="163"/>
      <c r="N258" s="163"/>
      <c r="O258" s="163"/>
      <c r="P258" s="433"/>
    </row>
    <row r="259" spans="1:16" s="1" customFormat="1">
      <c r="A259" s="163"/>
      <c r="B259" s="163"/>
      <c r="C259" s="163"/>
      <c r="D259" s="163"/>
      <c r="E259" s="163"/>
      <c r="F259" s="163"/>
      <c r="G259" s="163"/>
      <c r="H259" s="163"/>
      <c r="I259" s="163"/>
      <c r="J259" s="163"/>
      <c r="K259" s="163"/>
      <c r="L259" s="163"/>
      <c r="M259" s="163"/>
      <c r="N259" s="163"/>
      <c r="O259" s="163"/>
      <c r="P259" s="433"/>
    </row>
    <row r="260" spans="1:16" s="1" customFormat="1">
      <c r="A260" s="163"/>
      <c r="B260" s="163"/>
      <c r="C260" s="163"/>
      <c r="D260" s="163"/>
      <c r="E260" s="163"/>
      <c r="F260" s="163"/>
      <c r="G260" s="163"/>
      <c r="H260" s="163"/>
      <c r="I260" s="163"/>
      <c r="J260" s="163"/>
      <c r="K260" s="163"/>
      <c r="L260" s="163"/>
      <c r="M260" s="163"/>
      <c r="N260" s="163"/>
      <c r="O260" s="163"/>
      <c r="P260" s="433"/>
    </row>
    <row r="261" spans="1:16" s="1" customFormat="1">
      <c r="A261" s="163"/>
      <c r="B261" s="163"/>
      <c r="C261" s="163"/>
      <c r="D261" s="163"/>
      <c r="E261" s="163"/>
      <c r="F261" s="163"/>
      <c r="G261" s="163"/>
      <c r="H261" s="163"/>
      <c r="I261" s="163"/>
      <c r="J261" s="163"/>
      <c r="K261" s="163"/>
      <c r="L261" s="163"/>
      <c r="M261" s="163"/>
      <c r="N261" s="163"/>
      <c r="O261" s="163"/>
      <c r="P261" s="433"/>
    </row>
    <row r="262" spans="1:16" s="1" customFormat="1">
      <c r="A262" s="163"/>
      <c r="B262" s="163"/>
      <c r="C262" s="163"/>
      <c r="D262" s="163"/>
      <c r="E262" s="163"/>
      <c r="F262" s="163"/>
      <c r="G262" s="163"/>
      <c r="H262" s="163"/>
      <c r="I262" s="163"/>
      <c r="J262" s="163"/>
      <c r="K262" s="163"/>
      <c r="L262" s="163"/>
      <c r="M262" s="163"/>
      <c r="N262" s="163"/>
      <c r="O262" s="163"/>
      <c r="P262" s="433"/>
    </row>
    <row r="263" spans="1:16" s="1" customFormat="1">
      <c r="A263" s="163"/>
      <c r="B263" s="163"/>
      <c r="C263" s="163"/>
      <c r="D263" s="163"/>
      <c r="E263" s="163"/>
      <c r="F263" s="163"/>
      <c r="G263" s="163"/>
      <c r="H263" s="163"/>
      <c r="I263" s="163"/>
      <c r="J263" s="163"/>
      <c r="K263" s="163"/>
      <c r="L263" s="163"/>
      <c r="M263" s="163"/>
      <c r="N263" s="163"/>
      <c r="O263" s="163"/>
      <c r="P263" s="433"/>
    </row>
    <row r="264" spans="1:16" s="1" customFormat="1">
      <c r="A264" s="163"/>
      <c r="B264" s="163"/>
      <c r="C264" s="163"/>
      <c r="D264" s="163"/>
      <c r="E264" s="163"/>
      <c r="F264" s="163"/>
      <c r="G264" s="163"/>
      <c r="H264" s="163"/>
      <c r="I264" s="163"/>
      <c r="J264" s="163"/>
      <c r="K264" s="163"/>
      <c r="L264" s="163"/>
      <c r="M264" s="163"/>
      <c r="N264" s="163"/>
      <c r="O264" s="163"/>
      <c r="P264" s="433"/>
    </row>
    <row r="265" spans="1:16" s="1" customFormat="1">
      <c r="A265" s="163"/>
      <c r="B265" s="163"/>
      <c r="C265" s="163"/>
      <c r="D265" s="163"/>
      <c r="E265" s="163"/>
      <c r="F265" s="163"/>
      <c r="G265" s="163"/>
      <c r="H265" s="163"/>
      <c r="I265" s="163"/>
      <c r="J265" s="163"/>
      <c r="K265" s="163"/>
      <c r="L265" s="163"/>
      <c r="M265" s="163"/>
      <c r="N265" s="163"/>
      <c r="O265" s="163"/>
      <c r="P265" s="433"/>
    </row>
    <row r="266" spans="1:16" s="1" customFormat="1">
      <c r="A266" s="163"/>
      <c r="B266" s="163"/>
      <c r="C266" s="163"/>
      <c r="D266" s="163"/>
      <c r="E266" s="163"/>
      <c r="F266" s="163"/>
      <c r="G266" s="163"/>
      <c r="H266" s="163"/>
      <c r="I266" s="163"/>
      <c r="J266" s="163"/>
      <c r="K266" s="163"/>
      <c r="L266" s="163"/>
      <c r="M266" s="163"/>
      <c r="N266" s="163"/>
      <c r="O266" s="163"/>
      <c r="P266" s="433"/>
    </row>
    <row r="267" spans="1:16" s="1" customFormat="1">
      <c r="A267" s="163"/>
      <c r="B267" s="163"/>
      <c r="C267" s="163"/>
      <c r="D267" s="163"/>
      <c r="E267" s="163"/>
      <c r="F267" s="163"/>
      <c r="G267" s="163"/>
      <c r="H267" s="163"/>
      <c r="I267" s="163"/>
      <c r="J267" s="163"/>
      <c r="K267" s="163"/>
      <c r="L267" s="163"/>
      <c r="M267" s="163"/>
      <c r="N267" s="163"/>
      <c r="O267" s="163"/>
      <c r="P267" s="433"/>
    </row>
    <row r="268" spans="1:16" s="1" customFormat="1">
      <c r="A268" s="163"/>
      <c r="B268" s="163"/>
      <c r="C268" s="163"/>
      <c r="D268" s="163"/>
      <c r="E268" s="163"/>
      <c r="F268" s="163"/>
      <c r="G268" s="163"/>
      <c r="H268" s="163"/>
      <c r="I268" s="163"/>
      <c r="J268" s="163"/>
      <c r="K268" s="163"/>
      <c r="L268" s="163"/>
      <c r="M268" s="163"/>
      <c r="N268" s="163"/>
      <c r="O268" s="163"/>
      <c r="P268" s="433"/>
    </row>
    <row r="269" spans="1:16" s="1" customFormat="1">
      <c r="A269" s="163"/>
      <c r="B269" s="163"/>
      <c r="C269" s="163"/>
      <c r="D269" s="163"/>
      <c r="E269" s="163"/>
      <c r="F269" s="163"/>
      <c r="G269" s="163"/>
      <c r="H269" s="163"/>
      <c r="I269" s="163"/>
      <c r="J269" s="163"/>
      <c r="K269" s="163"/>
      <c r="L269" s="163"/>
      <c r="M269" s="163"/>
      <c r="N269" s="163"/>
      <c r="O269" s="163"/>
      <c r="P269" s="433"/>
    </row>
    <row r="270" spans="1:16" s="1" customFormat="1">
      <c r="A270" s="163"/>
      <c r="B270" s="163"/>
      <c r="C270" s="163"/>
      <c r="D270" s="163"/>
      <c r="E270" s="163"/>
      <c r="F270" s="163"/>
      <c r="G270" s="163"/>
      <c r="H270" s="163"/>
      <c r="I270" s="163"/>
      <c r="J270" s="163"/>
      <c r="K270" s="163"/>
      <c r="L270" s="163"/>
      <c r="M270" s="163"/>
      <c r="N270" s="163"/>
      <c r="O270" s="163"/>
      <c r="P270" s="433"/>
    </row>
    <row r="271" spans="1:16" s="1" customFormat="1">
      <c r="A271" s="163"/>
      <c r="B271" s="163"/>
      <c r="C271" s="163"/>
      <c r="D271" s="163"/>
      <c r="E271" s="163"/>
      <c r="F271" s="163"/>
      <c r="G271" s="163"/>
      <c r="H271" s="163"/>
      <c r="I271" s="163"/>
      <c r="J271" s="163"/>
      <c r="K271" s="163"/>
      <c r="L271" s="163"/>
      <c r="M271" s="163"/>
      <c r="N271" s="163"/>
      <c r="O271" s="163"/>
      <c r="P271" s="433"/>
    </row>
    <row r="272" spans="1:16" s="1" customFormat="1">
      <c r="A272" s="163"/>
      <c r="B272" s="163"/>
      <c r="C272" s="163"/>
      <c r="D272" s="163"/>
      <c r="E272" s="163"/>
      <c r="F272" s="163"/>
      <c r="G272" s="163"/>
      <c r="H272" s="163"/>
      <c r="I272" s="163"/>
      <c r="J272" s="163"/>
      <c r="K272" s="163"/>
      <c r="L272" s="163"/>
      <c r="M272" s="163"/>
      <c r="N272" s="163"/>
      <c r="O272" s="163"/>
      <c r="P272" s="433"/>
    </row>
    <row r="273" spans="1:16" s="1" customFormat="1">
      <c r="A273" s="163"/>
      <c r="B273" s="163"/>
      <c r="C273" s="163"/>
      <c r="D273" s="163"/>
      <c r="E273" s="163"/>
      <c r="F273" s="163"/>
      <c r="G273" s="163"/>
      <c r="H273" s="163"/>
      <c r="I273" s="163"/>
      <c r="J273" s="163"/>
      <c r="K273" s="163"/>
      <c r="L273" s="163"/>
      <c r="M273" s="163"/>
      <c r="N273" s="163"/>
      <c r="O273" s="163"/>
      <c r="P273" s="433"/>
    </row>
    <row r="274" spans="1:16" s="1" customFormat="1">
      <c r="A274" s="163"/>
      <c r="B274" s="163"/>
      <c r="C274" s="163"/>
      <c r="D274" s="163"/>
      <c r="E274" s="163"/>
      <c r="F274" s="163"/>
      <c r="G274" s="163"/>
      <c r="H274" s="163"/>
      <c r="I274" s="163"/>
      <c r="J274" s="163"/>
      <c r="K274" s="163"/>
      <c r="L274" s="163"/>
      <c r="M274" s="163"/>
      <c r="N274" s="163"/>
      <c r="O274" s="163"/>
      <c r="P274" s="433"/>
    </row>
    <row r="275" spans="1:16" s="1" customFormat="1">
      <c r="A275" s="163"/>
      <c r="B275" s="163"/>
      <c r="C275" s="163"/>
      <c r="D275" s="163"/>
      <c r="E275" s="163"/>
      <c r="F275" s="163"/>
      <c r="G275" s="163"/>
      <c r="H275" s="163"/>
      <c r="I275" s="163"/>
      <c r="J275" s="163"/>
      <c r="K275" s="163"/>
      <c r="L275" s="163"/>
      <c r="M275" s="163"/>
      <c r="N275" s="163"/>
      <c r="O275" s="163"/>
      <c r="P275" s="433"/>
    </row>
    <row r="276" spans="1:16" s="1" customFormat="1">
      <c r="A276" s="163"/>
      <c r="B276" s="163"/>
      <c r="C276" s="163"/>
      <c r="D276" s="163"/>
      <c r="E276" s="163"/>
      <c r="F276" s="163"/>
      <c r="G276" s="163"/>
      <c r="H276" s="163"/>
      <c r="I276" s="163"/>
      <c r="J276" s="163"/>
      <c r="K276" s="163"/>
      <c r="L276" s="163"/>
      <c r="M276" s="163"/>
      <c r="N276" s="163"/>
      <c r="O276" s="163"/>
      <c r="P276" s="433"/>
    </row>
    <row r="277" spans="1:16" s="1" customFormat="1">
      <c r="A277" s="163"/>
      <c r="B277" s="163"/>
      <c r="C277" s="163"/>
      <c r="D277" s="163"/>
      <c r="E277" s="163"/>
      <c r="F277" s="163"/>
      <c r="G277" s="163"/>
      <c r="H277" s="163"/>
      <c r="I277" s="163"/>
      <c r="J277" s="163"/>
      <c r="K277" s="163"/>
      <c r="L277" s="163"/>
      <c r="M277" s="163"/>
      <c r="N277" s="163"/>
      <c r="O277" s="163"/>
      <c r="P277" s="433"/>
    </row>
    <row r="278" spans="1:16" s="1" customFormat="1">
      <c r="A278" s="163"/>
      <c r="B278" s="163"/>
      <c r="C278" s="163"/>
      <c r="D278" s="163"/>
      <c r="E278" s="163"/>
      <c r="F278" s="163"/>
      <c r="G278" s="163"/>
      <c r="H278" s="163"/>
      <c r="I278" s="163"/>
      <c r="J278" s="163"/>
      <c r="K278" s="163"/>
      <c r="L278" s="163"/>
      <c r="M278" s="163"/>
      <c r="N278" s="163"/>
      <c r="O278" s="163"/>
      <c r="P278" s="433"/>
    </row>
    <row r="279" spans="1:16" s="1" customFormat="1">
      <c r="A279" s="163"/>
      <c r="B279" s="163"/>
      <c r="C279" s="163"/>
      <c r="D279" s="163"/>
      <c r="E279" s="163"/>
      <c r="F279" s="163"/>
      <c r="G279" s="163"/>
      <c r="H279" s="163"/>
      <c r="I279" s="163"/>
      <c r="J279" s="163"/>
      <c r="K279" s="163"/>
      <c r="L279" s="163"/>
      <c r="M279" s="163"/>
      <c r="N279" s="163"/>
      <c r="O279" s="163"/>
      <c r="P279" s="433"/>
    </row>
    <row r="280" spans="1:16" s="1" customFormat="1">
      <c r="A280" s="163"/>
      <c r="B280" s="163"/>
      <c r="C280" s="163"/>
      <c r="D280" s="163"/>
      <c r="E280" s="163"/>
      <c r="F280" s="163"/>
      <c r="G280" s="163"/>
      <c r="H280" s="163"/>
      <c r="I280" s="163"/>
      <c r="J280" s="163"/>
      <c r="K280" s="163"/>
      <c r="L280" s="163"/>
      <c r="M280" s="163"/>
      <c r="N280" s="163"/>
      <c r="O280" s="163"/>
      <c r="P280" s="433"/>
    </row>
    <row r="281" spans="1:16" s="1" customFormat="1">
      <c r="A281" s="163"/>
      <c r="B281" s="163"/>
      <c r="C281" s="163"/>
      <c r="D281" s="163"/>
      <c r="E281" s="163"/>
      <c r="F281" s="163"/>
      <c r="G281" s="163"/>
      <c r="H281" s="163"/>
      <c r="I281" s="163"/>
      <c r="J281" s="163"/>
      <c r="K281" s="163"/>
      <c r="L281" s="163"/>
      <c r="M281" s="163"/>
      <c r="N281" s="163"/>
      <c r="O281" s="163"/>
      <c r="P281" s="433"/>
    </row>
    <row r="282" spans="1:16" s="1" customFormat="1">
      <c r="A282" s="163"/>
      <c r="B282" s="163"/>
      <c r="C282" s="163"/>
      <c r="D282" s="163"/>
      <c r="E282" s="163"/>
      <c r="F282" s="163"/>
      <c r="G282" s="163"/>
      <c r="H282" s="163"/>
      <c r="I282" s="163"/>
      <c r="J282" s="163"/>
      <c r="K282" s="163"/>
      <c r="L282" s="163"/>
      <c r="M282" s="163"/>
      <c r="N282" s="163"/>
      <c r="O282" s="163"/>
      <c r="P282" s="433"/>
    </row>
    <row r="283" spans="1:16" s="1" customFormat="1">
      <c r="A283" s="163"/>
      <c r="B283" s="163"/>
      <c r="C283" s="163"/>
      <c r="D283" s="163"/>
      <c r="E283" s="163"/>
      <c r="F283" s="163"/>
      <c r="G283" s="163"/>
      <c r="H283" s="163"/>
      <c r="I283" s="163"/>
      <c r="J283" s="163"/>
      <c r="K283" s="163"/>
      <c r="L283" s="163"/>
      <c r="M283" s="163"/>
      <c r="N283" s="163"/>
      <c r="O283" s="163"/>
      <c r="P283" s="433"/>
    </row>
    <row r="284" spans="1:16" s="1" customFormat="1">
      <c r="A284" s="163"/>
      <c r="B284" s="163"/>
      <c r="C284" s="163"/>
      <c r="D284" s="163"/>
      <c r="E284" s="163"/>
      <c r="F284" s="163"/>
      <c r="G284" s="163"/>
      <c r="H284" s="163"/>
      <c r="I284" s="163"/>
      <c r="J284" s="163"/>
      <c r="K284" s="163"/>
      <c r="L284" s="163"/>
      <c r="M284" s="163"/>
      <c r="N284" s="163"/>
      <c r="O284" s="163"/>
      <c r="P284" s="433"/>
    </row>
    <row r="285" spans="1:16" s="1" customFormat="1">
      <c r="A285" s="163"/>
      <c r="B285" s="163"/>
      <c r="C285" s="163"/>
      <c r="D285" s="163"/>
      <c r="E285" s="163"/>
      <c r="F285" s="163"/>
      <c r="G285" s="163"/>
      <c r="H285" s="163"/>
      <c r="I285" s="163"/>
      <c r="J285" s="163"/>
      <c r="K285" s="163"/>
      <c r="L285" s="163"/>
      <c r="M285" s="163"/>
      <c r="N285" s="163"/>
      <c r="O285" s="163"/>
      <c r="P285" s="433"/>
    </row>
    <row r="286" spans="1:16" s="1" customFormat="1">
      <c r="A286" s="163"/>
      <c r="B286" s="163"/>
      <c r="C286" s="163"/>
      <c r="D286" s="163"/>
      <c r="E286" s="163"/>
      <c r="F286" s="163"/>
      <c r="G286" s="163"/>
      <c r="H286" s="163"/>
      <c r="I286" s="163"/>
      <c r="J286" s="163"/>
      <c r="K286" s="163"/>
      <c r="L286" s="163"/>
      <c r="M286" s="163"/>
      <c r="N286" s="163"/>
      <c r="O286" s="163"/>
      <c r="P286" s="433"/>
    </row>
    <row r="287" spans="1:16" s="1" customFormat="1">
      <c r="A287" s="163"/>
      <c r="B287" s="163"/>
      <c r="C287" s="163"/>
      <c r="D287" s="163"/>
      <c r="E287" s="163"/>
      <c r="F287" s="163"/>
      <c r="G287" s="163"/>
      <c r="H287" s="163"/>
      <c r="I287" s="163"/>
      <c r="J287" s="163"/>
      <c r="K287" s="163"/>
      <c r="L287" s="163"/>
      <c r="M287" s="163"/>
      <c r="N287" s="163"/>
      <c r="O287" s="163"/>
      <c r="P287" s="433"/>
    </row>
    <row r="288" spans="1:16" s="1" customFormat="1">
      <c r="A288" s="163"/>
      <c r="B288" s="163"/>
      <c r="C288" s="163"/>
      <c r="D288" s="163"/>
      <c r="E288" s="163"/>
      <c r="F288" s="163"/>
      <c r="G288" s="163"/>
      <c r="H288" s="163"/>
      <c r="I288" s="163"/>
      <c r="J288" s="163"/>
      <c r="K288" s="163"/>
      <c r="L288" s="163"/>
      <c r="M288" s="163"/>
      <c r="N288" s="163"/>
      <c r="O288" s="163"/>
      <c r="P288" s="433"/>
    </row>
    <row r="289" spans="1:16" s="1" customFormat="1">
      <c r="A289" s="163"/>
      <c r="B289" s="163"/>
      <c r="C289" s="163"/>
      <c r="D289" s="163"/>
      <c r="E289" s="163"/>
      <c r="F289" s="163"/>
      <c r="G289" s="163"/>
      <c r="H289" s="163"/>
      <c r="I289" s="163"/>
      <c r="J289" s="163"/>
      <c r="K289" s="163"/>
      <c r="L289" s="163"/>
      <c r="M289" s="163"/>
      <c r="N289" s="163"/>
      <c r="O289" s="163"/>
      <c r="P289" s="433"/>
    </row>
    <row r="290" spans="1:16" s="1" customFormat="1">
      <c r="A290" s="163"/>
      <c r="B290" s="163"/>
      <c r="C290" s="163"/>
      <c r="D290" s="163"/>
      <c r="E290" s="163"/>
      <c r="F290" s="163"/>
      <c r="G290" s="163"/>
      <c r="H290" s="163"/>
      <c r="I290" s="163"/>
      <c r="J290" s="163"/>
      <c r="K290" s="163"/>
      <c r="L290" s="163"/>
      <c r="M290" s="163"/>
      <c r="N290" s="163"/>
      <c r="O290" s="163"/>
      <c r="P290" s="433"/>
    </row>
    <row r="291" spans="1:16" s="1" customFormat="1">
      <c r="A291" s="163"/>
      <c r="B291" s="163"/>
      <c r="C291" s="163"/>
      <c r="D291" s="163"/>
      <c r="E291" s="163"/>
      <c r="F291" s="163"/>
      <c r="G291" s="163"/>
      <c r="H291" s="163"/>
      <c r="I291" s="163"/>
      <c r="J291" s="163"/>
      <c r="K291" s="163"/>
      <c r="L291" s="163"/>
      <c r="M291" s="163"/>
      <c r="N291" s="163"/>
      <c r="O291" s="163"/>
      <c r="P291" s="433"/>
    </row>
    <row r="292" spans="1:16" s="1" customFormat="1">
      <c r="A292" s="163"/>
      <c r="B292" s="163"/>
      <c r="C292" s="163"/>
      <c r="D292" s="163"/>
      <c r="E292" s="163"/>
      <c r="F292" s="163"/>
      <c r="G292" s="163"/>
      <c r="H292" s="163"/>
      <c r="I292" s="163"/>
      <c r="J292" s="163"/>
      <c r="K292" s="163"/>
      <c r="L292" s="163"/>
      <c r="M292" s="163"/>
      <c r="N292" s="163"/>
      <c r="O292" s="163"/>
      <c r="P292" s="433"/>
    </row>
    <row r="293" spans="1:16" s="1" customFormat="1">
      <c r="A293" s="163"/>
      <c r="B293" s="163"/>
      <c r="C293" s="163"/>
      <c r="D293" s="163"/>
      <c r="E293" s="163"/>
      <c r="F293" s="163"/>
      <c r="G293" s="163"/>
      <c r="H293" s="163"/>
      <c r="I293" s="163"/>
      <c r="J293" s="163"/>
      <c r="K293" s="163"/>
      <c r="L293" s="163"/>
      <c r="M293" s="163"/>
      <c r="N293" s="163"/>
      <c r="O293" s="163"/>
      <c r="P293" s="433"/>
    </row>
    <row r="294" spans="1:16" s="1" customFormat="1">
      <c r="A294" s="163"/>
      <c r="B294" s="163"/>
      <c r="C294" s="163"/>
      <c r="D294" s="163"/>
      <c r="E294" s="163"/>
      <c r="F294" s="163"/>
      <c r="G294" s="163"/>
      <c r="H294" s="163"/>
      <c r="I294" s="163"/>
      <c r="J294" s="163"/>
      <c r="K294" s="163"/>
      <c r="L294" s="163"/>
      <c r="M294" s="163"/>
      <c r="N294" s="163"/>
      <c r="O294" s="163"/>
      <c r="P294" s="433"/>
    </row>
    <row r="295" spans="1:16" s="1" customFormat="1">
      <c r="A295" s="163"/>
      <c r="B295" s="163"/>
      <c r="C295" s="163"/>
      <c r="D295" s="163"/>
      <c r="E295" s="163"/>
      <c r="F295" s="163"/>
      <c r="G295" s="163"/>
      <c r="H295" s="163"/>
      <c r="I295" s="163"/>
      <c r="J295" s="163"/>
      <c r="K295" s="163"/>
      <c r="L295" s="163"/>
      <c r="M295" s="163"/>
      <c r="N295" s="163"/>
      <c r="O295" s="163"/>
      <c r="P295" s="433"/>
    </row>
    <row r="296" spans="1:16" s="1" customFormat="1">
      <c r="A296" s="163"/>
      <c r="B296" s="163"/>
      <c r="C296" s="163"/>
      <c r="D296" s="163"/>
      <c r="E296" s="163"/>
      <c r="F296" s="163"/>
      <c r="G296" s="163"/>
      <c r="H296" s="163"/>
      <c r="I296" s="163"/>
      <c r="J296" s="163"/>
      <c r="K296" s="163"/>
      <c r="L296" s="163"/>
      <c r="M296" s="163"/>
      <c r="N296" s="163"/>
      <c r="O296" s="163"/>
      <c r="P296" s="433"/>
    </row>
    <row r="297" spans="1:16" s="1" customFormat="1">
      <c r="A297" s="163"/>
      <c r="B297" s="163"/>
      <c r="C297" s="163"/>
      <c r="D297" s="163"/>
      <c r="E297" s="163"/>
      <c r="F297" s="163"/>
      <c r="G297" s="163"/>
      <c r="H297" s="163"/>
      <c r="I297" s="163"/>
      <c r="J297" s="163"/>
      <c r="K297" s="163"/>
      <c r="L297" s="163"/>
      <c r="M297" s="163"/>
      <c r="N297" s="163"/>
      <c r="O297" s="163"/>
      <c r="P297" s="433"/>
    </row>
    <row r="298" spans="1:16" s="1" customFormat="1">
      <c r="A298" s="163"/>
      <c r="B298" s="163"/>
      <c r="C298" s="163"/>
      <c r="D298" s="163"/>
      <c r="E298" s="163"/>
      <c r="F298" s="163"/>
      <c r="G298" s="163"/>
      <c r="H298" s="163"/>
      <c r="I298" s="163"/>
      <c r="J298" s="163"/>
      <c r="K298" s="163"/>
      <c r="L298" s="163"/>
      <c r="M298" s="163"/>
      <c r="N298" s="163"/>
      <c r="O298" s="163"/>
      <c r="P298" s="433"/>
    </row>
    <row r="299" spans="1:16" s="1" customFormat="1">
      <c r="A299" s="163"/>
      <c r="B299" s="163"/>
      <c r="C299" s="163"/>
      <c r="D299" s="163"/>
      <c r="E299" s="163"/>
      <c r="F299" s="163"/>
      <c r="G299" s="163"/>
      <c r="H299" s="163"/>
      <c r="I299" s="163"/>
      <c r="J299" s="163"/>
      <c r="K299" s="163"/>
      <c r="L299" s="163"/>
      <c r="M299" s="163"/>
      <c r="N299" s="163"/>
      <c r="O299" s="163"/>
      <c r="P299" s="433"/>
    </row>
    <row r="300" spans="1:16" s="1" customFormat="1">
      <c r="A300" s="163"/>
      <c r="B300" s="163"/>
      <c r="C300" s="163"/>
      <c r="D300" s="163"/>
      <c r="E300" s="163"/>
      <c r="F300" s="163"/>
      <c r="G300" s="163"/>
      <c r="H300" s="163"/>
      <c r="I300" s="163"/>
      <c r="J300" s="163"/>
      <c r="K300" s="163"/>
      <c r="L300" s="163"/>
      <c r="M300" s="163"/>
      <c r="N300" s="163"/>
      <c r="O300" s="163"/>
      <c r="P300" s="433"/>
    </row>
    <row r="301" spans="1:16" s="1" customFormat="1">
      <c r="A301" s="163"/>
      <c r="B301" s="163"/>
      <c r="C301" s="163"/>
      <c r="D301" s="163"/>
      <c r="E301" s="163"/>
      <c r="F301" s="163"/>
      <c r="G301" s="163"/>
      <c r="H301" s="163"/>
      <c r="I301" s="163"/>
      <c r="J301" s="163"/>
      <c r="K301" s="163"/>
      <c r="L301" s="163"/>
      <c r="M301" s="163"/>
      <c r="N301" s="163"/>
      <c r="O301" s="163"/>
      <c r="P301" s="433"/>
    </row>
    <row r="302" spans="1:16" s="1" customFormat="1">
      <c r="A302" s="163"/>
      <c r="B302" s="163"/>
      <c r="C302" s="163"/>
      <c r="D302" s="163"/>
      <c r="E302" s="163"/>
      <c r="F302" s="163"/>
      <c r="G302" s="163"/>
      <c r="H302" s="163"/>
      <c r="I302" s="163"/>
      <c r="J302" s="163"/>
      <c r="K302" s="163"/>
      <c r="L302" s="163"/>
      <c r="M302" s="163"/>
      <c r="N302" s="163"/>
      <c r="O302" s="163"/>
      <c r="P302" s="433"/>
    </row>
    <row r="303" spans="1:16" s="1" customFormat="1">
      <c r="A303" s="163"/>
      <c r="B303" s="163"/>
      <c r="C303" s="163"/>
      <c r="D303" s="163"/>
      <c r="E303" s="163"/>
      <c r="F303" s="163"/>
      <c r="G303" s="163"/>
      <c r="H303" s="163"/>
      <c r="I303" s="163"/>
      <c r="J303" s="163"/>
      <c r="K303" s="163"/>
      <c r="L303" s="163"/>
      <c r="M303" s="163"/>
      <c r="N303" s="163"/>
      <c r="O303" s="163"/>
      <c r="P303" s="433"/>
    </row>
    <row r="304" spans="1:16" s="1" customFormat="1">
      <c r="A304" s="163"/>
      <c r="B304" s="163"/>
      <c r="C304" s="163"/>
      <c r="D304" s="163"/>
      <c r="E304" s="163"/>
      <c r="F304" s="163"/>
      <c r="G304" s="163"/>
      <c r="H304" s="163"/>
      <c r="I304" s="163"/>
      <c r="J304" s="163"/>
      <c r="K304" s="163"/>
      <c r="L304" s="163"/>
      <c r="M304" s="163"/>
      <c r="N304" s="163"/>
      <c r="O304" s="163"/>
      <c r="P304" s="433"/>
    </row>
    <row r="305" spans="1:16" s="1" customFormat="1">
      <c r="A305" s="163"/>
      <c r="B305" s="163"/>
      <c r="C305" s="163"/>
      <c r="D305" s="163"/>
      <c r="E305" s="163"/>
      <c r="F305" s="163"/>
      <c r="G305" s="163"/>
      <c r="H305" s="163"/>
      <c r="I305" s="163"/>
      <c r="J305" s="163"/>
      <c r="K305" s="163"/>
      <c r="L305" s="163"/>
      <c r="M305" s="163"/>
      <c r="N305" s="163"/>
      <c r="O305" s="163"/>
      <c r="P305" s="433"/>
    </row>
    <row r="306" spans="1:16" s="1" customFormat="1">
      <c r="A306" s="163"/>
      <c r="B306" s="163"/>
      <c r="C306" s="163"/>
      <c r="D306" s="163"/>
      <c r="E306" s="163"/>
      <c r="F306" s="163"/>
      <c r="G306" s="163"/>
      <c r="H306" s="163"/>
      <c r="I306" s="163"/>
      <c r="J306" s="163"/>
      <c r="K306" s="163"/>
      <c r="L306" s="163"/>
      <c r="M306" s="163"/>
      <c r="N306" s="163"/>
      <c r="O306" s="163"/>
      <c r="P306" s="433"/>
    </row>
    <row r="307" spans="1:16" s="1" customFormat="1">
      <c r="A307" s="163"/>
      <c r="B307" s="163"/>
      <c r="C307" s="163"/>
      <c r="D307" s="163"/>
      <c r="E307" s="163"/>
      <c r="F307" s="163"/>
      <c r="G307" s="163"/>
      <c r="H307" s="163"/>
      <c r="I307" s="163"/>
      <c r="J307" s="163"/>
      <c r="K307" s="163"/>
      <c r="L307" s="163"/>
      <c r="M307" s="163"/>
      <c r="N307" s="163"/>
      <c r="O307" s="163"/>
      <c r="P307" s="433"/>
    </row>
    <row r="308" spans="1:16" s="1" customFormat="1">
      <c r="A308" s="163"/>
      <c r="B308" s="163"/>
      <c r="C308" s="163"/>
      <c r="D308" s="163"/>
      <c r="E308" s="163"/>
      <c r="F308" s="163"/>
      <c r="G308" s="163"/>
      <c r="H308" s="163"/>
      <c r="I308" s="163"/>
      <c r="J308" s="163"/>
      <c r="K308" s="163"/>
      <c r="L308" s="163"/>
      <c r="M308" s="163"/>
      <c r="N308" s="163"/>
      <c r="O308" s="163"/>
      <c r="P308" s="433"/>
    </row>
    <row r="309" spans="1:16" s="1" customFormat="1">
      <c r="A309" s="163"/>
      <c r="B309" s="163"/>
      <c r="C309" s="163"/>
      <c r="D309" s="163"/>
      <c r="E309" s="163"/>
      <c r="F309" s="163"/>
      <c r="G309" s="163"/>
      <c r="H309" s="163"/>
      <c r="I309" s="163"/>
      <c r="J309" s="163"/>
      <c r="K309" s="163"/>
      <c r="L309" s="163"/>
      <c r="M309" s="163"/>
      <c r="N309" s="163"/>
      <c r="O309" s="163"/>
      <c r="P309" s="433"/>
    </row>
    <row r="310" spans="1:16" s="1" customFormat="1">
      <c r="A310" s="163"/>
      <c r="B310" s="163"/>
      <c r="C310" s="163"/>
      <c r="D310" s="163"/>
      <c r="E310" s="163"/>
      <c r="F310" s="163"/>
      <c r="G310" s="163"/>
      <c r="H310" s="163"/>
      <c r="I310" s="163"/>
      <c r="J310" s="163"/>
      <c r="K310" s="163"/>
      <c r="L310" s="163"/>
      <c r="M310" s="163"/>
      <c r="N310" s="163"/>
      <c r="O310" s="163"/>
      <c r="P310" s="433"/>
    </row>
    <row r="311" spans="1:16" s="1" customFormat="1">
      <c r="A311" s="163"/>
      <c r="B311" s="163"/>
      <c r="C311" s="163"/>
      <c r="D311" s="163"/>
      <c r="E311" s="163"/>
      <c r="F311" s="163"/>
      <c r="G311" s="163"/>
      <c r="H311" s="163"/>
      <c r="I311" s="163"/>
      <c r="J311" s="163"/>
      <c r="K311" s="163"/>
      <c r="L311" s="163"/>
      <c r="M311" s="163"/>
      <c r="N311" s="163"/>
      <c r="O311" s="163"/>
      <c r="P311" s="433"/>
    </row>
    <row r="312" spans="1:16" s="1" customFormat="1">
      <c r="A312" s="163"/>
      <c r="B312" s="163"/>
      <c r="C312" s="163"/>
      <c r="D312" s="163"/>
      <c r="E312" s="163"/>
      <c r="F312" s="163"/>
      <c r="G312" s="163"/>
      <c r="H312" s="163"/>
      <c r="I312" s="163"/>
      <c r="J312" s="163"/>
      <c r="K312" s="163"/>
      <c r="L312" s="163"/>
      <c r="M312" s="163"/>
      <c r="N312" s="163"/>
      <c r="O312" s="163"/>
      <c r="P312" s="433"/>
    </row>
    <row r="313" spans="1:16" s="1" customFormat="1">
      <c r="A313" s="163"/>
      <c r="B313" s="163"/>
      <c r="C313" s="163"/>
      <c r="D313" s="163"/>
      <c r="E313" s="163"/>
      <c r="F313" s="163"/>
      <c r="G313" s="163"/>
      <c r="H313" s="163"/>
      <c r="I313" s="163"/>
      <c r="J313" s="163"/>
      <c r="K313" s="163"/>
      <c r="L313" s="163"/>
      <c r="M313" s="163"/>
      <c r="N313" s="163"/>
      <c r="O313" s="163"/>
      <c r="P313" s="433"/>
    </row>
    <row r="314" spans="1:16" s="1" customFormat="1">
      <c r="A314" s="163"/>
      <c r="B314" s="163"/>
      <c r="C314" s="163"/>
      <c r="D314" s="163"/>
      <c r="E314" s="163"/>
      <c r="F314" s="163"/>
      <c r="G314" s="163"/>
      <c r="H314" s="163"/>
      <c r="I314" s="163"/>
      <c r="J314" s="163"/>
      <c r="K314" s="163"/>
      <c r="L314" s="163"/>
      <c r="M314" s="163"/>
      <c r="N314" s="163"/>
      <c r="O314" s="163"/>
      <c r="P314" s="433"/>
    </row>
    <row r="315" spans="1:16" s="1" customFormat="1">
      <c r="A315" s="163"/>
      <c r="B315" s="163"/>
      <c r="C315" s="163"/>
      <c r="D315" s="163"/>
      <c r="E315" s="163"/>
      <c r="F315" s="163"/>
      <c r="G315" s="163"/>
      <c r="H315" s="163"/>
      <c r="I315" s="163"/>
      <c r="J315" s="163"/>
      <c r="K315" s="163"/>
      <c r="L315" s="163"/>
      <c r="M315" s="163"/>
      <c r="N315" s="163"/>
      <c r="O315" s="163"/>
      <c r="P315" s="433"/>
    </row>
    <row r="316" spans="1:16" s="1" customFormat="1">
      <c r="A316" s="163"/>
      <c r="B316" s="163"/>
      <c r="C316" s="163"/>
      <c r="D316" s="163"/>
      <c r="E316" s="163"/>
      <c r="F316" s="163"/>
      <c r="G316" s="163"/>
      <c r="H316" s="163"/>
      <c r="I316" s="163"/>
      <c r="J316" s="163"/>
      <c r="K316" s="163"/>
      <c r="L316" s="163"/>
      <c r="M316" s="163"/>
      <c r="N316" s="163"/>
      <c r="O316" s="163"/>
      <c r="P316" s="433"/>
    </row>
    <row r="317" spans="1:16" s="1" customFormat="1">
      <c r="A317" s="163"/>
      <c r="B317" s="163"/>
      <c r="C317" s="163"/>
      <c r="D317" s="163"/>
      <c r="E317" s="163"/>
      <c r="F317" s="163"/>
      <c r="G317" s="163"/>
      <c r="H317" s="163"/>
      <c r="I317" s="163"/>
      <c r="J317" s="163"/>
      <c r="K317" s="163"/>
      <c r="L317" s="163"/>
      <c r="M317" s="163"/>
      <c r="N317" s="163"/>
      <c r="O317" s="163"/>
      <c r="P317" s="433"/>
    </row>
    <row r="318" spans="1:16" s="1" customFormat="1">
      <c r="A318" s="163"/>
      <c r="B318" s="163"/>
      <c r="C318" s="163"/>
      <c r="D318" s="163"/>
      <c r="E318" s="163"/>
      <c r="F318" s="163"/>
      <c r="G318" s="163"/>
      <c r="H318" s="163"/>
      <c r="I318" s="163"/>
      <c r="J318" s="163"/>
      <c r="K318" s="163"/>
      <c r="L318" s="163"/>
      <c r="M318" s="163"/>
      <c r="N318" s="163"/>
      <c r="O318" s="163"/>
      <c r="P318" s="433"/>
    </row>
    <row r="319" spans="1:16" s="1" customFormat="1">
      <c r="A319" s="163"/>
      <c r="B319" s="163"/>
      <c r="C319" s="163"/>
      <c r="D319" s="163"/>
      <c r="E319" s="163"/>
      <c r="F319" s="163"/>
      <c r="G319" s="163"/>
      <c r="H319" s="163"/>
      <c r="I319" s="163"/>
      <c r="J319" s="163"/>
      <c r="K319" s="163"/>
      <c r="L319" s="163"/>
      <c r="M319" s="163"/>
      <c r="N319" s="163"/>
      <c r="O319" s="163"/>
      <c r="P319" s="433"/>
    </row>
    <row r="320" spans="1:16" s="1" customFormat="1">
      <c r="A320" s="163"/>
      <c r="B320" s="163"/>
      <c r="C320" s="163"/>
      <c r="D320" s="163"/>
      <c r="E320" s="163"/>
      <c r="F320" s="163"/>
      <c r="G320" s="163"/>
      <c r="H320" s="163"/>
      <c r="I320" s="163"/>
      <c r="J320" s="163"/>
      <c r="K320" s="163"/>
      <c r="L320" s="163"/>
      <c r="M320" s="163"/>
      <c r="N320" s="163"/>
      <c r="O320" s="163"/>
      <c r="P320" s="433"/>
    </row>
    <row r="321" spans="1:16" s="1" customFormat="1">
      <c r="A321" s="163"/>
      <c r="B321" s="163"/>
      <c r="C321" s="163"/>
      <c r="D321" s="163"/>
      <c r="E321" s="163"/>
      <c r="F321" s="163"/>
      <c r="G321" s="163"/>
      <c r="H321" s="163"/>
      <c r="I321" s="163"/>
      <c r="J321" s="163"/>
      <c r="K321" s="163"/>
      <c r="L321" s="163"/>
      <c r="M321" s="163"/>
      <c r="N321" s="163"/>
      <c r="O321" s="163"/>
      <c r="P321" s="433"/>
    </row>
    <row r="322" spans="1:16" s="1" customFormat="1">
      <c r="A322" s="163"/>
      <c r="B322" s="163"/>
      <c r="C322" s="163"/>
      <c r="D322" s="163"/>
      <c r="E322" s="163"/>
      <c r="F322" s="163"/>
      <c r="G322" s="163"/>
      <c r="H322" s="163"/>
      <c r="I322" s="163"/>
      <c r="J322" s="163"/>
      <c r="K322" s="163"/>
      <c r="L322" s="163"/>
      <c r="M322" s="163"/>
      <c r="N322" s="163"/>
      <c r="O322" s="163"/>
      <c r="P322" s="433"/>
    </row>
    <row r="323" spans="1:16" s="1" customFormat="1">
      <c r="A323" s="163"/>
      <c r="B323" s="163"/>
      <c r="C323" s="163"/>
      <c r="D323" s="163"/>
      <c r="E323" s="163"/>
      <c r="F323" s="163"/>
      <c r="G323" s="163"/>
      <c r="H323" s="163"/>
      <c r="I323" s="163"/>
      <c r="J323" s="163"/>
      <c r="K323" s="163"/>
      <c r="L323" s="163"/>
      <c r="M323" s="163"/>
      <c r="N323" s="163"/>
      <c r="O323" s="163"/>
      <c r="P323" s="433"/>
    </row>
    <row r="324" spans="1:16" s="1" customFormat="1">
      <c r="A324" s="163"/>
      <c r="B324" s="163"/>
      <c r="C324" s="163"/>
      <c r="D324" s="163"/>
      <c r="E324" s="163"/>
      <c r="F324" s="163"/>
      <c r="G324" s="163"/>
      <c r="H324" s="163"/>
      <c r="I324" s="163"/>
      <c r="J324" s="163"/>
      <c r="K324" s="163"/>
      <c r="L324" s="163"/>
      <c r="M324" s="163"/>
      <c r="N324" s="163"/>
      <c r="O324" s="163"/>
      <c r="P324" s="433"/>
    </row>
    <row r="325" spans="1:16" s="1" customFormat="1">
      <c r="A325" s="163"/>
      <c r="B325" s="163"/>
      <c r="C325" s="163"/>
      <c r="D325" s="163"/>
      <c r="E325" s="163"/>
      <c r="F325" s="163"/>
      <c r="G325" s="163"/>
      <c r="H325" s="163"/>
      <c r="I325" s="163"/>
      <c r="J325" s="163"/>
      <c r="K325" s="163"/>
      <c r="L325" s="163"/>
      <c r="M325" s="163"/>
      <c r="N325" s="163"/>
      <c r="O325" s="163"/>
      <c r="P325" s="433"/>
    </row>
    <row r="326" spans="1:16" s="1" customFormat="1">
      <c r="A326" s="163"/>
      <c r="B326" s="163"/>
      <c r="C326" s="163"/>
      <c r="D326" s="163"/>
      <c r="E326" s="163"/>
      <c r="F326" s="163"/>
      <c r="G326" s="163"/>
      <c r="H326" s="163"/>
      <c r="I326" s="163"/>
      <c r="J326" s="163"/>
      <c r="K326" s="163"/>
      <c r="L326" s="163"/>
      <c r="M326" s="163"/>
      <c r="N326" s="163"/>
      <c r="O326" s="163"/>
      <c r="P326" s="433"/>
    </row>
    <row r="327" spans="1:16" s="1" customFormat="1">
      <c r="A327" s="163"/>
      <c r="B327" s="163"/>
      <c r="C327" s="163"/>
      <c r="D327" s="163"/>
      <c r="E327" s="163"/>
      <c r="F327" s="163"/>
      <c r="G327" s="163"/>
      <c r="H327" s="163"/>
      <c r="I327" s="163"/>
      <c r="J327" s="163"/>
      <c r="K327" s="163"/>
      <c r="L327" s="163"/>
      <c r="M327" s="163"/>
      <c r="N327" s="163"/>
      <c r="O327" s="163"/>
      <c r="P327" s="433"/>
    </row>
    <row r="328" spans="1:16" s="1" customFormat="1">
      <c r="A328" s="163"/>
      <c r="B328" s="163"/>
      <c r="C328" s="163"/>
      <c r="D328" s="163"/>
      <c r="E328" s="163"/>
      <c r="F328" s="163"/>
      <c r="G328" s="163"/>
      <c r="H328" s="163"/>
      <c r="I328" s="163"/>
      <c r="J328" s="163"/>
      <c r="K328" s="163"/>
      <c r="L328" s="163"/>
      <c r="M328" s="163"/>
      <c r="N328" s="163"/>
      <c r="O328" s="163"/>
      <c r="P328" s="433"/>
    </row>
    <row r="329" spans="1:16" s="1" customFormat="1">
      <c r="A329" s="163"/>
      <c r="B329" s="163"/>
      <c r="C329" s="163"/>
      <c r="D329" s="163"/>
      <c r="E329" s="163"/>
      <c r="F329" s="163"/>
      <c r="G329" s="163"/>
      <c r="H329" s="163"/>
      <c r="I329" s="163"/>
      <c r="J329" s="163"/>
      <c r="K329" s="163"/>
      <c r="L329" s="163"/>
      <c r="M329" s="163"/>
      <c r="N329" s="163"/>
      <c r="O329" s="163"/>
      <c r="P329" s="433"/>
    </row>
    <row r="330" spans="1:16" s="1" customFormat="1">
      <c r="A330" s="163"/>
      <c r="B330" s="163"/>
      <c r="C330" s="163"/>
      <c r="D330" s="163"/>
      <c r="E330" s="163"/>
      <c r="F330" s="163"/>
      <c r="G330" s="163"/>
      <c r="H330" s="163"/>
      <c r="I330" s="163"/>
      <c r="J330" s="163"/>
      <c r="K330" s="163"/>
      <c r="L330" s="163"/>
      <c r="M330" s="163"/>
      <c r="N330" s="163"/>
      <c r="O330" s="163"/>
      <c r="P330" s="433"/>
    </row>
    <row r="331" spans="1:16" s="1" customFormat="1">
      <c r="A331" s="163"/>
      <c r="B331" s="163"/>
      <c r="C331" s="163"/>
      <c r="D331" s="163"/>
      <c r="E331" s="163"/>
      <c r="F331" s="163"/>
      <c r="G331" s="163"/>
      <c r="H331" s="163"/>
      <c r="I331" s="163"/>
      <c r="J331" s="163"/>
      <c r="K331" s="163"/>
      <c r="L331" s="163"/>
      <c r="M331" s="163"/>
      <c r="N331" s="163"/>
      <c r="O331" s="163"/>
      <c r="P331" s="433"/>
    </row>
    <row r="332" spans="1:16" s="1" customFormat="1">
      <c r="A332" s="163"/>
      <c r="B332" s="163"/>
      <c r="C332" s="163"/>
      <c r="D332" s="163"/>
      <c r="E332" s="163"/>
      <c r="F332" s="163"/>
      <c r="G332" s="163"/>
      <c r="H332" s="163"/>
      <c r="I332" s="163"/>
      <c r="J332" s="163"/>
      <c r="K332" s="163"/>
      <c r="L332" s="163"/>
      <c r="M332" s="163"/>
      <c r="N332" s="163"/>
      <c r="O332" s="163"/>
      <c r="P332" s="433"/>
    </row>
    <row r="333" spans="1:16" s="1" customFormat="1">
      <c r="A333" s="163"/>
      <c r="B333" s="163"/>
      <c r="C333" s="163"/>
      <c r="D333" s="163"/>
      <c r="E333" s="163"/>
      <c r="F333" s="163"/>
      <c r="G333" s="163"/>
      <c r="H333" s="163"/>
      <c r="I333" s="163"/>
      <c r="J333" s="163"/>
      <c r="K333" s="163"/>
      <c r="L333" s="163"/>
      <c r="M333" s="163"/>
      <c r="N333" s="163"/>
      <c r="O333" s="163"/>
      <c r="P333" s="433"/>
    </row>
    <row r="334" spans="1:16" s="1" customFormat="1">
      <c r="A334" s="163"/>
      <c r="B334" s="163"/>
      <c r="C334" s="163"/>
      <c r="D334" s="163"/>
      <c r="E334" s="163"/>
      <c r="F334" s="163"/>
      <c r="G334" s="163"/>
      <c r="H334" s="163"/>
      <c r="I334" s="163"/>
      <c r="J334" s="163"/>
      <c r="K334" s="163"/>
      <c r="L334" s="163"/>
      <c r="M334" s="163"/>
      <c r="N334" s="163"/>
      <c r="O334" s="163"/>
      <c r="P334" s="433"/>
    </row>
    <row r="335" spans="1:16" s="1" customFormat="1">
      <c r="A335" s="163"/>
      <c r="B335" s="163"/>
      <c r="C335" s="163"/>
      <c r="D335" s="163"/>
      <c r="E335" s="163"/>
      <c r="F335" s="163"/>
      <c r="G335" s="163"/>
      <c r="H335" s="163"/>
      <c r="I335" s="163"/>
      <c r="J335" s="163"/>
      <c r="K335" s="163"/>
      <c r="L335" s="163"/>
      <c r="M335" s="163"/>
      <c r="N335" s="163"/>
      <c r="O335" s="163"/>
      <c r="P335" s="433"/>
    </row>
    <row r="336" spans="1:16" s="1" customFormat="1">
      <c r="A336" s="163"/>
      <c r="B336" s="163"/>
      <c r="C336" s="163"/>
      <c r="D336" s="163"/>
      <c r="E336" s="163"/>
      <c r="F336" s="163"/>
      <c r="G336" s="163"/>
      <c r="H336" s="163"/>
      <c r="I336" s="163"/>
      <c r="J336" s="163"/>
      <c r="K336" s="163"/>
      <c r="L336" s="163"/>
      <c r="M336" s="163"/>
      <c r="N336" s="163"/>
      <c r="O336" s="163"/>
      <c r="P336" s="433"/>
    </row>
    <row r="337" spans="1:16" s="1" customFormat="1">
      <c r="A337" s="163"/>
      <c r="B337" s="163"/>
      <c r="C337" s="163"/>
      <c r="D337" s="163"/>
      <c r="E337" s="163"/>
      <c r="F337" s="163"/>
      <c r="G337" s="163"/>
      <c r="H337" s="163"/>
      <c r="I337" s="163"/>
      <c r="J337" s="163"/>
      <c r="K337" s="163"/>
      <c r="L337" s="163"/>
      <c r="M337" s="163"/>
      <c r="N337" s="163"/>
      <c r="O337" s="163"/>
      <c r="P337" s="433"/>
    </row>
    <row r="338" spans="1:16" s="1" customFormat="1">
      <c r="A338" s="163"/>
      <c r="B338" s="163"/>
      <c r="C338" s="163"/>
      <c r="D338" s="163"/>
      <c r="E338" s="163"/>
      <c r="F338" s="163"/>
      <c r="G338" s="163"/>
      <c r="H338" s="163"/>
      <c r="I338" s="163"/>
      <c r="J338" s="163"/>
      <c r="K338" s="163"/>
      <c r="L338" s="163"/>
      <c r="M338" s="163"/>
      <c r="N338" s="163"/>
      <c r="O338" s="163"/>
      <c r="P338" s="433"/>
    </row>
    <row r="339" spans="1:16" s="1" customFormat="1">
      <c r="A339" s="163"/>
      <c r="B339" s="163"/>
      <c r="C339" s="163"/>
      <c r="D339" s="163"/>
      <c r="E339" s="163"/>
      <c r="F339" s="163"/>
      <c r="G339" s="163"/>
      <c r="H339" s="163"/>
      <c r="I339" s="163"/>
      <c r="J339" s="163"/>
      <c r="K339" s="163"/>
      <c r="L339" s="163"/>
      <c r="M339" s="163"/>
      <c r="N339" s="163"/>
      <c r="O339" s="163"/>
      <c r="P339" s="433"/>
    </row>
    <row r="340" spans="1:16" s="1" customFormat="1">
      <c r="A340" s="163"/>
      <c r="B340" s="163"/>
      <c r="C340" s="163"/>
      <c r="D340" s="163"/>
      <c r="E340" s="163"/>
      <c r="F340" s="163"/>
      <c r="G340" s="163"/>
      <c r="H340" s="163"/>
      <c r="I340" s="163"/>
      <c r="J340" s="163"/>
      <c r="K340" s="163"/>
      <c r="L340" s="163"/>
      <c r="M340" s="163"/>
      <c r="N340" s="163"/>
      <c r="O340" s="163"/>
      <c r="P340" s="433"/>
    </row>
    <row r="341" spans="1:16" s="1" customFormat="1">
      <c r="A341" s="163"/>
      <c r="B341" s="163"/>
      <c r="C341" s="163"/>
      <c r="D341" s="163"/>
      <c r="E341" s="163"/>
      <c r="F341" s="163"/>
      <c r="G341" s="163"/>
      <c r="H341" s="163"/>
      <c r="I341" s="163"/>
      <c r="J341" s="163"/>
      <c r="K341" s="163"/>
      <c r="L341" s="163"/>
      <c r="M341" s="163"/>
      <c r="N341" s="163"/>
      <c r="O341" s="163"/>
      <c r="P341" s="433"/>
    </row>
    <row r="342" spans="1:16" s="1" customFormat="1">
      <c r="A342" s="163"/>
      <c r="B342" s="163"/>
      <c r="C342" s="163"/>
      <c r="D342" s="163"/>
      <c r="E342" s="163"/>
      <c r="F342" s="163"/>
      <c r="G342" s="163"/>
      <c r="H342" s="163"/>
      <c r="I342" s="163"/>
      <c r="J342" s="163"/>
      <c r="K342" s="163"/>
      <c r="L342" s="163"/>
      <c r="M342" s="163"/>
      <c r="N342" s="163"/>
      <c r="O342" s="163"/>
      <c r="P342" s="433"/>
    </row>
    <row r="343" spans="1:16" s="1" customFormat="1">
      <c r="A343" s="163"/>
      <c r="B343" s="163"/>
      <c r="C343" s="163"/>
      <c r="D343" s="163"/>
      <c r="E343" s="163"/>
      <c r="F343" s="163"/>
      <c r="G343" s="163"/>
      <c r="H343" s="163"/>
      <c r="I343" s="163"/>
      <c r="J343" s="163"/>
      <c r="K343" s="163"/>
      <c r="L343" s="163"/>
      <c r="M343" s="163"/>
      <c r="N343" s="163"/>
      <c r="O343" s="163"/>
      <c r="P343" s="433"/>
    </row>
    <row r="344" spans="1:16" s="1" customFormat="1">
      <c r="A344" s="163"/>
      <c r="B344" s="163"/>
      <c r="C344" s="163"/>
      <c r="D344" s="163"/>
      <c r="E344" s="163"/>
      <c r="F344" s="163"/>
      <c r="G344" s="163"/>
      <c r="H344" s="163"/>
      <c r="I344" s="163"/>
      <c r="J344" s="163"/>
      <c r="K344" s="163"/>
      <c r="L344" s="163"/>
      <c r="M344" s="163"/>
      <c r="N344" s="163"/>
      <c r="O344" s="163"/>
      <c r="P344" s="433"/>
    </row>
    <row r="345" spans="1:16" s="1" customFormat="1">
      <c r="A345" s="163"/>
      <c r="B345" s="163"/>
      <c r="C345" s="163"/>
      <c r="D345" s="163"/>
      <c r="E345" s="163"/>
      <c r="F345" s="163"/>
      <c r="G345" s="163"/>
      <c r="H345" s="163"/>
      <c r="I345" s="163"/>
      <c r="J345" s="163"/>
      <c r="K345" s="163"/>
      <c r="L345" s="163"/>
      <c r="M345" s="163"/>
      <c r="N345" s="163"/>
      <c r="O345" s="163"/>
      <c r="P345" s="433"/>
    </row>
    <row r="346" spans="1:16" s="1" customFormat="1">
      <c r="A346" s="163"/>
      <c r="B346" s="163"/>
      <c r="C346" s="163"/>
      <c r="D346" s="163"/>
      <c r="E346" s="163"/>
      <c r="F346" s="163"/>
      <c r="G346" s="163"/>
      <c r="H346" s="163"/>
      <c r="I346" s="163"/>
      <c r="J346" s="163"/>
      <c r="K346" s="163"/>
      <c r="L346" s="163"/>
      <c r="M346" s="163"/>
      <c r="N346" s="163"/>
      <c r="O346" s="163"/>
      <c r="P346" s="433"/>
    </row>
    <row r="347" spans="1:16" s="1" customFormat="1">
      <c r="A347" s="163"/>
      <c r="B347" s="163"/>
      <c r="C347" s="163"/>
      <c r="D347" s="163"/>
      <c r="E347" s="163"/>
      <c r="F347" s="163"/>
      <c r="G347" s="163"/>
      <c r="H347" s="163"/>
      <c r="I347" s="163"/>
      <c r="J347" s="163"/>
      <c r="K347" s="163"/>
      <c r="L347" s="163"/>
      <c r="M347" s="163"/>
      <c r="N347" s="163"/>
      <c r="O347" s="163"/>
      <c r="P347" s="433"/>
    </row>
    <row r="348" spans="1:16" s="1" customFormat="1">
      <c r="A348" s="163"/>
      <c r="B348" s="163"/>
      <c r="C348" s="163"/>
      <c r="D348" s="163"/>
      <c r="E348" s="163"/>
      <c r="F348" s="163"/>
      <c r="G348" s="163"/>
      <c r="H348" s="163"/>
      <c r="I348" s="163"/>
      <c r="J348" s="163"/>
      <c r="K348" s="163"/>
      <c r="L348" s="163"/>
      <c r="M348" s="163"/>
      <c r="N348" s="163"/>
      <c r="O348" s="163"/>
      <c r="P348" s="433"/>
    </row>
    <row r="349" spans="1:16" s="1" customFormat="1">
      <c r="A349" s="163"/>
      <c r="B349" s="163"/>
      <c r="C349" s="163"/>
      <c r="D349" s="163"/>
      <c r="E349" s="163"/>
      <c r="F349" s="163"/>
      <c r="G349" s="163"/>
      <c r="H349" s="163"/>
      <c r="I349" s="163"/>
      <c r="J349" s="163"/>
      <c r="K349" s="163"/>
      <c r="L349" s="163"/>
      <c r="M349" s="163"/>
      <c r="N349" s="163"/>
      <c r="O349" s="163"/>
      <c r="P349" s="433"/>
    </row>
    <row r="350" spans="1:16" s="1" customFormat="1">
      <c r="A350" s="163"/>
      <c r="B350" s="163"/>
      <c r="C350" s="163"/>
      <c r="D350" s="163"/>
      <c r="E350" s="163"/>
      <c r="F350" s="163"/>
      <c r="G350" s="163"/>
      <c r="H350" s="163"/>
      <c r="I350" s="163"/>
      <c r="J350" s="163"/>
      <c r="K350" s="163"/>
      <c r="L350" s="163"/>
      <c r="M350" s="163"/>
      <c r="N350" s="163"/>
      <c r="O350" s="163"/>
      <c r="P350" s="433"/>
    </row>
    <row r="351" spans="1:16" s="1" customFormat="1">
      <c r="A351" s="163"/>
      <c r="B351" s="163"/>
      <c r="C351" s="163"/>
      <c r="D351" s="163"/>
      <c r="E351" s="163"/>
      <c r="F351" s="163"/>
      <c r="G351" s="163"/>
      <c r="H351" s="163"/>
      <c r="I351" s="163"/>
      <c r="J351" s="163"/>
      <c r="K351" s="163"/>
      <c r="L351" s="163"/>
      <c r="M351" s="163"/>
      <c r="N351" s="163"/>
      <c r="O351" s="163"/>
      <c r="P351" s="433"/>
    </row>
    <row r="352" spans="1:16" s="1" customFormat="1">
      <c r="A352" s="163"/>
      <c r="B352" s="163"/>
      <c r="C352" s="163"/>
      <c r="D352" s="163"/>
      <c r="E352" s="163"/>
      <c r="F352" s="163"/>
      <c r="G352" s="163"/>
      <c r="H352" s="163"/>
      <c r="I352" s="163"/>
      <c r="J352" s="163"/>
      <c r="K352" s="163"/>
      <c r="L352" s="163"/>
      <c r="M352" s="163"/>
      <c r="N352" s="163"/>
      <c r="O352" s="163"/>
      <c r="P352" s="433"/>
    </row>
    <row r="353" spans="1:16" s="1" customFormat="1">
      <c r="A353" s="163"/>
      <c r="B353" s="163"/>
      <c r="C353" s="163"/>
      <c r="D353" s="163"/>
      <c r="E353" s="163"/>
      <c r="F353" s="163"/>
      <c r="G353" s="163"/>
      <c r="H353" s="163"/>
      <c r="I353" s="163"/>
      <c r="J353" s="163"/>
      <c r="K353" s="163"/>
      <c r="L353" s="163"/>
      <c r="M353" s="163"/>
      <c r="N353" s="163"/>
      <c r="O353" s="163"/>
      <c r="P353" s="433"/>
    </row>
    <row r="354" spans="1:16" s="1" customFormat="1">
      <c r="A354" s="163"/>
      <c r="B354" s="163"/>
      <c r="C354" s="163"/>
      <c r="D354" s="163"/>
      <c r="E354" s="163"/>
      <c r="F354" s="163"/>
      <c r="G354" s="163"/>
      <c r="H354" s="163"/>
      <c r="I354" s="163"/>
      <c r="J354" s="163"/>
      <c r="K354" s="163"/>
      <c r="L354" s="163"/>
      <c r="M354" s="163"/>
      <c r="N354" s="163"/>
      <c r="O354" s="163"/>
      <c r="P354" s="433"/>
    </row>
    <row r="355" spans="1:16" s="1" customFormat="1">
      <c r="A355" s="163"/>
      <c r="B355" s="163"/>
      <c r="C355" s="163"/>
      <c r="D355" s="163"/>
      <c r="E355" s="163"/>
      <c r="F355" s="163"/>
      <c r="G355" s="163"/>
      <c r="H355" s="163"/>
      <c r="I355" s="163"/>
      <c r="J355" s="163"/>
      <c r="K355" s="163"/>
      <c r="L355" s="163"/>
      <c r="M355" s="163"/>
      <c r="N355" s="163"/>
      <c r="O355" s="163"/>
      <c r="P355" s="433"/>
    </row>
    <row r="356" spans="1:16" s="1" customFormat="1">
      <c r="A356" s="163"/>
      <c r="B356" s="163"/>
      <c r="C356" s="163"/>
      <c r="D356" s="163"/>
      <c r="E356" s="163"/>
      <c r="F356" s="163"/>
      <c r="G356" s="163"/>
      <c r="H356" s="163"/>
      <c r="I356" s="163"/>
      <c r="J356" s="163"/>
      <c r="K356" s="163"/>
      <c r="L356" s="163"/>
      <c r="M356" s="163"/>
      <c r="N356" s="163"/>
      <c r="O356" s="163"/>
      <c r="P356" s="433"/>
    </row>
    <row r="357" spans="1:16" s="1" customFormat="1">
      <c r="A357" s="163"/>
      <c r="B357" s="163"/>
      <c r="C357" s="163"/>
      <c r="D357" s="163"/>
      <c r="E357" s="163"/>
      <c r="F357" s="163"/>
      <c r="G357" s="163"/>
      <c r="H357" s="163"/>
      <c r="I357" s="163"/>
      <c r="J357" s="163"/>
      <c r="K357" s="163"/>
      <c r="L357" s="163"/>
      <c r="M357" s="163"/>
      <c r="N357" s="163"/>
      <c r="O357" s="163"/>
      <c r="P357" s="433"/>
    </row>
    <row r="358" spans="1:16" s="1" customFormat="1">
      <c r="A358" s="163"/>
      <c r="B358" s="163"/>
      <c r="C358" s="163"/>
      <c r="D358" s="163"/>
      <c r="E358" s="163"/>
      <c r="F358" s="163"/>
      <c r="G358" s="163"/>
      <c r="H358" s="163"/>
      <c r="I358" s="163"/>
      <c r="J358" s="163"/>
      <c r="K358" s="163"/>
      <c r="L358" s="163"/>
      <c r="M358" s="163"/>
      <c r="N358" s="163"/>
      <c r="O358" s="163"/>
      <c r="P358" s="433"/>
    </row>
    <row r="359" spans="1:16" s="1" customFormat="1">
      <c r="A359" s="163"/>
      <c r="B359" s="163"/>
      <c r="C359" s="163"/>
      <c r="D359" s="163"/>
      <c r="E359" s="163"/>
      <c r="F359" s="163"/>
      <c r="G359" s="163"/>
      <c r="H359" s="163"/>
      <c r="I359" s="163"/>
      <c r="J359" s="163"/>
      <c r="K359" s="163"/>
      <c r="L359" s="163"/>
      <c r="M359" s="163"/>
      <c r="N359" s="163"/>
      <c r="O359" s="163"/>
      <c r="P359" s="433"/>
    </row>
    <row r="360" spans="1:16" s="1" customFormat="1">
      <c r="A360" s="163"/>
      <c r="B360" s="163"/>
      <c r="C360" s="163"/>
      <c r="D360" s="163"/>
      <c r="E360" s="163"/>
      <c r="F360" s="163"/>
      <c r="G360" s="163"/>
      <c r="H360" s="163"/>
      <c r="I360" s="163"/>
      <c r="J360" s="163"/>
      <c r="K360" s="163"/>
      <c r="L360" s="163"/>
      <c r="M360" s="163"/>
      <c r="N360" s="163"/>
      <c r="O360" s="163"/>
      <c r="P360" s="433"/>
    </row>
    <row r="361" spans="1:16" s="1" customFormat="1">
      <c r="A361" s="163"/>
      <c r="B361" s="163"/>
      <c r="C361" s="163"/>
      <c r="D361" s="163"/>
      <c r="E361" s="163"/>
      <c r="F361" s="163"/>
      <c r="G361" s="163"/>
      <c r="H361" s="163"/>
      <c r="I361" s="163"/>
      <c r="J361" s="163"/>
      <c r="K361" s="163"/>
      <c r="L361" s="163"/>
      <c r="M361" s="163"/>
      <c r="N361" s="163"/>
      <c r="O361" s="163"/>
      <c r="P361" s="433"/>
    </row>
    <row r="362" spans="1:16" s="1" customFormat="1">
      <c r="A362" s="163"/>
      <c r="B362" s="163"/>
      <c r="C362" s="163"/>
      <c r="D362" s="163"/>
      <c r="E362" s="163"/>
      <c r="F362" s="163"/>
      <c r="G362" s="163"/>
      <c r="H362" s="163"/>
      <c r="I362" s="163"/>
      <c r="J362" s="163"/>
      <c r="K362" s="163"/>
      <c r="L362" s="163"/>
      <c r="M362" s="163"/>
      <c r="N362" s="163"/>
      <c r="O362" s="163"/>
      <c r="P362" s="433"/>
    </row>
    <row r="363" spans="1:16" s="1" customFormat="1">
      <c r="A363" s="163"/>
      <c r="B363" s="163"/>
      <c r="C363" s="163"/>
      <c r="D363" s="163"/>
      <c r="E363" s="163"/>
      <c r="F363" s="163"/>
      <c r="G363" s="163"/>
      <c r="H363" s="163"/>
      <c r="I363" s="163"/>
      <c r="J363" s="163"/>
      <c r="K363" s="163"/>
      <c r="L363" s="163"/>
      <c r="M363" s="163"/>
      <c r="N363" s="163"/>
      <c r="O363" s="163"/>
      <c r="P363" s="433"/>
    </row>
    <row r="364" spans="1:16" s="1" customFormat="1">
      <c r="A364" s="163"/>
      <c r="B364" s="163"/>
      <c r="C364" s="163"/>
      <c r="D364" s="163"/>
      <c r="E364" s="163"/>
      <c r="F364" s="163"/>
      <c r="G364" s="163"/>
      <c r="H364" s="163"/>
      <c r="I364" s="163"/>
      <c r="J364" s="163"/>
      <c r="K364" s="163"/>
      <c r="L364" s="163"/>
      <c r="M364" s="163"/>
      <c r="N364" s="163"/>
      <c r="O364" s="163"/>
      <c r="P364" s="433"/>
    </row>
    <row r="365" spans="1:16" s="1" customFormat="1">
      <c r="A365" s="163"/>
      <c r="B365" s="163"/>
      <c r="C365" s="163"/>
      <c r="D365" s="163"/>
      <c r="E365" s="163"/>
      <c r="F365" s="163"/>
      <c r="G365" s="163"/>
      <c r="H365" s="163"/>
      <c r="I365" s="163"/>
      <c r="J365" s="163"/>
      <c r="K365" s="163"/>
      <c r="L365" s="163"/>
      <c r="M365" s="163"/>
      <c r="N365" s="163"/>
      <c r="O365" s="163"/>
      <c r="P365" s="433"/>
    </row>
    <row r="366" spans="1:16" s="1" customFormat="1">
      <c r="A366" s="163"/>
      <c r="B366" s="163"/>
      <c r="C366" s="163"/>
      <c r="D366" s="163"/>
      <c r="E366" s="163"/>
      <c r="F366" s="163"/>
      <c r="G366" s="163"/>
      <c r="H366" s="163"/>
      <c r="I366" s="163"/>
      <c r="J366" s="163"/>
      <c r="K366" s="163"/>
      <c r="L366" s="163"/>
      <c r="M366" s="163"/>
      <c r="N366" s="163"/>
      <c r="O366" s="163"/>
      <c r="P366" s="433"/>
    </row>
    <row r="367" spans="1:16" s="1" customFormat="1">
      <c r="A367" s="163"/>
      <c r="B367" s="163"/>
      <c r="C367" s="163"/>
      <c r="D367" s="163"/>
      <c r="E367" s="163"/>
      <c r="F367" s="163"/>
      <c r="G367" s="163"/>
      <c r="H367" s="163"/>
      <c r="I367" s="163"/>
      <c r="J367" s="163"/>
      <c r="K367" s="163"/>
      <c r="L367" s="163"/>
      <c r="M367" s="163"/>
      <c r="N367" s="163"/>
      <c r="O367" s="163"/>
      <c r="P367" s="433"/>
    </row>
    <row r="368" spans="1:16" s="1" customFormat="1">
      <c r="A368" s="163"/>
      <c r="B368" s="163"/>
      <c r="C368" s="163"/>
      <c r="D368" s="163"/>
      <c r="E368" s="163"/>
      <c r="F368" s="163"/>
      <c r="G368" s="163"/>
      <c r="H368" s="163"/>
      <c r="I368" s="163"/>
      <c r="J368" s="163"/>
      <c r="K368" s="163"/>
      <c r="L368" s="163"/>
      <c r="M368" s="163"/>
      <c r="N368" s="163"/>
      <c r="O368" s="163"/>
      <c r="P368" s="433"/>
    </row>
    <row r="369" spans="1:16" s="1" customFormat="1">
      <c r="A369" s="163"/>
      <c r="B369" s="163"/>
      <c r="C369" s="163"/>
      <c r="D369" s="163"/>
      <c r="E369" s="163"/>
      <c r="F369" s="163"/>
      <c r="G369" s="163"/>
      <c r="H369" s="163"/>
      <c r="I369" s="163"/>
      <c r="J369" s="163"/>
      <c r="K369" s="163"/>
      <c r="L369" s="163"/>
      <c r="M369" s="163"/>
      <c r="N369" s="163"/>
      <c r="O369" s="163"/>
      <c r="P369" s="433"/>
    </row>
    <row r="370" spans="1:16" s="1" customFormat="1">
      <c r="A370" s="163"/>
      <c r="B370" s="163"/>
      <c r="C370" s="163"/>
      <c r="D370" s="163"/>
      <c r="E370" s="163"/>
      <c r="F370" s="163"/>
      <c r="G370" s="163"/>
      <c r="H370" s="163"/>
      <c r="I370" s="163"/>
      <c r="J370" s="163"/>
      <c r="K370" s="163"/>
      <c r="L370" s="163"/>
      <c r="M370" s="163"/>
      <c r="N370" s="163"/>
      <c r="O370" s="163"/>
      <c r="P370" s="433"/>
    </row>
    <row r="371" spans="1:16" s="1" customFormat="1">
      <c r="A371" s="163"/>
      <c r="B371" s="163"/>
      <c r="C371" s="163"/>
      <c r="D371" s="163"/>
      <c r="E371" s="163"/>
      <c r="F371" s="163"/>
      <c r="G371" s="163"/>
      <c r="H371" s="163"/>
      <c r="I371" s="163"/>
      <c r="J371" s="163"/>
      <c r="K371" s="163"/>
      <c r="L371" s="163"/>
      <c r="M371" s="163"/>
      <c r="N371" s="163"/>
      <c r="O371" s="163"/>
      <c r="P371" s="433"/>
    </row>
    <row r="372" spans="1:16" s="1" customFormat="1">
      <c r="A372" s="163"/>
      <c r="B372" s="163"/>
      <c r="C372" s="163"/>
      <c r="D372" s="163"/>
      <c r="E372" s="163"/>
      <c r="F372" s="163"/>
      <c r="G372" s="163"/>
      <c r="H372" s="163"/>
      <c r="I372" s="163"/>
      <c r="J372" s="163"/>
      <c r="K372" s="163"/>
      <c r="L372" s="163"/>
      <c r="M372" s="163"/>
      <c r="N372" s="163"/>
      <c r="O372" s="163"/>
      <c r="P372" s="433"/>
    </row>
    <row r="373" spans="1:16" s="1" customFormat="1">
      <c r="A373" s="163"/>
      <c r="B373" s="163"/>
      <c r="C373" s="163"/>
      <c r="D373" s="163"/>
      <c r="E373" s="163"/>
      <c r="F373" s="163"/>
      <c r="G373" s="163"/>
      <c r="H373" s="163"/>
      <c r="I373" s="163"/>
      <c r="J373" s="163"/>
      <c r="K373" s="163"/>
      <c r="L373" s="163"/>
      <c r="M373" s="163"/>
      <c r="N373" s="163"/>
      <c r="O373" s="163"/>
      <c r="P373" s="433"/>
    </row>
    <row r="374" spans="1:16" s="1" customFormat="1">
      <c r="A374" s="163"/>
      <c r="B374" s="163"/>
      <c r="C374" s="163"/>
      <c r="D374" s="163"/>
      <c r="E374" s="163"/>
      <c r="F374" s="163"/>
      <c r="G374" s="163"/>
      <c r="H374" s="163"/>
      <c r="I374" s="163"/>
      <c r="J374" s="163"/>
      <c r="K374" s="163"/>
      <c r="L374" s="163"/>
      <c r="M374" s="163"/>
      <c r="N374" s="163"/>
      <c r="O374" s="163"/>
      <c r="P374" s="433"/>
    </row>
    <row r="375" spans="1:16" s="1" customFormat="1">
      <c r="A375" s="163"/>
      <c r="B375" s="163"/>
      <c r="C375" s="163"/>
      <c r="D375" s="163"/>
      <c r="E375" s="163"/>
      <c r="F375" s="163"/>
      <c r="G375" s="163"/>
      <c r="H375" s="163"/>
      <c r="I375" s="163"/>
      <c r="J375" s="163"/>
      <c r="K375" s="163"/>
      <c r="L375" s="163"/>
      <c r="M375" s="163"/>
      <c r="N375" s="163"/>
      <c r="O375" s="163"/>
      <c r="P375" s="433"/>
    </row>
    <row r="376" spans="1:16" s="1" customFormat="1">
      <c r="A376" s="163"/>
      <c r="B376" s="163"/>
      <c r="C376" s="163"/>
      <c r="D376" s="163"/>
      <c r="E376" s="163"/>
      <c r="F376" s="163"/>
      <c r="G376" s="163"/>
      <c r="H376" s="163"/>
      <c r="I376" s="163"/>
      <c r="J376" s="163"/>
      <c r="K376" s="163"/>
      <c r="L376" s="163"/>
      <c r="M376" s="163"/>
      <c r="N376" s="163"/>
      <c r="O376" s="163"/>
      <c r="P376" s="433"/>
    </row>
    <row r="377" spans="1:16" s="1" customFormat="1">
      <c r="A377" s="163"/>
      <c r="B377" s="163"/>
      <c r="C377" s="163"/>
      <c r="D377" s="163"/>
      <c r="E377" s="163"/>
      <c r="F377" s="163"/>
      <c r="G377" s="163"/>
      <c r="H377" s="163"/>
      <c r="I377" s="163"/>
      <c r="J377" s="163"/>
      <c r="K377" s="163"/>
      <c r="L377" s="163"/>
      <c r="M377" s="163"/>
      <c r="N377" s="163"/>
      <c r="O377" s="163"/>
      <c r="P377" s="433"/>
    </row>
    <row r="378" spans="1:16" s="1" customFormat="1">
      <c r="A378" s="163"/>
      <c r="B378" s="163"/>
      <c r="C378" s="163"/>
      <c r="D378" s="163"/>
      <c r="E378" s="163"/>
      <c r="F378" s="163"/>
      <c r="G378" s="163"/>
      <c r="H378" s="163"/>
      <c r="I378" s="163"/>
      <c r="J378" s="163"/>
      <c r="K378" s="163"/>
      <c r="L378" s="163"/>
      <c r="M378" s="163"/>
      <c r="N378" s="163"/>
      <c r="O378" s="163"/>
      <c r="P378" s="433"/>
    </row>
    <row r="379" spans="1:16" s="1" customFormat="1">
      <c r="A379" s="163"/>
      <c r="B379" s="163"/>
      <c r="C379" s="163"/>
      <c r="D379" s="163"/>
      <c r="E379" s="163"/>
      <c r="F379" s="163"/>
      <c r="G379" s="163"/>
      <c r="H379" s="163"/>
      <c r="I379" s="163"/>
      <c r="J379" s="163"/>
      <c r="K379" s="163"/>
      <c r="L379" s="163"/>
      <c r="M379" s="163"/>
      <c r="N379" s="163"/>
      <c r="O379" s="163"/>
      <c r="P379" s="433"/>
    </row>
    <row r="380" spans="1:16" s="1" customFormat="1">
      <c r="A380" s="163"/>
      <c r="B380" s="163"/>
      <c r="C380" s="163"/>
      <c r="D380" s="163"/>
      <c r="E380" s="163"/>
      <c r="F380" s="163"/>
      <c r="G380" s="163"/>
      <c r="H380" s="163"/>
      <c r="I380" s="163"/>
      <c r="J380" s="163"/>
      <c r="K380" s="163"/>
      <c r="L380" s="163"/>
      <c r="M380" s="163"/>
      <c r="N380" s="163"/>
      <c r="O380" s="163"/>
      <c r="P380" s="433"/>
    </row>
    <row r="381" spans="1:16" s="1" customFormat="1">
      <c r="A381" s="163"/>
      <c r="B381" s="163"/>
      <c r="C381" s="163"/>
      <c r="D381" s="163"/>
      <c r="E381" s="163"/>
      <c r="F381" s="163"/>
      <c r="G381" s="163"/>
      <c r="H381" s="163"/>
      <c r="I381" s="163"/>
      <c r="J381" s="163"/>
      <c r="K381" s="163"/>
      <c r="L381" s="163"/>
      <c r="M381" s="163"/>
      <c r="N381" s="163"/>
      <c r="O381" s="163"/>
      <c r="P381" s="433"/>
    </row>
    <row r="382" spans="1:16" s="1" customFormat="1">
      <c r="A382" s="163"/>
      <c r="B382" s="163"/>
      <c r="C382" s="163"/>
      <c r="D382" s="163"/>
      <c r="E382" s="163"/>
      <c r="F382" s="163"/>
      <c r="G382" s="163"/>
      <c r="H382" s="163"/>
      <c r="I382" s="163"/>
      <c r="J382" s="163"/>
      <c r="K382" s="163"/>
      <c r="L382" s="163"/>
      <c r="M382" s="163"/>
      <c r="N382" s="163"/>
      <c r="O382" s="163"/>
      <c r="P382" s="433"/>
    </row>
    <row r="383" spans="1:16" s="1" customFormat="1">
      <c r="A383" s="163"/>
      <c r="B383" s="163"/>
      <c r="C383" s="163"/>
      <c r="D383" s="163"/>
      <c r="E383" s="163"/>
      <c r="F383" s="163"/>
      <c r="G383" s="163"/>
      <c r="H383" s="163"/>
      <c r="I383" s="163"/>
      <c r="J383" s="163"/>
      <c r="K383" s="163"/>
      <c r="L383" s="163"/>
      <c r="M383" s="163"/>
      <c r="N383" s="163"/>
      <c r="O383" s="163"/>
      <c r="P383" s="433"/>
    </row>
    <row r="384" spans="1:16" s="1" customFormat="1">
      <c r="A384" s="163"/>
      <c r="B384" s="163"/>
      <c r="C384" s="163"/>
      <c r="D384" s="163"/>
      <c r="E384" s="163"/>
      <c r="F384" s="163"/>
      <c r="G384" s="163"/>
      <c r="H384" s="163"/>
      <c r="I384" s="163"/>
      <c r="J384" s="163"/>
      <c r="K384" s="163"/>
      <c r="L384" s="163"/>
      <c r="M384" s="163"/>
      <c r="N384" s="163"/>
      <c r="O384" s="163"/>
      <c r="P384" s="433"/>
    </row>
    <row r="385" spans="1:16" s="1" customFormat="1">
      <c r="A385" s="163"/>
      <c r="B385" s="163"/>
      <c r="C385" s="163"/>
      <c r="D385" s="163"/>
      <c r="E385" s="163"/>
      <c r="F385" s="163"/>
      <c r="G385" s="163"/>
      <c r="H385" s="163"/>
      <c r="I385" s="163"/>
      <c r="J385" s="163"/>
      <c r="K385" s="163"/>
      <c r="L385" s="163"/>
      <c r="M385" s="163"/>
      <c r="N385" s="163"/>
      <c r="O385" s="163"/>
      <c r="P385" s="433"/>
    </row>
    <row r="386" spans="1:16" s="1" customFormat="1">
      <c r="A386" s="163"/>
      <c r="B386" s="163"/>
      <c r="C386" s="163"/>
      <c r="D386" s="163"/>
      <c r="E386" s="163"/>
      <c r="F386" s="163"/>
      <c r="G386" s="163"/>
      <c r="H386" s="163"/>
      <c r="I386" s="163"/>
      <c r="J386" s="163"/>
      <c r="K386" s="163"/>
      <c r="L386" s="163"/>
      <c r="M386" s="163"/>
      <c r="N386" s="163"/>
      <c r="O386" s="163"/>
      <c r="P386" s="433"/>
    </row>
    <row r="387" spans="1:16" s="1" customFormat="1">
      <c r="A387" s="163"/>
      <c r="B387" s="163"/>
      <c r="C387" s="163"/>
      <c r="D387" s="163"/>
      <c r="E387" s="163"/>
      <c r="F387" s="163"/>
      <c r="G387" s="163"/>
      <c r="H387" s="163"/>
      <c r="I387" s="163"/>
      <c r="J387" s="163"/>
      <c r="K387" s="163"/>
      <c r="L387" s="163"/>
      <c r="M387" s="163"/>
      <c r="N387" s="163"/>
      <c r="O387" s="163"/>
      <c r="P387" s="433"/>
    </row>
    <row r="388" spans="1:16" s="1" customFormat="1">
      <c r="A388" s="163"/>
      <c r="B388" s="163"/>
      <c r="C388" s="163"/>
      <c r="D388" s="163"/>
      <c r="E388" s="163"/>
      <c r="F388" s="163"/>
      <c r="G388" s="163"/>
      <c r="H388" s="163"/>
      <c r="I388" s="163"/>
      <c r="J388" s="163"/>
      <c r="K388" s="163"/>
      <c r="L388" s="163"/>
      <c r="M388" s="163"/>
      <c r="N388" s="163"/>
      <c r="O388" s="163"/>
      <c r="P388" s="433"/>
    </row>
    <row r="389" spans="1:16" s="1" customFormat="1">
      <c r="A389" s="163"/>
      <c r="B389" s="163"/>
      <c r="C389" s="163"/>
      <c r="D389" s="163"/>
      <c r="E389" s="163"/>
      <c r="F389" s="163"/>
      <c r="G389" s="163"/>
      <c r="H389" s="163"/>
      <c r="I389" s="163"/>
      <c r="J389" s="163"/>
      <c r="K389" s="163"/>
      <c r="L389" s="163"/>
      <c r="M389" s="163"/>
      <c r="N389" s="163"/>
      <c r="O389" s="163"/>
      <c r="P389" s="433"/>
    </row>
    <row r="390" spans="1:16" s="1" customFormat="1">
      <c r="A390" s="163"/>
      <c r="B390" s="163"/>
      <c r="C390" s="163"/>
      <c r="D390" s="163"/>
      <c r="E390" s="163"/>
      <c r="F390" s="163"/>
      <c r="G390" s="163"/>
      <c r="H390" s="163"/>
      <c r="I390" s="163"/>
      <c r="J390" s="163"/>
      <c r="K390" s="163"/>
      <c r="L390" s="163"/>
      <c r="M390" s="163"/>
      <c r="N390" s="163"/>
      <c r="O390" s="163"/>
      <c r="P390" s="433"/>
    </row>
    <row r="391" spans="1:16" s="1" customFormat="1">
      <c r="A391" s="163"/>
      <c r="B391" s="163"/>
      <c r="C391" s="163"/>
      <c r="D391" s="163"/>
      <c r="E391" s="163"/>
      <c r="F391" s="163"/>
      <c r="G391" s="163"/>
      <c r="H391" s="163"/>
      <c r="I391" s="163"/>
      <c r="J391" s="163"/>
      <c r="K391" s="163"/>
      <c r="L391" s="163"/>
      <c r="M391" s="163"/>
      <c r="N391" s="163"/>
      <c r="O391" s="163"/>
      <c r="P391" s="433"/>
    </row>
    <row r="392" spans="1:16" s="1" customFormat="1">
      <c r="A392" s="163"/>
      <c r="B392" s="163"/>
      <c r="C392" s="163"/>
      <c r="D392" s="163"/>
      <c r="E392" s="163"/>
      <c r="F392" s="163"/>
      <c r="G392" s="163"/>
      <c r="H392" s="163"/>
      <c r="I392" s="163"/>
      <c r="J392" s="163"/>
      <c r="K392" s="163"/>
      <c r="L392" s="163"/>
      <c r="M392" s="163"/>
      <c r="N392" s="163"/>
      <c r="O392" s="163"/>
      <c r="P392" s="433"/>
    </row>
    <row r="393" spans="1:16" s="1" customFormat="1">
      <c r="A393" s="163"/>
      <c r="B393" s="163"/>
      <c r="C393" s="163"/>
      <c r="D393" s="163"/>
      <c r="E393" s="163"/>
      <c r="F393" s="163"/>
      <c r="G393" s="163"/>
      <c r="H393" s="163"/>
      <c r="I393" s="163"/>
      <c r="J393" s="163"/>
      <c r="K393" s="163"/>
      <c r="L393" s="163"/>
      <c r="M393" s="163"/>
      <c r="N393" s="163"/>
      <c r="O393" s="163"/>
      <c r="P393" s="433"/>
    </row>
    <row r="394" spans="1:16" s="1" customFormat="1">
      <c r="A394" s="163"/>
      <c r="B394" s="163"/>
      <c r="C394" s="163"/>
      <c r="D394" s="163"/>
      <c r="E394" s="163"/>
      <c r="F394" s="163"/>
      <c r="G394" s="163"/>
      <c r="H394" s="163"/>
      <c r="I394" s="163"/>
      <c r="J394" s="163"/>
      <c r="K394" s="163"/>
      <c r="L394" s="163"/>
      <c r="M394" s="163"/>
      <c r="N394" s="163"/>
      <c r="O394" s="163"/>
      <c r="P394" s="433"/>
    </row>
    <row r="395" spans="1:16" s="1" customFormat="1">
      <c r="A395" s="163"/>
      <c r="B395" s="163"/>
      <c r="C395" s="163"/>
      <c r="D395" s="163"/>
      <c r="E395" s="163"/>
      <c r="F395" s="163"/>
      <c r="G395" s="163"/>
      <c r="H395" s="163"/>
      <c r="I395" s="163"/>
      <c r="J395" s="163"/>
      <c r="K395" s="163"/>
      <c r="L395" s="163"/>
      <c r="M395" s="163"/>
      <c r="N395" s="163"/>
      <c r="O395" s="163"/>
      <c r="P395" s="433"/>
    </row>
    <row r="396" spans="1:16" s="1" customFormat="1">
      <c r="A396" s="163"/>
      <c r="B396" s="163"/>
      <c r="C396" s="163"/>
      <c r="D396" s="163"/>
      <c r="E396" s="163"/>
      <c r="F396" s="163"/>
      <c r="G396" s="163"/>
      <c r="H396" s="163"/>
      <c r="I396" s="163"/>
      <c r="J396" s="163"/>
      <c r="K396" s="163"/>
      <c r="L396" s="163"/>
      <c r="M396" s="163"/>
      <c r="N396" s="163"/>
      <c r="O396" s="163"/>
      <c r="P396" s="433"/>
    </row>
    <row r="397" spans="1:16" s="1" customFormat="1">
      <c r="A397" s="163"/>
      <c r="B397" s="163"/>
      <c r="C397" s="163"/>
      <c r="D397" s="163"/>
      <c r="E397" s="163"/>
      <c r="F397" s="163"/>
      <c r="G397" s="163"/>
      <c r="H397" s="163"/>
      <c r="I397" s="163"/>
      <c r="J397" s="163"/>
      <c r="K397" s="163"/>
      <c r="L397" s="163"/>
      <c r="M397" s="163"/>
      <c r="N397" s="163"/>
      <c r="O397" s="163"/>
      <c r="P397" s="433"/>
    </row>
    <row r="398" spans="1:16" s="1" customFormat="1">
      <c r="A398" s="163"/>
      <c r="B398" s="163"/>
      <c r="C398" s="163"/>
      <c r="D398" s="163"/>
      <c r="E398" s="163"/>
      <c r="F398" s="163"/>
      <c r="G398" s="163"/>
      <c r="H398" s="163"/>
      <c r="I398" s="163"/>
      <c r="J398" s="163"/>
      <c r="K398" s="163"/>
      <c r="L398" s="163"/>
      <c r="M398" s="163"/>
      <c r="N398" s="163"/>
      <c r="O398" s="163"/>
      <c r="P398" s="433"/>
    </row>
    <row r="399" spans="1:16" s="1" customFormat="1">
      <c r="A399" s="163"/>
      <c r="B399" s="163"/>
      <c r="C399" s="163"/>
      <c r="D399" s="163"/>
      <c r="E399" s="163"/>
      <c r="F399" s="163"/>
      <c r="G399" s="163"/>
      <c r="H399" s="163"/>
      <c r="I399" s="163"/>
      <c r="J399" s="163"/>
      <c r="K399" s="163"/>
      <c r="L399" s="163"/>
      <c r="M399" s="163"/>
      <c r="N399" s="163"/>
      <c r="O399" s="163"/>
      <c r="P399" s="433"/>
    </row>
    <row r="400" spans="1:16" s="1" customFormat="1">
      <c r="A400" s="163"/>
      <c r="B400" s="163"/>
      <c r="C400" s="163"/>
      <c r="D400" s="163"/>
      <c r="E400" s="163"/>
      <c r="F400" s="163"/>
      <c r="G400" s="163"/>
      <c r="H400" s="163"/>
      <c r="I400" s="163"/>
      <c r="J400" s="163"/>
      <c r="K400" s="163"/>
      <c r="L400" s="163"/>
      <c r="M400" s="163"/>
      <c r="N400" s="163"/>
      <c r="O400" s="163"/>
      <c r="P400" s="433"/>
    </row>
    <row r="401" spans="1:16" s="1" customFormat="1">
      <c r="A401" s="163"/>
      <c r="B401" s="163"/>
      <c r="C401" s="163"/>
      <c r="D401" s="163"/>
      <c r="E401" s="163"/>
      <c r="F401" s="163"/>
      <c r="G401" s="163"/>
      <c r="H401" s="163"/>
      <c r="I401" s="163"/>
      <c r="J401" s="163"/>
      <c r="K401" s="163"/>
      <c r="L401" s="163"/>
      <c r="M401" s="163"/>
      <c r="N401" s="163"/>
      <c r="O401" s="163"/>
      <c r="P401" s="433"/>
    </row>
    <row r="402" spans="1:16" s="1" customFormat="1">
      <c r="A402" s="163"/>
      <c r="B402" s="163"/>
      <c r="C402" s="163"/>
      <c r="D402" s="163"/>
      <c r="E402" s="163"/>
      <c r="F402" s="163"/>
      <c r="G402" s="163"/>
      <c r="H402" s="163"/>
      <c r="I402" s="163"/>
      <c r="J402" s="163"/>
      <c r="K402" s="163"/>
      <c r="L402" s="163"/>
      <c r="M402" s="163"/>
      <c r="N402" s="163"/>
      <c r="O402" s="163"/>
      <c r="P402" s="433"/>
    </row>
    <row r="403" spans="1:16" s="1" customFormat="1">
      <c r="A403" s="163"/>
      <c r="B403" s="163"/>
      <c r="C403" s="163"/>
      <c r="D403" s="163"/>
      <c r="E403" s="163"/>
      <c r="F403" s="163"/>
      <c r="G403" s="163"/>
      <c r="H403" s="163"/>
      <c r="I403" s="163"/>
      <c r="J403" s="163"/>
      <c r="K403" s="163"/>
      <c r="L403" s="163"/>
      <c r="M403" s="163"/>
      <c r="N403" s="163"/>
      <c r="O403" s="163"/>
      <c r="P403" s="433"/>
    </row>
    <row r="404" spans="1:16" s="1" customFormat="1">
      <c r="A404" s="163"/>
      <c r="B404" s="163"/>
      <c r="C404" s="163"/>
      <c r="D404" s="163"/>
      <c r="E404" s="163"/>
      <c r="F404" s="163"/>
      <c r="G404" s="163"/>
      <c r="H404" s="163"/>
      <c r="I404" s="163"/>
      <c r="J404" s="163"/>
      <c r="K404" s="163"/>
      <c r="L404" s="163"/>
      <c r="M404" s="163"/>
      <c r="N404" s="163"/>
      <c r="O404" s="163"/>
      <c r="P404" s="433"/>
    </row>
    <row r="405" spans="1:16" s="1" customFormat="1">
      <c r="A405" s="163"/>
      <c r="B405" s="163"/>
      <c r="C405" s="163"/>
      <c r="D405" s="163"/>
      <c r="E405" s="163"/>
      <c r="F405" s="163"/>
      <c r="G405" s="163"/>
      <c r="H405" s="163"/>
      <c r="I405" s="163"/>
      <c r="J405" s="163"/>
      <c r="K405" s="163"/>
      <c r="L405" s="163"/>
      <c r="M405" s="163"/>
      <c r="N405" s="163"/>
      <c r="O405" s="163"/>
      <c r="P405" s="433"/>
    </row>
    <row r="406" spans="1:16" s="1" customFormat="1">
      <c r="A406" s="163"/>
      <c r="B406" s="163"/>
      <c r="C406" s="163"/>
      <c r="D406" s="163"/>
      <c r="E406" s="163"/>
      <c r="F406" s="163"/>
      <c r="G406" s="163"/>
      <c r="H406" s="163"/>
      <c r="I406" s="163"/>
      <c r="J406" s="163"/>
      <c r="K406" s="163"/>
      <c r="L406" s="163"/>
      <c r="M406" s="163"/>
      <c r="N406" s="163"/>
      <c r="O406" s="163"/>
      <c r="P406" s="433"/>
    </row>
    <row r="407" spans="1:16" s="1" customFormat="1">
      <c r="A407" s="163"/>
      <c r="B407" s="163"/>
      <c r="C407" s="163"/>
      <c r="D407" s="163"/>
      <c r="E407" s="163"/>
      <c r="F407" s="163"/>
      <c r="G407" s="163"/>
      <c r="H407" s="163"/>
      <c r="I407" s="163"/>
      <c r="J407" s="163"/>
      <c r="K407" s="163"/>
      <c r="L407" s="163"/>
      <c r="M407" s="163"/>
      <c r="N407" s="163"/>
      <c r="O407" s="163"/>
      <c r="P407" s="433"/>
    </row>
    <row r="408" spans="1:16" s="1" customFormat="1">
      <c r="A408" s="163"/>
      <c r="B408" s="163"/>
      <c r="C408" s="163"/>
      <c r="D408" s="163"/>
      <c r="E408" s="163"/>
      <c r="F408" s="163"/>
      <c r="G408" s="163"/>
      <c r="H408" s="163"/>
      <c r="I408" s="163"/>
      <c r="J408" s="163"/>
      <c r="K408" s="163"/>
      <c r="L408" s="163"/>
      <c r="M408" s="163"/>
      <c r="N408" s="163"/>
      <c r="O408" s="163"/>
      <c r="P408" s="433"/>
    </row>
    <row r="409" spans="1:16" s="1" customFormat="1">
      <c r="A409" s="163"/>
      <c r="B409" s="163"/>
      <c r="C409" s="163"/>
      <c r="D409" s="163"/>
      <c r="E409" s="163"/>
      <c r="F409" s="163"/>
      <c r="G409" s="163"/>
      <c r="H409" s="163"/>
      <c r="I409" s="163"/>
      <c r="J409" s="163"/>
      <c r="K409" s="163"/>
      <c r="L409" s="163"/>
      <c r="M409" s="163"/>
      <c r="N409" s="163"/>
      <c r="O409" s="163"/>
      <c r="P409" s="433"/>
    </row>
    <row r="410" spans="1:16" s="1" customFormat="1">
      <c r="A410" s="163"/>
      <c r="B410" s="163"/>
      <c r="C410" s="163"/>
      <c r="D410" s="163"/>
      <c r="E410" s="163"/>
      <c r="F410" s="163"/>
      <c r="G410" s="163"/>
      <c r="H410" s="163"/>
      <c r="I410" s="163"/>
      <c r="J410" s="163"/>
      <c r="K410" s="163"/>
      <c r="L410" s="163"/>
      <c r="M410" s="163"/>
      <c r="N410" s="163"/>
      <c r="O410" s="163"/>
      <c r="P410" s="433"/>
    </row>
    <row r="411" spans="1:16" s="1" customFormat="1">
      <c r="A411" s="163"/>
      <c r="B411" s="163"/>
      <c r="C411" s="163"/>
      <c r="D411" s="163"/>
      <c r="E411" s="163"/>
      <c r="F411" s="163"/>
      <c r="G411" s="163"/>
      <c r="H411" s="163"/>
      <c r="I411" s="163"/>
      <c r="J411" s="163"/>
      <c r="K411" s="163"/>
      <c r="L411" s="163"/>
      <c r="M411" s="163"/>
      <c r="N411" s="163"/>
      <c r="O411" s="163"/>
      <c r="P411" s="433"/>
    </row>
    <row r="412" spans="1:16" s="1" customFormat="1">
      <c r="A412" s="163"/>
      <c r="B412" s="163"/>
      <c r="C412" s="163"/>
      <c r="D412" s="163"/>
      <c r="E412" s="163"/>
      <c r="F412" s="163"/>
      <c r="G412" s="163"/>
      <c r="H412" s="163"/>
      <c r="I412" s="163"/>
      <c r="J412" s="163"/>
      <c r="K412" s="163"/>
      <c r="L412" s="163"/>
      <c r="M412" s="163"/>
      <c r="N412" s="163"/>
      <c r="O412" s="163"/>
      <c r="P412" s="433"/>
    </row>
    <row r="413" spans="1:16" s="1" customFormat="1">
      <c r="A413" s="163"/>
      <c r="B413" s="163"/>
      <c r="C413" s="163"/>
      <c r="D413" s="163"/>
      <c r="E413" s="163"/>
      <c r="F413" s="163"/>
      <c r="G413" s="163"/>
      <c r="H413" s="163"/>
      <c r="I413" s="163"/>
      <c r="J413" s="163"/>
      <c r="K413" s="163"/>
      <c r="L413" s="163"/>
      <c r="M413" s="163"/>
      <c r="N413" s="163"/>
      <c r="O413" s="163"/>
      <c r="P413" s="433"/>
    </row>
    <row r="414" spans="1:16" s="1" customFormat="1">
      <c r="A414" s="163"/>
      <c r="B414" s="163"/>
      <c r="C414" s="163"/>
      <c r="D414" s="163"/>
      <c r="E414" s="163"/>
      <c r="F414" s="163"/>
      <c r="G414" s="163"/>
      <c r="H414" s="163"/>
      <c r="I414" s="163"/>
      <c r="J414" s="163"/>
      <c r="K414" s="163"/>
      <c r="L414" s="163"/>
      <c r="M414" s="163"/>
      <c r="N414" s="163"/>
      <c r="O414" s="163"/>
      <c r="P414" s="433"/>
    </row>
    <row r="415" spans="1:16" s="1" customFormat="1">
      <c r="A415" s="163"/>
      <c r="B415" s="163"/>
      <c r="C415" s="163"/>
      <c r="D415" s="163"/>
      <c r="E415" s="163"/>
      <c r="F415" s="163"/>
      <c r="G415" s="163"/>
      <c r="H415" s="163"/>
      <c r="I415" s="163"/>
      <c r="J415" s="163"/>
      <c r="K415" s="163"/>
      <c r="L415" s="163"/>
      <c r="M415" s="163"/>
      <c r="N415" s="163"/>
      <c r="O415" s="163"/>
      <c r="P415" s="433"/>
    </row>
    <row r="416" spans="1:16" s="1" customFormat="1">
      <c r="A416" s="163"/>
      <c r="B416" s="163"/>
      <c r="C416" s="163"/>
      <c r="D416" s="163"/>
      <c r="E416" s="163"/>
      <c r="F416" s="163"/>
      <c r="G416" s="163"/>
      <c r="H416" s="163"/>
      <c r="I416" s="163"/>
      <c r="J416" s="163"/>
      <c r="K416" s="163"/>
      <c r="L416" s="163"/>
      <c r="M416" s="163"/>
      <c r="N416" s="163"/>
      <c r="O416" s="163"/>
      <c r="P416" s="433"/>
    </row>
    <row r="417" spans="1:16" s="1" customFormat="1">
      <c r="A417" s="163"/>
      <c r="B417" s="163"/>
      <c r="C417" s="163"/>
      <c r="D417" s="163"/>
      <c r="E417" s="163"/>
      <c r="F417" s="163"/>
      <c r="G417" s="163"/>
      <c r="H417" s="163"/>
      <c r="I417" s="163"/>
      <c r="J417" s="163"/>
      <c r="K417" s="163"/>
      <c r="L417" s="163"/>
      <c r="M417" s="163"/>
      <c r="N417" s="163"/>
      <c r="O417" s="163"/>
      <c r="P417" s="433"/>
    </row>
    <row r="418" spans="1:16" s="1" customFormat="1">
      <c r="A418" s="163"/>
      <c r="B418" s="163"/>
      <c r="C418" s="163"/>
      <c r="D418" s="163"/>
      <c r="E418" s="163"/>
      <c r="F418" s="163"/>
      <c r="G418" s="163"/>
      <c r="H418" s="163"/>
      <c r="I418" s="163"/>
      <c r="J418" s="163"/>
      <c r="K418" s="163"/>
      <c r="L418" s="163"/>
      <c r="M418" s="163"/>
      <c r="N418" s="163"/>
      <c r="O418" s="163"/>
      <c r="P418" s="433"/>
    </row>
    <row r="419" spans="1:16" s="1" customFormat="1">
      <c r="A419" s="163"/>
      <c r="B419" s="163"/>
      <c r="C419" s="163"/>
      <c r="D419" s="163"/>
      <c r="E419" s="163"/>
      <c r="F419" s="163"/>
      <c r="G419" s="163"/>
      <c r="H419" s="163"/>
      <c r="I419" s="163"/>
      <c r="J419" s="163"/>
      <c r="K419" s="163"/>
      <c r="L419" s="163"/>
      <c r="M419" s="163"/>
      <c r="N419" s="163"/>
      <c r="O419" s="163"/>
      <c r="P419" s="433"/>
    </row>
    <row r="420" spans="1:16" s="1" customFormat="1">
      <c r="A420" s="163"/>
      <c r="B420" s="163"/>
      <c r="C420" s="163"/>
      <c r="D420" s="163"/>
      <c r="E420" s="163"/>
      <c r="F420" s="163"/>
      <c r="G420" s="163"/>
      <c r="H420" s="163"/>
      <c r="I420" s="163"/>
      <c r="J420" s="163"/>
      <c r="K420" s="163"/>
      <c r="L420" s="163"/>
      <c r="M420" s="163"/>
      <c r="N420" s="163"/>
      <c r="O420" s="163"/>
      <c r="P420" s="433"/>
    </row>
    <row r="421" spans="1:16" s="1" customFormat="1">
      <c r="A421" s="163"/>
      <c r="B421" s="163"/>
      <c r="C421" s="163"/>
      <c r="D421" s="163"/>
      <c r="E421" s="163"/>
      <c r="F421" s="163"/>
      <c r="G421" s="163"/>
      <c r="H421" s="163"/>
      <c r="I421" s="163"/>
      <c r="J421" s="163"/>
      <c r="K421" s="163"/>
      <c r="L421" s="163"/>
      <c r="M421" s="163"/>
      <c r="N421" s="163"/>
      <c r="O421" s="163"/>
      <c r="P421" s="433"/>
    </row>
    <row r="422" spans="1:16" s="1" customFormat="1">
      <c r="A422" s="163"/>
      <c r="B422" s="163"/>
      <c r="C422" s="163"/>
      <c r="D422" s="163"/>
      <c r="E422" s="163"/>
      <c r="F422" s="163"/>
      <c r="G422" s="163"/>
      <c r="H422" s="163"/>
      <c r="I422" s="163"/>
      <c r="J422" s="163"/>
      <c r="K422" s="163"/>
      <c r="L422" s="163"/>
      <c r="M422" s="163"/>
      <c r="N422" s="163"/>
      <c r="O422" s="163"/>
      <c r="P422" s="433"/>
    </row>
    <row r="423" spans="1:16" s="1" customFormat="1">
      <c r="A423" s="163"/>
      <c r="B423" s="163"/>
      <c r="C423" s="163"/>
      <c r="D423" s="163"/>
      <c r="E423" s="163"/>
      <c r="F423" s="163"/>
      <c r="G423" s="163"/>
      <c r="H423" s="163"/>
      <c r="I423" s="163"/>
      <c r="J423" s="163"/>
      <c r="K423" s="163"/>
      <c r="L423" s="163"/>
      <c r="M423" s="163"/>
      <c r="N423" s="163"/>
      <c r="O423" s="163"/>
      <c r="P423" s="433"/>
    </row>
    <row r="424" spans="1:16" s="1" customFormat="1">
      <c r="A424" s="163"/>
      <c r="B424" s="163"/>
      <c r="C424" s="163"/>
      <c r="D424" s="163"/>
      <c r="E424" s="163"/>
      <c r="F424" s="163"/>
      <c r="G424" s="163"/>
      <c r="H424" s="163"/>
      <c r="I424" s="163"/>
      <c r="J424" s="163"/>
      <c r="K424" s="163"/>
      <c r="L424" s="163"/>
      <c r="M424" s="163"/>
      <c r="N424" s="163"/>
      <c r="O424" s="163"/>
      <c r="P424" s="433"/>
    </row>
    <row r="425" spans="1:16" s="1" customFormat="1">
      <c r="A425" s="163"/>
      <c r="B425" s="163"/>
      <c r="C425" s="163"/>
      <c r="D425" s="163"/>
      <c r="E425" s="163"/>
      <c r="F425" s="163"/>
      <c r="G425" s="163"/>
      <c r="H425" s="163"/>
      <c r="I425" s="163"/>
      <c r="J425" s="163"/>
      <c r="K425" s="163"/>
      <c r="L425" s="163"/>
      <c r="M425" s="163"/>
      <c r="N425" s="163"/>
      <c r="O425" s="163"/>
      <c r="P425" s="433"/>
    </row>
    <row r="426" spans="1:16" s="1" customFormat="1">
      <c r="A426" s="163"/>
      <c r="B426" s="163"/>
      <c r="C426" s="163"/>
      <c r="D426" s="163"/>
      <c r="E426" s="163"/>
      <c r="F426" s="163"/>
      <c r="G426" s="163"/>
      <c r="H426" s="163"/>
      <c r="I426" s="163"/>
      <c r="J426" s="163"/>
      <c r="K426" s="163"/>
      <c r="L426" s="163"/>
      <c r="M426" s="163"/>
      <c r="N426" s="163"/>
      <c r="O426" s="163"/>
      <c r="P426" s="433"/>
    </row>
    <row r="427" spans="1:16" s="1" customFormat="1">
      <c r="A427" s="163"/>
      <c r="B427" s="163"/>
      <c r="C427" s="163"/>
      <c r="D427" s="163"/>
      <c r="E427" s="163"/>
      <c r="F427" s="163"/>
      <c r="G427" s="163"/>
      <c r="H427" s="163"/>
      <c r="I427" s="163"/>
      <c r="J427" s="163"/>
      <c r="K427" s="163"/>
      <c r="L427" s="163"/>
      <c r="M427" s="163"/>
      <c r="N427" s="163"/>
      <c r="O427" s="163"/>
      <c r="P427" s="433"/>
    </row>
    <row r="428" spans="1:16" s="1" customFormat="1">
      <c r="A428" s="163"/>
      <c r="B428" s="163"/>
      <c r="C428" s="163"/>
      <c r="D428" s="163"/>
      <c r="E428" s="163"/>
      <c r="F428" s="163"/>
      <c r="G428" s="163"/>
      <c r="H428" s="163"/>
      <c r="I428" s="163"/>
      <c r="J428" s="163"/>
      <c r="K428" s="163"/>
      <c r="L428" s="163"/>
      <c r="M428" s="163"/>
      <c r="N428" s="163"/>
      <c r="O428" s="163"/>
      <c r="P428" s="433"/>
    </row>
    <row r="429" spans="1:16" s="1" customFormat="1">
      <c r="A429" s="163"/>
      <c r="B429" s="163"/>
      <c r="C429" s="163"/>
      <c r="D429" s="163"/>
      <c r="E429" s="163"/>
      <c r="F429" s="163"/>
      <c r="G429" s="163"/>
      <c r="H429" s="163"/>
      <c r="I429" s="163"/>
      <c r="J429" s="163"/>
      <c r="K429" s="163"/>
      <c r="L429" s="163"/>
      <c r="M429" s="163"/>
      <c r="N429" s="163"/>
      <c r="O429" s="163"/>
      <c r="P429" s="433"/>
    </row>
    <row r="430" spans="1:16" s="1" customFormat="1">
      <c r="A430" s="163"/>
      <c r="B430" s="163"/>
      <c r="C430" s="163"/>
      <c r="D430" s="163"/>
      <c r="E430" s="163"/>
      <c r="F430" s="163"/>
      <c r="G430" s="163"/>
      <c r="H430" s="163"/>
      <c r="I430" s="163"/>
      <c r="J430" s="163"/>
      <c r="K430" s="163"/>
      <c r="L430" s="163"/>
      <c r="M430" s="163"/>
      <c r="N430" s="163"/>
      <c r="O430" s="163"/>
      <c r="P430" s="433"/>
    </row>
    <row r="431" spans="1:16" s="1" customFormat="1">
      <c r="A431" s="163"/>
      <c r="B431" s="163"/>
      <c r="C431" s="163"/>
      <c r="D431" s="163"/>
      <c r="E431" s="163"/>
      <c r="F431" s="163"/>
      <c r="G431" s="163"/>
      <c r="H431" s="163"/>
      <c r="I431" s="163"/>
      <c r="J431" s="163"/>
      <c r="K431" s="163"/>
      <c r="L431" s="163"/>
      <c r="M431" s="163"/>
      <c r="N431" s="163"/>
      <c r="O431" s="163"/>
      <c r="P431" s="433"/>
    </row>
    <row r="432" spans="1:16" s="1" customFormat="1">
      <c r="A432" s="163"/>
      <c r="B432" s="163"/>
      <c r="C432" s="163"/>
      <c r="D432" s="163"/>
      <c r="E432" s="163"/>
      <c r="F432" s="163"/>
      <c r="G432" s="163"/>
      <c r="H432" s="163"/>
      <c r="I432" s="163"/>
      <c r="J432" s="163"/>
      <c r="K432" s="163"/>
      <c r="L432" s="163"/>
      <c r="M432" s="163"/>
      <c r="N432" s="163"/>
      <c r="O432" s="163"/>
      <c r="P432" s="433"/>
    </row>
    <row r="433" spans="1:16" s="1" customFormat="1">
      <c r="A433" s="163"/>
      <c r="B433" s="163"/>
      <c r="C433" s="163"/>
      <c r="D433" s="163"/>
      <c r="E433" s="163"/>
      <c r="F433" s="163"/>
      <c r="G433" s="163"/>
      <c r="H433" s="163"/>
      <c r="I433" s="163"/>
      <c r="J433" s="163"/>
      <c r="K433" s="163"/>
      <c r="L433" s="163"/>
      <c r="M433" s="163"/>
      <c r="N433" s="163"/>
      <c r="O433" s="163"/>
      <c r="P433" s="433"/>
    </row>
    <row r="434" spans="1:16" s="1" customFormat="1">
      <c r="A434" s="163"/>
      <c r="B434" s="163"/>
      <c r="C434" s="163"/>
      <c r="D434" s="163"/>
      <c r="E434" s="163"/>
      <c r="F434" s="163"/>
      <c r="G434" s="163"/>
      <c r="H434" s="163"/>
      <c r="I434" s="163"/>
      <c r="J434" s="163"/>
      <c r="K434" s="163"/>
      <c r="L434" s="163"/>
      <c r="M434" s="163"/>
      <c r="N434" s="163"/>
      <c r="O434" s="163"/>
      <c r="P434" s="433"/>
    </row>
    <row r="435" spans="1:16" s="1" customFormat="1">
      <c r="A435" s="163"/>
      <c r="B435" s="163"/>
      <c r="C435" s="163"/>
      <c r="D435" s="163"/>
      <c r="E435" s="163"/>
      <c r="F435" s="163"/>
      <c r="G435" s="163"/>
      <c r="H435" s="163"/>
      <c r="I435" s="163"/>
      <c r="J435" s="163"/>
      <c r="K435" s="163"/>
      <c r="L435" s="163"/>
      <c r="M435" s="163"/>
      <c r="N435" s="163"/>
      <c r="O435" s="163"/>
      <c r="P435" s="433"/>
    </row>
    <row r="436" spans="1:16" s="1" customFormat="1">
      <c r="A436" s="163"/>
      <c r="B436" s="163"/>
      <c r="C436" s="163"/>
      <c r="D436" s="163"/>
      <c r="E436" s="163"/>
      <c r="F436" s="163"/>
      <c r="G436" s="163"/>
      <c r="H436" s="163"/>
      <c r="I436" s="163"/>
      <c r="J436" s="163"/>
      <c r="K436" s="163"/>
      <c r="L436" s="163"/>
      <c r="M436" s="163"/>
      <c r="N436" s="163"/>
      <c r="O436" s="163"/>
      <c r="P436" s="433"/>
    </row>
    <row r="437" spans="1:16" s="1" customFormat="1">
      <c r="A437" s="163"/>
      <c r="B437" s="163"/>
      <c r="C437" s="163"/>
      <c r="D437" s="163"/>
      <c r="E437" s="163"/>
      <c r="F437" s="163"/>
      <c r="G437" s="163"/>
      <c r="H437" s="163"/>
      <c r="I437" s="163"/>
      <c r="J437" s="163"/>
      <c r="K437" s="163"/>
      <c r="L437" s="163"/>
      <c r="M437" s="163"/>
      <c r="N437" s="163"/>
      <c r="O437" s="163"/>
      <c r="P437" s="433"/>
    </row>
    <row r="438" spans="1:16" s="1" customFormat="1">
      <c r="A438" s="163"/>
      <c r="B438" s="163"/>
      <c r="C438" s="163"/>
      <c r="D438" s="163"/>
      <c r="E438" s="163"/>
      <c r="F438" s="163"/>
      <c r="G438" s="163"/>
      <c r="H438" s="163"/>
      <c r="I438" s="163"/>
      <c r="J438" s="163"/>
      <c r="K438" s="163"/>
      <c r="L438" s="163"/>
      <c r="M438" s="163"/>
      <c r="N438" s="163"/>
      <c r="O438" s="163"/>
      <c r="P438" s="433"/>
    </row>
    <row r="439" spans="1:16" s="1" customFormat="1">
      <c r="A439" s="163"/>
      <c r="B439" s="163"/>
      <c r="C439" s="163"/>
      <c r="D439" s="163"/>
      <c r="E439" s="163"/>
      <c r="F439" s="163"/>
      <c r="G439" s="163"/>
      <c r="H439" s="163"/>
      <c r="I439" s="163"/>
      <c r="J439" s="163"/>
      <c r="K439" s="163"/>
      <c r="L439" s="163"/>
      <c r="M439" s="163"/>
      <c r="N439" s="163"/>
      <c r="O439" s="163"/>
      <c r="P439" s="433"/>
    </row>
    <row r="440" spans="1:16" s="1" customFormat="1">
      <c r="A440" s="163"/>
      <c r="B440" s="163"/>
      <c r="C440" s="163"/>
      <c r="D440" s="163"/>
      <c r="E440" s="163"/>
      <c r="F440" s="163"/>
      <c r="G440" s="163"/>
      <c r="H440" s="163"/>
      <c r="I440" s="163"/>
      <c r="J440" s="163"/>
      <c r="K440" s="163"/>
      <c r="L440" s="163"/>
      <c r="M440" s="163"/>
      <c r="N440" s="163"/>
      <c r="O440" s="163"/>
      <c r="P440" s="433"/>
    </row>
    <row r="441" spans="1:16" s="1" customFormat="1">
      <c r="A441" s="163"/>
      <c r="B441" s="163"/>
      <c r="C441" s="163"/>
      <c r="D441" s="163"/>
      <c r="E441" s="163"/>
      <c r="F441" s="163"/>
      <c r="G441" s="163"/>
      <c r="H441" s="163"/>
      <c r="I441" s="163"/>
      <c r="J441" s="163"/>
      <c r="K441" s="163"/>
      <c r="L441" s="163"/>
      <c r="M441" s="163"/>
      <c r="N441" s="163"/>
      <c r="O441" s="163"/>
      <c r="P441" s="433"/>
    </row>
    <row r="442" spans="1:16" s="1" customFormat="1">
      <c r="A442" s="163"/>
      <c r="B442" s="163"/>
      <c r="C442" s="163"/>
      <c r="D442" s="163"/>
      <c r="E442" s="163"/>
      <c r="F442" s="163"/>
      <c r="G442" s="163"/>
      <c r="H442" s="163"/>
      <c r="I442" s="163"/>
      <c r="J442" s="163"/>
      <c r="K442" s="163"/>
      <c r="L442" s="163"/>
      <c r="M442" s="163"/>
      <c r="N442" s="163"/>
      <c r="O442" s="163"/>
      <c r="P442" s="433"/>
    </row>
    <row r="443" spans="1:16" s="1" customFormat="1">
      <c r="A443" s="163"/>
      <c r="B443" s="163"/>
      <c r="C443" s="163"/>
      <c r="D443" s="163"/>
      <c r="E443" s="163"/>
      <c r="F443" s="163"/>
      <c r="G443" s="163"/>
      <c r="H443" s="163"/>
      <c r="I443" s="163"/>
      <c r="J443" s="163"/>
      <c r="K443" s="163"/>
      <c r="L443" s="163"/>
      <c r="M443" s="163"/>
      <c r="N443" s="163"/>
      <c r="O443" s="163"/>
      <c r="P443" s="433"/>
    </row>
    <row r="444" spans="1:16" s="1" customFormat="1">
      <c r="A444" s="163"/>
      <c r="B444" s="163"/>
      <c r="C444" s="163"/>
      <c r="D444" s="163"/>
      <c r="E444" s="163"/>
      <c r="F444" s="163"/>
      <c r="G444" s="163"/>
      <c r="H444" s="163"/>
      <c r="I444" s="163"/>
      <c r="J444" s="163"/>
      <c r="K444" s="163"/>
      <c r="L444" s="163"/>
      <c r="M444" s="163"/>
      <c r="N444" s="163"/>
      <c r="O444" s="163"/>
      <c r="P444" s="433"/>
    </row>
    <row r="445" spans="1:16" s="1" customFormat="1">
      <c r="A445" s="163"/>
      <c r="B445" s="163"/>
      <c r="C445" s="163"/>
      <c r="D445" s="163"/>
      <c r="E445" s="163"/>
      <c r="F445" s="163"/>
      <c r="G445" s="163"/>
      <c r="H445" s="163"/>
      <c r="I445" s="163"/>
      <c r="J445" s="163"/>
      <c r="K445" s="163"/>
      <c r="L445" s="163"/>
      <c r="M445" s="163"/>
      <c r="N445" s="163"/>
      <c r="O445" s="163"/>
      <c r="P445" s="433"/>
    </row>
    <row r="446" spans="1:16" s="1" customFormat="1">
      <c r="A446" s="163"/>
      <c r="B446" s="163"/>
      <c r="C446" s="163"/>
      <c r="D446" s="163"/>
      <c r="E446" s="163"/>
      <c r="F446" s="163"/>
      <c r="G446" s="163"/>
      <c r="H446" s="163"/>
      <c r="I446" s="163"/>
      <c r="J446" s="163"/>
      <c r="K446" s="163"/>
      <c r="L446" s="163"/>
      <c r="M446" s="163"/>
      <c r="N446" s="163"/>
      <c r="O446" s="163"/>
      <c r="P446" s="433"/>
    </row>
    <row r="447" spans="1:16" s="1" customFormat="1">
      <c r="A447" s="163"/>
      <c r="B447" s="163"/>
      <c r="C447" s="163"/>
      <c r="D447" s="163"/>
      <c r="E447" s="163"/>
      <c r="F447" s="163"/>
      <c r="G447" s="163"/>
      <c r="H447" s="163"/>
      <c r="I447" s="163"/>
      <c r="J447" s="163"/>
      <c r="K447" s="163"/>
      <c r="L447" s="163"/>
      <c r="M447" s="163"/>
      <c r="N447" s="163"/>
      <c r="O447" s="163"/>
      <c r="P447" s="433"/>
    </row>
    <row r="448" spans="1:16" s="1" customFormat="1">
      <c r="A448" s="163"/>
      <c r="B448" s="163"/>
      <c r="C448" s="163"/>
      <c r="D448" s="163"/>
      <c r="E448" s="163"/>
      <c r="F448" s="163"/>
      <c r="G448" s="163"/>
      <c r="H448" s="163"/>
      <c r="I448" s="163"/>
      <c r="J448" s="163"/>
      <c r="K448" s="163"/>
      <c r="L448" s="163"/>
      <c r="M448" s="163"/>
      <c r="N448" s="163"/>
      <c r="O448" s="163"/>
      <c r="P448" s="433"/>
    </row>
    <row r="449" spans="1:16" s="1" customFormat="1">
      <c r="A449" s="163"/>
      <c r="B449" s="163"/>
      <c r="C449" s="163"/>
      <c r="D449" s="163"/>
      <c r="E449" s="163"/>
      <c r="F449" s="163"/>
      <c r="G449" s="163"/>
      <c r="H449" s="163"/>
      <c r="I449" s="163"/>
      <c r="J449" s="163"/>
      <c r="K449" s="163"/>
      <c r="L449" s="163"/>
      <c r="M449" s="163"/>
      <c r="N449" s="163"/>
      <c r="O449" s="163"/>
      <c r="P449" s="433"/>
    </row>
    <row r="450" spans="1:16" s="1" customFormat="1">
      <c r="A450" s="163"/>
      <c r="B450" s="163"/>
      <c r="C450" s="163"/>
      <c r="D450" s="163"/>
      <c r="E450" s="163"/>
      <c r="F450" s="163"/>
      <c r="G450" s="163"/>
      <c r="H450" s="163"/>
      <c r="I450" s="163"/>
      <c r="J450" s="163"/>
      <c r="K450" s="163"/>
      <c r="L450" s="163"/>
      <c r="M450" s="163"/>
      <c r="N450" s="163"/>
      <c r="O450" s="163"/>
      <c r="P450" s="433"/>
    </row>
    <row r="451" spans="1:16" s="1" customFormat="1">
      <c r="A451" s="163"/>
      <c r="B451" s="163"/>
      <c r="C451" s="163"/>
      <c r="D451" s="163"/>
      <c r="E451" s="163"/>
      <c r="F451" s="163"/>
      <c r="G451" s="163"/>
      <c r="H451" s="163"/>
      <c r="I451" s="163"/>
      <c r="J451" s="163"/>
      <c r="K451" s="163"/>
      <c r="L451" s="163"/>
      <c r="M451" s="163"/>
      <c r="N451" s="163"/>
      <c r="O451" s="163"/>
      <c r="P451" s="433"/>
    </row>
    <row r="452" spans="1:16" s="1" customFormat="1">
      <c r="A452" s="163"/>
      <c r="B452" s="163"/>
      <c r="C452" s="163"/>
      <c r="D452" s="163"/>
      <c r="E452" s="163"/>
      <c r="F452" s="163"/>
      <c r="G452" s="163"/>
      <c r="H452" s="163"/>
      <c r="I452" s="163"/>
      <c r="J452" s="163"/>
      <c r="K452" s="163"/>
      <c r="L452" s="163"/>
      <c r="M452" s="163"/>
      <c r="N452" s="163"/>
      <c r="O452" s="163"/>
      <c r="P452" s="433"/>
    </row>
    <row r="453" spans="1:16" s="1" customFormat="1">
      <c r="A453" s="163"/>
      <c r="B453" s="163"/>
      <c r="C453" s="163"/>
      <c r="D453" s="163"/>
      <c r="E453" s="163"/>
      <c r="F453" s="163"/>
      <c r="G453" s="163"/>
      <c r="H453" s="163"/>
      <c r="I453" s="163"/>
      <c r="J453" s="163"/>
      <c r="K453" s="163"/>
      <c r="L453" s="163"/>
      <c r="M453" s="163"/>
      <c r="N453" s="163"/>
      <c r="O453" s="163"/>
      <c r="P453" s="433"/>
    </row>
    <row r="454" spans="1:16" s="1" customFormat="1">
      <c r="A454" s="163"/>
      <c r="B454" s="163"/>
      <c r="C454" s="163"/>
      <c r="D454" s="163"/>
      <c r="E454" s="163"/>
      <c r="F454" s="163"/>
      <c r="G454" s="163"/>
      <c r="H454" s="163"/>
      <c r="I454" s="163"/>
      <c r="J454" s="163"/>
      <c r="K454" s="163"/>
      <c r="L454" s="163"/>
      <c r="M454" s="163"/>
      <c r="N454" s="163"/>
      <c r="O454" s="163"/>
      <c r="P454" s="433"/>
    </row>
    <row r="455" spans="1:16" s="1" customFormat="1">
      <c r="A455" s="163"/>
      <c r="B455" s="163"/>
      <c r="C455" s="163"/>
      <c r="D455" s="163"/>
      <c r="E455" s="163"/>
      <c r="F455" s="163"/>
      <c r="G455" s="163"/>
      <c r="H455" s="163"/>
      <c r="I455" s="163"/>
      <c r="J455" s="163"/>
      <c r="K455" s="163"/>
      <c r="L455" s="163"/>
      <c r="M455" s="163"/>
      <c r="N455" s="163"/>
      <c r="O455" s="163"/>
      <c r="P455" s="433"/>
    </row>
    <row r="456" spans="1:16" s="1" customFormat="1">
      <c r="A456" s="163"/>
      <c r="B456" s="163"/>
      <c r="C456" s="163"/>
      <c r="D456" s="163"/>
      <c r="E456" s="163"/>
      <c r="F456" s="163"/>
      <c r="G456" s="163"/>
      <c r="H456" s="163"/>
      <c r="I456" s="163"/>
      <c r="J456" s="163"/>
      <c r="K456" s="163"/>
      <c r="L456" s="163"/>
      <c r="M456" s="163"/>
      <c r="N456" s="163"/>
      <c r="O456" s="163"/>
      <c r="P456" s="433"/>
    </row>
    <row r="457" spans="1:16" s="1" customFormat="1">
      <c r="A457" s="163"/>
      <c r="B457" s="163"/>
      <c r="C457" s="163"/>
      <c r="D457" s="163"/>
      <c r="E457" s="163"/>
      <c r="F457" s="163"/>
      <c r="G457" s="163"/>
      <c r="H457" s="163"/>
      <c r="I457" s="163"/>
      <c r="J457" s="163"/>
      <c r="K457" s="163"/>
      <c r="L457" s="163"/>
      <c r="M457" s="163"/>
      <c r="N457" s="163"/>
      <c r="O457" s="163"/>
      <c r="P457" s="433"/>
    </row>
    <row r="458" spans="1:16" s="1" customFormat="1">
      <c r="A458" s="163"/>
      <c r="B458" s="163"/>
      <c r="C458" s="163"/>
      <c r="D458" s="163"/>
      <c r="E458" s="163"/>
      <c r="F458" s="163"/>
      <c r="G458" s="163"/>
      <c r="H458" s="163"/>
      <c r="I458" s="163"/>
      <c r="J458" s="163"/>
      <c r="K458" s="163"/>
      <c r="L458" s="163"/>
      <c r="M458" s="163"/>
      <c r="N458" s="163"/>
      <c r="O458" s="163"/>
      <c r="P458" s="433"/>
    </row>
    <row r="459" spans="1:16" s="1" customFormat="1">
      <c r="A459" s="163"/>
      <c r="B459" s="163"/>
      <c r="C459" s="163"/>
      <c r="D459" s="163"/>
      <c r="E459" s="163"/>
      <c r="F459" s="163"/>
      <c r="G459" s="163"/>
      <c r="H459" s="163"/>
      <c r="I459" s="163"/>
      <c r="J459" s="163"/>
      <c r="K459" s="163"/>
      <c r="L459" s="163"/>
      <c r="M459" s="163"/>
      <c r="N459" s="163"/>
      <c r="O459" s="163"/>
      <c r="P459" s="433"/>
    </row>
    <row r="460" spans="1:16" s="1" customFormat="1">
      <c r="A460" s="163"/>
      <c r="B460" s="163"/>
      <c r="C460" s="163"/>
      <c r="D460" s="163"/>
      <c r="E460" s="163"/>
      <c r="F460" s="163"/>
      <c r="G460" s="163"/>
      <c r="H460" s="163"/>
      <c r="I460" s="163"/>
      <c r="J460" s="163"/>
      <c r="K460" s="163"/>
      <c r="L460" s="163"/>
      <c r="M460" s="163"/>
      <c r="N460" s="163"/>
      <c r="O460" s="163"/>
      <c r="P460" s="433"/>
    </row>
    <row r="461" spans="1:16" s="1" customFormat="1">
      <c r="A461" s="163"/>
      <c r="B461" s="163"/>
      <c r="C461" s="163"/>
      <c r="D461" s="163"/>
      <c r="E461" s="163"/>
      <c r="F461" s="163"/>
      <c r="G461" s="163"/>
      <c r="H461" s="163"/>
      <c r="I461" s="163"/>
      <c r="J461" s="163"/>
      <c r="K461" s="163"/>
      <c r="L461" s="163"/>
      <c r="M461" s="163"/>
      <c r="N461" s="163"/>
      <c r="O461" s="163"/>
      <c r="P461" s="433"/>
    </row>
    <row r="462" spans="1:16" s="1" customFormat="1">
      <c r="A462" s="163"/>
      <c r="B462" s="163"/>
      <c r="C462" s="163"/>
      <c r="D462" s="163"/>
      <c r="E462" s="163"/>
      <c r="F462" s="163"/>
      <c r="G462" s="163"/>
      <c r="H462" s="163"/>
      <c r="I462" s="163"/>
      <c r="J462" s="163"/>
      <c r="K462" s="163"/>
      <c r="L462" s="163"/>
      <c r="M462" s="163"/>
      <c r="N462" s="163"/>
      <c r="O462" s="163"/>
      <c r="P462" s="433"/>
    </row>
    <row r="463" spans="1:16" s="1" customFormat="1">
      <c r="A463" s="163"/>
      <c r="B463" s="163"/>
      <c r="C463" s="163"/>
      <c r="D463" s="163"/>
      <c r="E463" s="163"/>
      <c r="F463" s="163"/>
      <c r="G463" s="163"/>
      <c r="H463" s="163"/>
      <c r="I463" s="163"/>
      <c r="J463" s="163"/>
      <c r="K463" s="163"/>
      <c r="L463" s="163"/>
      <c r="M463" s="163"/>
      <c r="N463" s="163"/>
      <c r="O463" s="163"/>
      <c r="P463" s="433"/>
    </row>
    <row r="464" spans="1:16" s="1" customFormat="1">
      <c r="A464" s="163"/>
      <c r="B464" s="163"/>
      <c r="C464" s="163"/>
      <c r="D464" s="163"/>
      <c r="E464" s="163"/>
      <c r="F464" s="163"/>
      <c r="G464" s="163"/>
      <c r="H464" s="163"/>
      <c r="I464" s="163"/>
      <c r="J464" s="163"/>
      <c r="K464" s="163"/>
      <c r="L464" s="163"/>
      <c r="M464" s="163"/>
      <c r="N464" s="163"/>
      <c r="O464" s="163"/>
      <c r="P464" s="433"/>
    </row>
    <row r="465" spans="1:16" s="1" customFormat="1">
      <c r="A465" s="163"/>
      <c r="B465" s="163"/>
      <c r="C465" s="163"/>
      <c r="D465" s="163"/>
      <c r="E465" s="163"/>
      <c r="F465" s="163"/>
      <c r="G465" s="163"/>
      <c r="H465" s="163"/>
      <c r="I465" s="163"/>
      <c r="J465" s="163"/>
      <c r="K465" s="163"/>
      <c r="L465" s="163"/>
      <c r="M465" s="163"/>
      <c r="N465" s="163"/>
      <c r="O465" s="163"/>
      <c r="P465" s="433"/>
    </row>
    <row r="466" spans="1:16" s="1" customFormat="1">
      <c r="A466" s="163"/>
      <c r="B466" s="163"/>
      <c r="C466" s="163"/>
      <c r="D466" s="163"/>
      <c r="E466" s="163"/>
      <c r="F466" s="163"/>
      <c r="G466" s="163"/>
      <c r="H466" s="163"/>
      <c r="I466" s="163"/>
      <c r="J466" s="163"/>
      <c r="K466" s="163"/>
      <c r="L466" s="163"/>
      <c r="M466" s="163"/>
      <c r="N466" s="163"/>
      <c r="O466" s="163"/>
      <c r="P466" s="433"/>
    </row>
    <row r="467" spans="1:16" s="1" customFormat="1">
      <c r="A467" s="163"/>
      <c r="B467" s="163"/>
      <c r="C467" s="163"/>
      <c r="D467" s="163"/>
      <c r="E467" s="163"/>
      <c r="F467" s="163"/>
      <c r="G467" s="163"/>
      <c r="H467" s="163"/>
      <c r="I467" s="163"/>
      <c r="J467" s="163"/>
      <c r="K467" s="163"/>
      <c r="L467" s="163"/>
      <c r="M467" s="163"/>
      <c r="N467" s="163"/>
      <c r="O467" s="163"/>
      <c r="P467" s="433"/>
    </row>
    <row r="468" spans="1:16" s="1" customFormat="1">
      <c r="A468" s="163"/>
      <c r="B468" s="163"/>
      <c r="C468" s="163"/>
      <c r="D468" s="163"/>
      <c r="E468" s="163"/>
      <c r="F468" s="163"/>
      <c r="G468" s="163"/>
      <c r="H468" s="163"/>
      <c r="I468" s="163"/>
      <c r="J468" s="163"/>
      <c r="K468" s="163"/>
      <c r="L468" s="163"/>
      <c r="M468" s="163"/>
      <c r="N468" s="163"/>
      <c r="O468" s="163"/>
      <c r="P468" s="433"/>
    </row>
    <row r="469" spans="1:16" s="1" customFormat="1">
      <c r="A469" s="163"/>
      <c r="B469" s="163"/>
      <c r="C469" s="163"/>
      <c r="D469" s="163"/>
      <c r="E469" s="163"/>
      <c r="F469" s="163"/>
      <c r="G469" s="163"/>
      <c r="H469" s="163"/>
      <c r="I469" s="163"/>
      <c r="J469" s="163"/>
      <c r="K469" s="163"/>
      <c r="L469" s="163"/>
      <c r="M469" s="163"/>
      <c r="N469" s="163"/>
      <c r="O469" s="163"/>
      <c r="P469" s="433"/>
    </row>
    <row r="470" spans="1:16" s="1" customFormat="1">
      <c r="A470" s="163"/>
      <c r="B470" s="163"/>
      <c r="C470" s="163"/>
      <c r="D470" s="163"/>
      <c r="E470" s="163"/>
      <c r="F470" s="163"/>
      <c r="G470" s="163"/>
      <c r="H470" s="163"/>
      <c r="I470" s="163"/>
      <c r="J470" s="163"/>
      <c r="K470" s="163"/>
      <c r="L470" s="163"/>
      <c r="M470" s="163"/>
      <c r="N470" s="163"/>
      <c r="O470" s="163"/>
      <c r="P470" s="433"/>
    </row>
    <row r="471" spans="1:16" s="1" customFormat="1">
      <c r="A471" s="163"/>
      <c r="B471" s="163"/>
      <c r="C471" s="163"/>
      <c r="D471" s="163"/>
      <c r="E471" s="163"/>
      <c r="F471" s="163"/>
      <c r="G471" s="163"/>
      <c r="H471" s="163"/>
      <c r="I471" s="163"/>
      <c r="J471" s="163"/>
      <c r="K471" s="163"/>
      <c r="L471" s="163"/>
      <c r="M471" s="163"/>
      <c r="N471" s="163"/>
      <c r="O471" s="163"/>
      <c r="P471" s="433"/>
    </row>
    <row r="472" spans="1:16" s="1" customFormat="1">
      <c r="A472" s="163"/>
      <c r="B472" s="163"/>
      <c r="C472" s="163"/>
      <c r="D472" s="163"/>
      <c r="E472" s="163"/>
      <c r="F472" s="163"/>
      <c r="G472" s="163"/>
      <c r="H472" s="163"/>
      <c r="I472" s="163"/>
      <c r="J472" s="163"/>
      <c r="K472" s="163"/>
      <c r="L472" s="163"/>
      <c r="M472" s="163"/>
      <c r="N472" s="163"/>
      <c r="O472" s="163"/>
      <c r="P472" s="433"/>
    </row>
    <row r="473" spans="1:16" s="1" customFormat="1">
      <c r="A473" s="163"/>
      <c r="B473" s="163"/>
      <c r="C473" s="163"/>
      <c r="D473" s="163"/>
      <c r="E473" s="163"/>
      <c r="F473" s="163"/>
      <c r="G473" s="163"/>
      <c r="H473" s="163"/>
      <c r="I473" s="163"/>
      <c r="J473" s="163"/>
      <c r="K473" s="163"/>
      <c r="L473" s="163"/>
      <c r="M473" s="163"/>
      <c r="N473" s="163"/>
      <c r="O473" s="163"/>
      <c r="P473" s="433"/>
    </row>
    <row r="474" spans="1:16" s="1" customFormat="1">
      <c r="A474" s="163"/>
      <c r="B474" s="163"/>
      <c r="C474" s="163"/>
      <c r="D474" s="163"/>
      <c r="E474" s="163"/>
      <c r="F474" s="163"/>
      <c r="G474" s="163"/>
      <c r="H474" s="163"/>
      <c r="I474" s="163"/>
      <c r="J474" s="163"/>
      <c r="K474" s="163"/>
      <c r="L474" s="163"/>
      <c r="M474" s="163"/>
      <c r="N474" s="163"/>
      <c r="O474" s="163"/>
      <c r="P474" s="433"/>
    </row>
    <row r="475" spans="1:16" s="1" customFormat="1">
      <c r="A475" s="163"/>
      <c r="B475" s="163"/>
      <c r="C475" s="163"/>
      <c r="D475" s="163"/>
      <c r="E475" s="163"/>
      <c r="F475" s="163"/>
      <c r="G475" s="163"/>
      <c r="H475" s="163"/>
      <c r="I475" s="163"/>
      <c r="J475" s="163"/>
      <c r="K475" s="163"/>
      <c r="L475" s="163"/>
      <c r="M475" s="163"/>
      <c r="N475" s="163"/>
      <c r="O475" s="163"/>
      <c r="P475" s="433"/>
    </row>
    <row r="476" spans="1:16" s="1" customFormat="1">
      <c r="A476" s="163"/>
      <c r="B476" s="163"/>
      <c r="C476" s="163"/>
      <c r="D476" s="163"/>
      <c r="E476" s="163"/>
      <c r="F476" s="163"/>
      <c r="G476" s="163"/>
      <c r="H476" s="163"/>
      <c r="I476" s="163"/>
      <c r="J476" s="163"/>
      <c r="K476" s="163"/>
      <c r="L476" s="163"/>
      <c r="M476" s="163"/>
      <c r="N476" s="163"/>
      <c r="O476" s="163"/>
      <c r="P476" s="433"/>
    </row>
    <row r="477" spans="1:16" s="1" customFormat="1">
      <c r="A477" s="163"/>
      <c r="B477" s="163"/>
      <c r="C477" s="163"/>
      <c r="D477" s="163"/>
      <c r="E477" s="163"/>
      <c r="F477" s="163"/>
      <c r="G477" s="163"/>
      <c r="H477" s="163"/>
      <c r="I477" s="163"/>
      <c r="J477" s="163"/>
      <c r="K477" s="163"/>
      <c r="L477" s="163"/>
      <c r="M477" s="163"/>
      <c r="N477" s="163"/>
      <c r="O477" s="163"/>
      <c r="P477" s="433"/>
    </row>
    <row r="478" spans="1:16" s="1" customFormat="1">
      <c r="A478" s="163"/>
      <c r="B478" s="163"/>
      <c r="C478" s="163"/>
      <c r="D478" s="163"/>
      <c r="E478" s="163"/>
      <c r="F478" s="163"/>
      <c r="G478" s="163"/>
      <c r="H478" s="163"/>
      <c r="I478" s="163"/>
      <c r="J478" s="163"/>
      <c r="K478" s="163"/>
      <c r="L478" s="163"/>
      <c r="M478" s="163"/>
      <c r="N478" s="163"/>
      <c r="O478" s="163"/>
      <c r="P478" s="433"/>
    </row>
    <row r="479" spans="1:16" s="1" customFormat="1">
      <c r="A479" s="163"/>
      <c r="B479" s="163"/>
      <c r="C479" s="163"/>
      <c r="D479" s="163"/>
      <c r="E479" s="163"/>
      <c r="F479" s="163"/>
      <c r="G479" s="163"/>
      <c r="H479" s="163"/>
      <c r="I479" s="163"/>
      <c r="J479" s="163"/>
      <c r="K479" s="163"/>
      <c r="L479" s="163"/>
      <c r="M479" s="163"/>
      <c r="N479" s="163"/>
      <c r="O479" s="163"/>
      <c r="P479" s="433"/>
    </row>
    <row r="480" spans="1:16" s="1" customFormat="1">
      <c r="A480" s="163"/>
      <c r="B480" s="163"/>
      <c r="C480" s="163"/>
      <c r="D480" s="163"/>
      <c r="E480" s="163"/>
      <c r="F480" s="163"/>
      <c r="G480" s="163"/>
      <c r="H480" s="163"/>
      <c r="I480" s="163"/>
      <c r="J480" s="163"/>
      <c r="K480" s="163"/>
      <c r="L480" s="163"/>
      <c r="M480" s="163"/>
      <c r="N480" s="163"/>
      <c r="O480" s="163"/>
      <c r="P480" s="433"/>
    </row>
    <row r="481" spans="1:16" s="1" customFormat="1">
      <c r="A481" s="163"/>
      <c r="B481" s="163"/>
      <c r="C481" s="163"/>
      <c r="D481" s="163"/>
      <c r="E481" s="163"/>
      <c r="F481" s="163"/>
      <c r="G481" s="163"/>
      <c r="H481" s="163"/>
      <c r="I481" s="163"/>
      <c r="J481" s="163"/>
      <c r="K481" s="163"/>
      <c r="L481" s="163"/>
      <c r="M481" s="163"/>
      <c r="N481" s="163"/>
      <c r="O481" s="163"/>
      <c r="P481" s="433"/>
    </row>
    <row r="482" spans="1:16" s="1" customFormat="1">
      <c r="A482" s="163"/>
      <c r="B482" s="163"/>
      <c r="C482" s="163"/>
      <c r="D482" s="163"/>
      <c r="E482" s="163"/>
      <c r="F482" s="163"/>
      <c r="G482" s="163"/>
      <c r="H482" s="163"/>
      <c r="I482" s="163"/>
      <c r="J482" s="163"/>
      <c r="K482" s="163"/>
      <c r="L482" s="163"/>
      <c r="M482" s="163"/>
      <c r="N482" s="163"/>
      <c r="O482" s="163"/>
      <c r="P482" s="433"/>
    </row>
    <row r="483" spans="1:16" s="1" customFormat="1">
      <c r="A483" s="163"/>
      <c r="B483" s="163"/>
      <c r="C483" s="163"/>
      <c r="D483" s="163"/>
      <c r="E483" s="163"/>
      <c r="F483" s="163"/>
      <c r="G483" s="163"/>
      <c r="H483" s="163"/>
      <c r="I483" s="163"/>
      <c r="J483" s="163"/>
      <c r="K483" s="163"/>
      <c r="L483" s="163"/>
      <c r="M483" s="163"/>
      <c r="N483" s="163"/>
      <c r="O483" s="163"/>
      <c r="P483" s="433"/>
    </row>
    <row r="484" spans="1:16" s="1" customFormat="1">
      <c r="A484" s="163"/>
      <c r="B484" s="163"/>
      <c r="C484" s="163"/>
      <c r="D484" s="163"/>
      <c r="E484" s="163"/>
      <c r="F484" s="163"/>
      <c r="G484" s="163"/>
      <c r="H484" s="163"/>
      <c r="I484" s="163"/>
      <c r="J484" s="163"/>
      <c r="K484" s="163"/>
      <c r="L484" s="163"/>
      <c r="M484" s="163"/>
      <c r="N484" s="163"/>
      <c r="O484" s="163"/>
      <c r="P484" s="433"/>
    </row>
    <row r="485" spans="1:16" s="1" customFormat="1">
      <c r="A485" s="163"/>
      <c r="B485" s="163"/>
      <c r="C485" s="163"/>
      <c r="D485" s="163"/>
      <c r="E485" s="163"/>
      <c r="F485" s="163"/>
      <c r="G485" s="163"/>
      <c r="H485" s="163"/>
      <c r="I485" s="163"/>
      <c r="J485" s="163"/>
      <c r="K485" s="163"/>
      <c r="L485" s="163"/>
      <c r="M485" s="163"/>
      <c r="N485" s="163"/>
      <c r="O485" s="163"/>
      <c r="P485" s="433"/>
    </row>
    <row r="486" spans="1:16" s="1" customFormat="1">
      <c r="A486" s="163"/>
      <c r="B486" s="163"/>
      <c r="C486" s="163"/>
      <c r="D486" s="163"/>
      <c r="E486" s="163"/>
      <c r="F486" s="163"/>
      <c r="G486" s="163"/>
      <c r="H486" s="163"/>
      <c r="I486" s="163"/>
      <c r="J486" s="163"/>
      <c r="K486" s="163"/>
      <c r="L486" s="163"/>
      <c r="M486" s="163"/>
      <c r="N486" s="163"/>
      <c r="O486" s="163"/>
      <c r="P486" s="433"/>
    </row>
    <row r="487" spans="1:16" s="1" customFormat="1">
      <c r="A487" s="163"/>
      <c r="B487" s="163"/>
      <c r="C487" s="163"/>
      <c r="D487" s="163"/>
      <c r="E487" s="163"/>
      <c r="F487" s="163"/>
      <c r="G487" s="163"/>
      <c r="H487" s="163"/>
      <c r="I487" s="163"/>
      <c r="J487" s="163"/>
      <c r="K487" s="163"/>
      <c r="L487" s="163"/>
      <c r="M487" s="163"/>
      <c r="N487" s="163"/>
      <c r="O487" s="163"/>
      <c r="P487" s="433"/>
    </row>
    <row r="488" spans="1:16" s="1" customFormat="1">
      <c r="A488" s="163"/>
      <c r="B488" s="163"/>
      <c r="C488" s="163"/>
      <c r="D488" s="163"/>
      <c r="E488" s="163"/>
      <c r="F488" s="163"/>
      <c r="G488" s="163"/>
      <c r="H488" s="163"/>
      <c r="I488" s="163"/>
      <c r="J488" s="163"/>
      <c r="K488" s="163"/>
      <c r="L488" s="163"/>
      <c r="M488" s="163"/>
      <c r="N488" s="163"/>
      <c r="O488" s="163"/>
      <c r="P488" s="433"/>
    </row>
    <row r="489" spans="1:16" s="1" customFormat="1">
      <c r="A489" s="163"/>
      <c r="B489" s="163"/>
      <c r="C489" s="163"/>
      <c r="D489" s="163"/>
      <c r="E489" s="163"/>
      <c r="F489" s="163"/>
      <c r="G489" s="163"/>
      <c r="H489" s="163"/>
      <c r="I489" s="163"/>
      <c r="J489" s="163"/>
      <c r="K489" s="163"/>
      <c r="L489" s="163"/>
      <c r="M489" s="163"/>
      <c r="N489" s="163"/>
      <c r="O489" s="163"/>
      <c r="P489" s="433"/>
    </row>
    <row r="490" spans="1:16" s="1" customFormat="1">
      <c r="A490" s="163"/>
      <c r="B490" s="163"/>
      <c r="C490" s="163"/>
      <c r="D490" s="163"/>
      <c r="E490" s="163"/>
      <c r="F490" s="163"/>
      <c r="G490" s="163"/>
      <c r="H490" s="163"/>
      <c r="I490" s="163"/>
      <c r="J490" s="163"/>
      <c r="K490" s="163"/>
      <c r="L490" s="163"/>
      <c r="M490" s="163"/>
      <c r="N490" s="163"/>
      <c r="O490" s="163"/>
      <c r="P490" s="433"/>
    </row>
    <row r="491" spans="1:16" s="1" customFormat="1">
      <c r="A491" s="163"/>
      <c r="B491" s="163"/>
      <c r="C491" s="163"/>
      <c r="D491" s="163"/>
      <c r="E491" s="163"/>
      <c r="F491" s="163"/>
      <c r="G491" s="163"/>
      <c r="H491" s="163"/>
      <c r="I491" s="163"/>
      <c r="J491" s="163"/>
      <c r="K491" s="163"/>
      <c r="L491" s="163"/>
      <c r="M491" s="163"/>
      <c r="N491" s="163"/>
      <c r="O491" s="163"/>
      <c r="P491" s="433"/>
    </row>
    <row r="492" spans="1:16" s="1" customFormat="1">
      <c r="A492" s="163"/>
      <c r="B492" s="163"/>
      <c r="C492" s="163"/>
      <c r="D492" s="163"/>
      <c r="E492" s="163"/>
      <c r="F492" s="163"/>
      <c r="G492" s="163"/>
      <c r="H492" s="163"/>
      <c r="I492" s="163"/>
      <c r="J492" s="163"/>
      <c r="K492" s="163"/>
      <c r="L492" s="163"/>
      <c r="M492" s="163"/>
      <c r="N492" s="163"/>
      <c r="O492" s="163"/>
      <c r="P492" s="433"/>
    </row>
    <row r="493" spans="1:16" s="1" customFormat="1">
      <c r="A493" s="163"/>
      <c r="B493" s="163"/>
      <c r="C493" s="163"/>
      <c r="D493" s="163"/>
      <c r="E493" s="163"/>
      <c r="F493" s="163"/>
      <c r="G493" s="163"/>
      <c r="H493" s="163"/>
      <c r="I493" s="163"/>
      <c r="J493" s="163"/>
      <c r="K493" s="163"/>
      <c r="L493" s="163"/>
      <c r="M493" s="163"/>
      <c r="N493" s="163"/>
      <c r="O493" s="163"/>
      <c r="P493" s="433"/>
    </row>
    <row r="494" spans="1:16" s="1" customFormat="1">
      <c r="A494" s="163"/>
      <c r="B494" s="163"/>
      <c r="C494" s="163"/>
      <c r="D494" s="163"/>
      <c r="E494" s="163"/>
      <c r="F494" s="163"/>
      <c r="G494" s="163"/>
      <c r="H494" s="163"/>
      <c r="I494" s="163"/>
      <c r="J494" s="163"/>
      <c r="K494" s="163"/>
      <c r="L494" s="163"/>
      <c r="M494" s="163"/>
      <c r="N494" s="163"/>
      <c r="O494" s="163"/>
      <c r="P494" s="433"/>
    </row>
    <row r="495" spans="1:16" s="1" customFormat="1">
      <c r="A495" s="163"/>
      <c r="B495" s="163"/>
      <c r="C495" s="163"/>
      <c r="D495" s="163"/>
      <c r="E495" s="163"/>
      <c r="F495" s="163"/>
      <c r="G495" s="163"/>
      <c r="H495" s="163"/>
      <c r="I495" s="163"/>
      <c r="J495" s="163"/>
      <c r="K495" s="163"/>
      <c r="L495" s="163"/>
      <c r="M495" s="163"/>
      <c r="N495" s="163"/>
      <c r="O495" s="163"/>
      <c r="P495" s="433"/>
    </row>
    <row r="496" spans="1:16" s="1" customFormat="1">
      <c r="A496" s="163"/>
      <c r="B496" s="163"/>
      <c r="C496" s="163"/>
      <c r="D496" s="163"/>
      <c r="E496" s="163"/>
      <c r="F496" s="163"/>
      <c r="G496" s="163"/>
      <c r="H496" s="163"/>
      <c r="I496" s="163"/>
      <c r="J496" s="163"/>
      <c r="K496" s="163"/>
      <c r="L496" s="163"/>
      <c r="M496" s="163"/>
      <c r="N496" s="163"/>
      <c r="O496" s="163"/>
      <c r="P496" s="433"/>
    </row>
    <row r="497" spans="1:16" s="1" customFormat="1">
      <c r="A497" s="163"/>
      <c r="B497" s="163"/>
      <c r="C497" s="163"/>
      <c r="D497" s="163"/>
      <c r="E497" s="163"/>
      <c r="F497" s="163"/>
      <c r="G497" s="163"/>
      <c r="H497" s="163"/>
      <c r="I497" s="163"/>
      <c r="J497" s="163"/>
      <c r="K497" s="163"/>
      <c r="L497" s="163"/>
      <c r="M497" s="163"/>
      <c r="N497" s="163"/>
      <c r="O497" s="163"/>
      <c r="P497" s="433"/>
    </row>
    <row r="498" spans="1:16" s="1" customFormat="1">
      <c r="A498" s="163"/>
      <c r="B498" s="163"/>
      <c r="C498" s="163"/>
      <c r="D498" s="163"/>
      <c r="E498" s="163"/>
      <c r="F498" s="163"/>
      <c r="G498" s="163"/>
      <c r="H498" s="163"/>
      <c r="I498" s="163"/>
      <c r="J498" s="163"/>
      <c r="K498" s="163"/>
      <c r="L498" s="163"/>
      <c r="M498" s="163"/>
      <c r="N498" s="163"/>
      <c r="O498" s="163"/>
      <c r="P498" s="433"/>
    </row>
    <row r="499" spans="1:16" s="1" customFormat="1">
      <c r="A499" s="163"/>
      <c r="B499" s="163"/>
      <c r="C499" s="163"/>
      <c r="D499" s="163"/>
      <c r="E499" s="163"/>
      <c r="F499" s="163"/>
      <c r="G499" s="163"/>
      <c r="H499" s="163"/>
      <c r="I499" s="163"/>
      <c r="J499" s="163"/>
      <c r="K499" s="163"/>
      <c r="L499" s="163"/>
      <c r="M499" s="163"/>
      <c r="N499" s="163"/>
      <c r="O499" s="163"/>
      <c r="P499" s="433"/>
    </row>
    <row r="500" spans="1:16" s="1" customFormat="1">
      <c r="A500" s="163"/>
      <c r="B500" s="163"/>
      <c r="C500" s="163"/>
      <c r="D500" s="163"/>
      <c r="E500" s="163"/>
      <c r="F500" s="163"/>
      <c r="G500" s="163"/>
      <c r="H500" s="163"/>
      <c r="I500" s="163"/>
      <c r="J500" s="163"/>
      <c r="K500" s="163"/>
      <c r="L500" s="163"/>
      <c r="M500" s="163"/>
      <c r="N500" s="163"/>
      <c r="O500" s="163"/>
      <c r="P500" s="433"/>
    </row>
    <row r="501" spans="1:16" s="1" customFormat="1">
      <c r="A501" s="163"/>
      <c r="B501" s="163"/>
      <c r="C501" s="163"/>
      <c r="D501" s="163"/>
      <c r="E501" s="163"/>
      <c r="F501" s="163"/>
      <c r="G501" s="163"/>
      <c r="H501" s="163"/>
      <c r="I501" s="163"/>
      <c r="J501" s="163"/>
      <c r="K501" s="163"/>
      <c r="L501" s="163"/>
      <c r="M501" s="163"/>
      <c r="N501" s="163"/>
      <c r="O501" s="163"/>
      <c r="P501" s="433"/>
    </row>
    <row r="502" spans="1:16" s="1" customFormat="1">
      <c r="A502" s="163"/>
      <c r="B502" s="163"/>
      <c r="C502" s="163"/>
      <c r="D502" s="163"/>
      <c r="E502" s="163"/>
      <c r="F502" s="163"/>
      <c r="G502" s="163"/>
      <c r="H502" s="163"/>
      <c r="I502" s="163"/>
      <c r="J502" s="163"/>
      <c r="K502" s="163"/>
      <c r="L502" s="163"/>
      <c r="M502" s="163"/>
      <c r="N502" s="163"/>
      <c r="O502" s="163"/>
      <c r="P502" s="433"/>
    </row>
    <row r="503" spans="1:16" s="1" customFormat="1">
      <c r="A503" s="163"/>
      <c r="B503" s="163"/>
      <c r="C503" s="163"/>
      <c r="D503" s="163"/>
      <c r="E503" s="163"/>
      <c r="F503" s="163"/>
      <c r="G503" s="163"/>
      <c r="H503" s="163"/>
      <c r="I503" s="163"/>
      <c r="J503" s="163"/>
      <c r="K503" s="163"/>
      <c r="L503" s="163"/>
      <c r="M503" s="163"/>
      <c r="N503" s="163"/>
      <c r="O503" s="163"/>
      <c r="P503" s="433"/>
    </row>
    <row r="504" spans="1:16" s="1" customFormat="1">
      <c r="A504" s="163"/>
      <c r="B504" s="163"/>
      <c r="C504" s="163"/>
      <c r="D504" s="163"/>
      <c r="E504" s="163"/>
      <c r="F504" s="163"/>
      <c r="G504" s="163"/>
      <c r="H504" s="163"/>
      <c r="I504" s="163"/>
      <c r="J504" s="163"/>
      <c r="K504" s="163"/>
      <c r="L504" s="163"/>
      <c r="M504" s="163"/>
      <c r="N504" s="163"/>
      <c r="O504" s="163"/>
      <c r="P504" s="433"/>
    </row>
    <row r="505" spans="1:16" s="1" customFormat="1">
      <c r="A505" s="163"/>
      <c r="B505" s="163"/>
      <c r="C505" s="163"/>
      <c r="D505" s="163"/>
      <c r="E505" s="163"/>
      <c r="F505" s="163"/>
      <c r="G505" s="163"/>
      <c r="H505" s="163"/>
      <c r="I505" s="163"/>
      <c r="J505" s="163"/>
      <c r="K505" s="163"/>
      <c r="L505" s="163"/>
      <c r="M505" s="163"/>
      <c r="N505" s="163"/>
      <c r="O505" s="163"/>
      <c r="P505" s="433"/>
    </row>
    <row r="506" spans="1:16" s="1" customFormat="1">
      <c r="A506" s="163"/>
      <c r="B506" s="163"/>
      <c r="C506" s="163"/>
      <c r="D506" s="163"/>
      <c r="E506" s="163"/>
      <c r="F506" s="163"/>
      <c r="G506" s="163"/>
      <c r="H506" s="163"/>
      <c r="I506" s="163"/>
      <c r="J506" s="163"/>
      <c r="K506" s="163"/>
      <c r="L506" s="163"/>
      <c r="M506" s="163"/>
      <c r="N506" s="163"/>
      <c r="O506" s="163"/>
      <c r="P506" s="433"/>
    </row>
    <row r="507" spans="1:16" s="1" customFormat="1">
      <c r="A507" s="163"/>
      <c r="B507" s="163"/>
      <c r="C507" s="163"/>
      <c r="D507" s="163"/>
      <c r="E507" s="163"/>
      <c r="F507" s="163"/>
      <c r="G507" s="163"/>
      <c r="H507" s="163"/>
      <c r="I507" s="163"/>
      <c r="J507" s="163"/>
      <c r="K507" s="163"/>
      <c r="L507" s="163"/>
      <c r="M507" s="163"/>
      <c r="N507" s="163"/>
      <c r="O507" s="163"/>
      <c r="P507" s="433"/>
    </row>
    <row r="508" spans="1:16" s="1" customFormat="1">
      <c r="A508" s="163"/>
      <c r="B508" s="163"/>
      <c r="C508" s="163"/>
      <c r="D508" s="163"/>
      <c r="E508" s="163"/>
      <c r="F508" s="163"/>
      <c r="G508" s="163"/>
      <c r="H508" s="163"/>
      <c r="I508" s="163"/>
      <c r="J508" s="163"/>
      <c r="K508" s="163"/>
      <c r="L508" s="163"/>
      <c r="M508" s="163"/>
      <c r="N508" s="163"/>
      <c r="O508" s="163"/>
      <c r="P508" s="433"/>
    </row>
    <row r="509" spans="1:16" s="1" customFormat="1">
      <c r="A509" s="163"/>
      <c r="B509" s="163"/>
      <c r="C509" s="163"/>
      <c r="D509" s="163"/>
      <c r="E509" s="163"/>
      <c r="F509" s="163"/>
      <c r="G509" s="163"/>
      <c r="H509" s="163"/>
      <c r="I509" s="163"/>
      <c r="J509" s="163"/>
      <c r="K509" s="163"/>
      <c r="L509" s="163"/>
      <c r="M509" s="163"/>
      <c r="N509" s="163"/>
      <c r="O509" s="163"/>
      <c r="P509" s="433"/>
    </row>
    <row r="510" spans="1:16" s="1" customFormat="1">
      <c r="A510" s="163"/>
      <c r="B510" s="163"/>
      <c r="C510" s="163"/>
      <c r="D510" s="163"/>
      <c r="E510" s="163"/>
      <c r="F510" s="163"/>
      <c r="G510" s="163"/>
      <c r="H510" s="163"/>
      <c r="I510" s="163"/>
      <c r="J510" s="163"/>
      <c r="K510" s="163"/>
      <c r="L510" s="163"/>
      <c r="M510" s="163"/>
      <c r="N510" s="163"/>
      <c r="O510" s="163"/>
      <c r="P510" s="433"/>
    </row>
    <row r="511" spans="1:16" s="1" customFormat="1">
      <c r="A511" s="163"/>
      <c r="B511" s="163"/>
      <c r="C511" s="163"/>
      <c r="D511" s="163"/>
      <c r="E511" s="163"/>
      <c r="F511" s="163"/>
      <c r="G511" s="163"/>
      <c r="H511" s="163"/>
      <c r="I511" s="163"/>
      <c r="J511" s="163"/>
      <c r="K511" s="163"/>
      <c r="L511" s="163"/>
      <c r="M511" s="163"/>
      <c r="N511" s="163"/>
      <c r="O511" s="163"/>
      <c r="P511" s="433"/>
    </row>
    <row r="512" spans="1:16" s="1" customFormat="1">
      <c r="A512" s="163"/>
      <c r="B512" s="163"/>
      <c r="C512" s="163"/>
      <c r="D512" s="163"/>
      <c r="E512" s="163"/>
      <c r="F512" s="163"/>
      <c r="G512" s="163"/>
      <c r="H512" s="163"/>
      <c r="I512" s="163"/>
      <c r="J512" s="163"/>
      <c r="K512" s="163"/>
      <c r="L512" s="163"/>
      <c r="M512" s="163"/>
      <c r="N512" s="163"/>
      <c r="O512" s="163"/>
      <c r="P512" s="433"/>
    </row>
    <row r="513" spans="1:16" s="1" customFormat="1">
      <c r="A513" s="163"/>
      <c r="B513" s="163"/>
      <c r="C513" s="163"/>
      <c r="D513" s="163"/>
      <c r="E513" s="163"/>
      <c r="F513" s="163"/>
      <c r="G513" s="163"/>
      <c r="H513" s="163"/>
      <c r="I513" s="163"/>
      <c r="J513" s="163"/>
      <c r="K513" s="163"/>
      <c r="L513" s="163"/>
      <c r="M513" s="163"/>
      <c r="N513" s="163"/>
      <c r="O513" s="163"/>
      <c r="P513" s="433"/>
    </row>
    <row r="514" spans="1:16" s="1" customFormat="1">
      <c r="A514" s="163"/>
      <c r="B514" s="163"/>
      <c r="C514" s="163"/>
      <c r="D514" s="163"/>
      <c r="E514" s="163"/>
      <c r="F514" s="163"/>
      <c r="G514" s="163"/>
      <c r="H514" s="163"/>
      <c r="I514" s="163"/>
      <c r="J514" s="163"/>
      <c r="K514" s="163"/>
      <c r="L514" s="163"/>
      <c r="M514" s="163"/>
      <c r="N514" s="163"/>
      <c r="O514" s="163"/>
      <c r="P514" s="433"/>
    </row>
    <row r="515" spans="1:16" s="1" customFormat="1">
      <c r="A515" s="163"/>
      <c r="B515" s="163"/>
      <c r="C515" s="163"/>
      <c r="D515" s="163"/>
      <c r="E515" s="163"/>
      <c r="F515" s="163"/>
      <c r="G515" s="163"/>
      <c r="H515" s="163"/>
      <c r="I515" s="163"/>
      <c r="J515" s="163"/>
      <c r="K515" s="163"/>
      <c r="L515" s="163"/>
      <c r="M515" s="163"/>
      <c r="N515" s="163"/>
      <c r="O515" s="163"/>
      <c r="P515" s="433"/>
    </row>
    <row r="516" spans="1:16" s="1" customFormat="1">
      <c r="A516" s="163"/>
      <c r="B516" s="163"/>
      <c r="C516" s="163"/>
      <c r="D516" s="163"/>
      <c r="E516" s="163"/>
      <c r="F516" s="163"/>
      <c r="G516" s="163"/>
      <c r="H516" s="163"/>
      <c r="I516" s="163"/>
      <c r="J516" s="163"/>
      <c r="K516" s="163"/>
      <c r="L516" s="163"/>
      <c r="M516" s="163"/>
      <c r="N516" s="163"/>
      <c r="O516" s="163"/>
      <c r="P516" s="433"/>
    </row>
    <row r="517" spans="1:16" s="1" customFormat="1">
      <c r="A517" s="163"/>
      <c r="B517" s="163"/>
      <c r="C517" s="163"/>
      <c r="D517" s="163"/>
      <c r="E517" s="163"/>
      <c r="F517" s="163"/>
      <c r="G517" s="163"/>
      <c r="H517" s="163"/>
      <c r="I517" s="163"/>
      <c r="J517" s="163"/>
      <c r="K517" s="163"/>
      <c r="L517" s="163"/>
      <c r="M517" s="163"/>
      <c r="N517" s="163"/>
      <c r="O517" s="163"/>
      <c r="P517" s="433"/>
    </row>
    <row r="518" spans="1:16" s="1" customFormat="1">
      <c r="A518" s="163"/>
      <c r="B518" s="163"/>
      <c r="C518" s="163"/>
      <c r="D518" s="163"/>
      <c r="E518" s="163"/>
      <c r="F518" s="163"/>
      <c r="G518" s="163"/>
      <c r="H518" s="163"/>
      <c r="I518" s="163"/>
      <c r="J518" s="163"/>
      <c r="K518" s="163"/>
      <c r="L518" s="163"/>
      <c r="M518" s="163"/>
      <c r="N518" s="163"/>
      <c r="O518" s="163"/>
      <c r="P518" s="433"/>
    </row>
    <row r="519" spans="1:16" s="1" customFormat="1">
      <c r="A519" s="163"/>
      <c r="B519" s="163"/>
      <c r="C519" s="163"/>
      <c r="D519" s="163"/>
      <c r="E519" s="163"/>
      <c r="F519" s="163"/>
      <c r="G519" s="163"/>
      <c r="H519" s="163"/>
      <c r="I519" s="163"/>
      <c r="J519" s="163"/>
      <c r="K519" s="163"/>
      <c r="L519" s="163"/>
      <c r="M519" s="163"/>
      <c r="N519" s="163"/>
      <c r="O519" s="163"/>
      <c r="P519" s="433"/>
    </row>
    <row r="520" spans="1:16" s="1" customFormat="1">
      <c r="A520" s="163"/>
      <c r="B520" s="163"/>
      <c r="C520" s="163"/>
      <c r="D520" s="163"/>
      <c r="E520" s="163"/>
      <c r="F520" s="163"/>
      <c r="G520" s="163"/>
      <c r="H520" s="163"/>
      <c r="I520" s="163"/>
      <c r="J520" s="163"/>
      <c r="K520" s="163"/>
      <c r="L520" s="163"/>
      <c r="M520" s="163"/>
      <c r="N520" s="163"/>
      <c r="O520" s="163"/>
      <c r="P520" s="433"/>
    </row>
    <row r="521" spans="1:16" s="1" customFormat="1">
      <c r="A521" s="163"/>
      <c r="B521" s="163"/>
      <c r="C521" s="163"/>
      <c r="D521" s="163"/>
      <c r="E521" s="163"/>
      <c r="F521" s="163"/>
      <c r="G521" s="163"/>
      <c r="H521" s="163"/>
      <c r="I521" s="163"/>
      <c r="J521" s="163"/>
      <c r="K521" s="163"/>
      <c r="L521" s="163"/>
      <c r="M521" s="163"/>
      <c r="N521" s="163"/>
      <c r="O521" s="163"/>
      <c r="P521" s="433"/>
    </row>
    <row r="522" spans="1:16" s="1" customFormat="1">
      <c r="A522" s="163"/>
      <c r="B522" s="163"/>
      <c r="C522" s="163"/>
      <c r="D522" s="163"/>
      <c r="E522" s="163"/>
      <c r="F522" s="163"/>
      <c r="G522" s="163"/>
      <c r="H522" s="163"/>
      <c r="I522" s="163"/>
      <c r="J522" s="163"/>
      <c r="K522" s="163"/>
      <c r="L522" s="163"/>
      <c r="M522" s="163"/>
      <c r="N522" s="163"/>
      <c r="O522" s="163"/>
      <c r="P522" s="433"/>
    </row>
    <row r="523" spans="1:16" s="1" customFormat="1">
      <c r="A523" s="163"/>
      <c r="B523" s="163"/>
      <c r="C523" s="163"/>
      <c r="D523" s="163"/>
      <c r="E523" s="163"/>
      <c r="F523" s="163"/>
      <c r="G523" s="163"/>
      <c r="H523" s="163"/>
      <c r="I523" s="163"/>
      <c r="J523" s="163"/>
      <c r="K523" s="163"/>
      <c r="L523" s="163"/>
      <c r="M523" s="163"/>
      <c r="N523" s="163"/>
      <c r="O523" s="163"/>
      <c r="P523" s="433"/>
    </row>
    <row r="524" spans="1:16" s="1" customFormat="1">
      <c r="A524" s="163"/>
      <c r="B524" s="163"/>
      <c r="C524" s="163"/>
      <c r="D524" s="163"/>
      <c r="E524" s="163"/>
      <c r="F524" s="163"/>
      <c r="G524" s="163"/>
      <c r="H524" s="163"/>
      <c r="I524" s="163"/>
      <c r="J524" s="163"/>
      <c r="K524" s="163"/>
      <c r="L524" s="163"/>
      <c r="M524" s="163"/>
      <c r="N524" s="163"/>
      <c r="O524" s="163"/>
      <c r="P524" s="433"/>
    </row>
    <row r="525" spans="1:16" s="1" customFormat="1">
      <c r="A525" s="163"/>
      <c r="B525" s="163"/>
      <c r="C525" s="163"/>
      <c r="D525" s="163"/>
      <c r="E525" s="163"/>
      <c r="F525" s="163"/>
      <c r="G525" s="163"/>
      <c r="H525" s="163"/>
      <c r="I525" s="163"/>
      <c r="J525" s="163"/>
      <c r="K525" s="163"/>
      <c r="L525" s="163"/>
      <c r="M525" s="163"/>
      <c r="N525" s="163"/>
      <c r="O525" s="163"/>
      <c r="P525" s="433"/>
    </row>
    <row r="526" spans="1:16" s="1" customFormat="1">
      <c r="A526" s="163"/>
      <c r="B526" s="163"/>
      <c r="C526" s="163"/>
      <c r="D526" s="163"/>
      <c r="E526" s="163"/>
      <c r="F526" s="163"/>
      <c r="G526" s="163"/>
      <c r="H526" s="163"/>
      <c r="I526" s="163"/>
      <c r="J526" s="163"/>
      <c r="K526" s="163"/>
      <c r="L526" s="163"/>
      <c r="M526" s="163"/>
      <c r="N526" s="163"/>
      <c r="O526" s="163"/>
      <c r="P526" s="433"/>
    </row>
    <row r="527" spans="1:16" s="1" customFormat="1">
      <c r="A527" s="163"/>
      <c r="B527" s="163"/>
      <c r="C527" s="163"/>
      <c r="D527" s="163"/>
      <c r="E527" s="163"/>
      <c r="F527" s="163"/>
      <c r="G527" s="163"/>
      <c r="H527" s="163"/>
      <c r="I527" s="163"/>
      <c r="J527" s="163"/>
      <c r="K527" s="163"/>
      <c r="L527" s="163"/>
      <c r="M527" s="163"/>
      <c r="N527" s="163"/>
      <c r="O527" s="163"/>
      <c r="P527" s="433"/>
    </row>
    <row r="528" spans="1:16" s="1" customFormat="1">
      <c r="A528" s="163"/>
      <c r="B528" s="163"/>
      <c r="C528" s="163"/>
      <c r="D528" s="163"/>
      <c r="E528" s="163"/>
      <c r="F528" s="163"/>
      <c r="G528" s="163"/>
      <c r="H528" s="163"/>
      <c r="I528" s="163"/>
      <c r="J528" s="163"/>
      <c r="K528" s="163"/>
      <c r="L528" s="163"/>
      <c r="M528" s="163"/>
      <c r="N528" s="163"/>
      <c r="O528" s="163"/>
      <c r="P528" s="433"/>
    </row>
    <row r="529" spans="1:16" s="1" customFormat="1">
      <c r="A529" s="163"/>
      <c r="B529" s="163"/>
      <c r="C529" s="163"/>
      <c r="D529" s="163"/>
      <c r="E529" s="163"/>
      <c r="F529" s="163"/>
      <c r="G529" s="163"/>
      <c r="H529" s="163"/>
      <c r="I529" s="163"/>
      <c r="J529" s="163"/>
      <c r="K529" s="163"/>
      <c r="L529" s="163"/>
      <c r="M529" s="163"/>
      <c r="N529" s="163"/>
      <c r="O529" s="163"/>
      <c r="P529" s="433"/>
    </row>
    <row r="530" spans="1:16" s="1" customFormat="1">
      <c r="A530" s="163"/>
      <c r="B530" s="163"/>
      <c r="C530" s="163"/>
      <c r="D530" s="163"/>
      <c r="E530" s="163"/>
      <c r="F530" s="163"/>
      <c r="G530" s="163"/>
      <c r="H530" s="163"/>
      <c r="I530" s="163"/>
      <c r="J530" s="163"/>
      <c r="K530" s="163"/>
      <c r="L530" s="163"/>
      <c r="M530" s="163"/>
      <c r="N530" s="163"/>
      <c r="O530" s="163"/>
      <c r="P530" s="433"/>
    </row>
    <row r="531" spans="1:16" s="1" customFormat="1">
      <c r="A531" s="163"/>
      <c r="B531" s="163"/>
      <c r="C531" s="163"/>
      <c r="D531" s="163"/>
      <c r="E531" s="163"/>
      <c r="F531" s="163"/>
      <c r="G531" s="163"/>
      <c r="H531" s="163"/>
      <c r="I531" s="163"/>
      <c r="J531" s="163"/>
      <c r="K531" s="163"/>
      <c r="L531" s="163"/>
      <c r="M531" s="163"/>
      <c r="N531" s="163"/>
      <c r="O531" s="163"/>
      <c r="P531" s="433"/>
    </row>
    <row r="532" spans="1:16" s="1" customFormat="1">
      <c r="A532" s="163"/>
      <c r="B532" s="163"/>
      <c r="C532" s="163"/>
      <c r="D532" s="163"/>
      <c r="E532" s="163"/>
      <c r="F532" s="163"/>
      <c r="G532" s="163"/>
      <c r="H532" s="163"/>
      <c r="I532" s="163"/>
      <c r="J532" s="163"/>
      <c r="K532" s="163"/>
      <c r="L532" s="163"/>
      <c r="M532" s="163"/>
      <c r="N532" s="163"/>
      <c r="O532" s="163"/>
      <c r="P532" s="433"/>
    </row>
    <row r="533" spans="1:16" s="1" customFormat="1">
      <c r="A533" s="163"/>
      <c r="B533" s="163"/>
      <c r="C533" s="163"/>
      <c r="D533" s="163"/>
      <c r="E533" s="163"/>
      <c r="F533" s="163"/>
      <c r="G533" s="163"/>
      <c r="H533" s="163"/>
      <c r="I533" s="163"/>
      <c r="J533" s="163"/>
      <c r="K533" s="163"/>
      <c r="L533" s="163"/>
      <c r="M533" s="163"/>
      <c r="N533" s="163"/>
      <c r="O533" s="163"/>
      <c r="P533" s="433"/>
    </row>
    <row r="534" spans="1:16" s="1" customFormat="1">
      <c r="A534" s="163"/>
      <c r="B534" s="163"/>
      <c r="C534" s="163"/>
      <c r="D534" s="163"/>
      <c r="E534" s="163"/>
      <c r="F534" s="163"/>
      <c r="G534" s="163"/>
      <c r="H534" s="163"/>
      <c r="I534" s="163"/>
      <c r="J534" s="163"/>
      <c r="K534" s="163"/>
      <c r="L534" s="163"/>
      <c r="M534" s="163"/>
      <c r="N534" s="163"/>
      <c r="O534" s="163"/>
      <c r="P534" s="433"/>
    </row>
    <row r="535" spans="1:16" s="1" customFormat="1">
      <c r="A535" s="163"/>
      <c r="B535" s="163"/>
      <c r="C535" s="163"/>
      <c r="D535" s="163"/>
      <c r="E535" s="163"/>
      <c r="F535" s="163"/>
      <c r="G535" s="163"/>
      <c r="H535" s="163"/>
      <c r="I535" s="163"/>
      <c r="J535" s="163"/>
      <c r="K535" s="163"/>
      <c r="L535" s="163"/>
      <c r="M535" s="163"/>
      <c r="N535" s="163"/>
      <c r="O535" s="163"/>
      <c r="P535" s="433"/>
    </row>
    <row r="536" spans="1:16" s="1" customFormat="1">
      <c r="A536" s="163"/>
      <c r="B536" s="163"/>
      <c r="C536" s="163"/>
      <c r="D536" s="163"/>
      <c r="E536" s="163"/>
      <c r="F536" s="163"/>
      <c r="G536" s="163"/>
      <c r="H536" s="163"/>
      <c r="I536" s="163"/>
      <c r="J536" s="163"/>
      <c r="K536" s="163"/>
      <c r="L536" s="163"/>
      <c r="M536" s="163"/>
      <c r="N536" s="163"/>
      <c r="O536" s="163"/>
      <c r="P536" s="433"/>
    </row>
    <row r="537" spans="1:16" s="1" customFormat="1">
      <c r="A537" s="163"/>
      <c r="B537" s="163"/>
      <c r="C537" s="163"/>
      <c r="D537" s="163"/>
      <c r="E537" s="163"/>
      <c r="F537" s="163"/>
      <c r="G537" s="163"/>
      <c r="H537" s="163"/>
      <c r="I537" s="163"/>
      <c r="J537" s="163"/>
      <c r="K537" s="163"/>
      <c r="L537" s="163"/>
      <c r="M537" s="163"/>
      <c r="N537" s="163"/>
      <c r="O537" s="163"/>
      <c r="P537" s="433"/>
    </row>
    <row r="538" spans="1:16" s="1" customFormat="1">
      <c r="A538" s="163"/>
      <c r="B538" s="163"/>
      <c r="C538" s="163"/>
      <c r="D538" s="163"/>
      <c r="E538" s="163"/>
      <c r="F538" s="163"/>
      <c r="G538" s="163"/>
      <c r="H538" s="163"/>
      <c r="I538" s="163"/>
      <c r="J538" s="163"/>
      <c r="K538" s="163"/>
      <c r="L538" s="163"/>
      <c r="M538" s="163"/>
      <c r="N538" s="163"/>
      <c r="O538" s="163"/>
      <c r="P538" s="433"/>
    </row>
    <row r="539" spans="1:16" s="1" customFormat="1">
      <c r="A539" s="163"/>
      <c r="B539" s="163"/>
      <c r="C539" s="163"/>
      <c r="D539" s="163"/>
      <c r="E539" s="163"/>
      <c r="F539" s="163"/>
      <c r="G539" s="163"/>
      <c r="H539" s="163"/>
      <c r="I539" s="163"/>
      <c r="J539" s="163"/>
      <c r="K539" s="163"/>
      <c r="L539" s="163"/>
      <c r="M539" s="163"/>
      <c r="N539" s="163"/>
      <c r="O539" s="163"/>
      <c r="P539" s="433"/>
    </row>
    <row r="540" spans="1:16" s="1" customFormat="1">
      <c r="A540" s="163"/>
      <c r="B540" s="163"/>
      <c r="C540" s="163"/>
      <c r="D540" s="163"/>
      <c r="E540" s="163"/>
      <c r="F540" s="163"/>
      <c r="G540" s="163"/>
      <c r="H540" s="163"/>
      <c r="I540" s="163"/>
      <c r="J540" s="163"/>
      <c r="K540" s="163"/>
      <c r="L540" s="163"/>
      <c r="M540" s="163"/>
      <c r="N540" s="163"/>
      <c r="O540" s="163"/>
      <c r="P540" s="433"/>
    </row>
    <row r="541" spans="1:16" s="1" customFormat="1">
      <c r="A541" s="163"/>
      <c r="B541" s="163"/>
      <c r="C541" s="163"/>
      <c r="D541" s="163"/>
      <c r="E541" s="163"/>
      <c r="F541" s="163"/>
      <c r="G541" s="163"/>
      <c r="H541" s="163"/>
      <c r="I541" s="163"/>
      <c r="J541" s="163"/>
      <c r="K541" s="163"/>
      <c r="L541" s="163"/>
      <c r="M541" s="163"/>
      <c r="N541" s="163"/>
      <c r="O541" s="163"/>
      <c r="P541" s="433"/>
    </row>
    <row r="542" spans="1:16" s="1" customFormat="1">
      <c r="A542" s="163"/>
      <c r="B542" s="163"/>
      <c r="C542" s="163"/>
      <c r="D542" s="163"/>
      <c r="E542" s="163"/>
      <c r="F542" s="163"/>
      <c r="G542" s="163"/>
      <c r="H542" s="163"/>
      <c r="I542" s="163"/>
      <c r="J542" s="163"/>
      <c r="K542" s="163"/>
      <c r="L542" s="163"/>
      <c r="M542" s="163"/>
      <c r="N542" s="163"/>
      <c r="O542" s="163"/>
      <c r="P542" s="433"/>
    </row>
    <row r="543" spans="1:16" s="1" customFormat="1">
      <c r="A543" s="163"/>
      <c r="B543" s="163"/>
      <c r="C543" s="163"/>
      <c r="D543" s="163"/>
      <c r="E543" s="163"/>
      <c r="F543" s="163"/>
      <c r="G543" s="163"/>
      <c r="H543" s="163"/>
      <c r="I543" s="163"/>
      <c r="J543" s="163"/>
      <c r="K543" s="163"/>
      <c r="L543" s="163"/>
      <c r="M543" s="163"/>
      <c r="N543" s="163"/>
      <c r="O543" s="163"/>
      <c r="P543" s="433"/>
    </row>
    <row r="544" spans="1:16" s="1" customFormat="1">
      <c r="A544" s="163"/>
      <c r="B544" s="163"/>
      <c r="C544" s="163"/>
      <c r="D544" s="163"/>
      <c r="E544" s="163"/>
      <c r="F544" s="163"/>
      <c r="G544" s="163"/>
      <c r="H544" s="163"/>
      <c r="I544" s="163"/>
      <c r="J544" s="163"/>
      <c r="K544" s="163"/>
      <c r="L544" s="163"/>
      <c r="M544" s="163"/>
      <c r="N544" s="163"/>
      <c r="O544" s="163"/>
      <c r="P544" s="433"/>
    </row>
    <row r="545" spans="1:16" s="1" customFormat="1">
      <c r="A545" s="163"/>
      <c r="B545" s="163"/>
      <c r="C545" s="163"/>
      <c r="D545" s="163"/>
      <c r="E545" s="163"/>
      <c r="F545" s="163"/>
      <c r="G545" s="163"/>
      <c r="H545" s="163"/>
      <c r="I545" s="163"/>
      <c r="J545" s="163"/>
      <c r="K545" s="163"/>
      <c r="L545" s="163"/>
      <c r="M545" s="163"/>
      <c r="N545" s="163"/>
      <c r="O545" s="163"/>
      <c r="P545" s="433"/>
    </row>
    <row r="546" spans="1:16" s="1" customFormat="1">
      <c r="A546" s="163"/>
      <c r="B546" s="163"/>
      <c r="C546" s="163"/>
      <c r="D546" s="163"/>
      <c r="E546" s="163"/>
      <c r="F546" s="163"/>
      <c r="G546" s="163"/>
      <c r="H546" s="163"/>
      <c r="I546" s="163"/>
      <c r="J546" s="163"/>
      <c r="K546" s="163"/>
      <c r="L546" s="163"/>
      <c r="M546" s="163"/>
      <c r="N546" s="163"/>
      <c r="O546" s="163"/>
      <c r="P546" s="433"/>
    </row>
    <row r="547" spans="1:16" s="1" customFormat="1">
      <c r="A547" s="163"/>
      <c r="B547" s="163"/>
      <c r="C547" s="163"/>
      <c r="D547" s="163"/>
      <c r="E547" s="163"/>
      <c r="F547" s="163"/>
      <c r="G547" s="163"/>
      <c r="H547" s="163"/>
      <c r="I547" s="163"/>
      <c r="J547" s="163"/>
      <c r="K547" s="163"/>
      <c r="L547" s="163"/>
      <c r="M547" s="163"/>
      <c r="N547" s="163"/>
      <c r="O547" s="163"/>
      <c r="P547" s="433"/>
    </row>
    <row r="548" spans="1:16" s="1" customFormat="1">
      <c r="A548" s="163"/>
      <c r="B548" s="163"/>
      <c r="C548" s="163"/>
      <c r="D548" s="163"/>
      <c r="E548" s="163"/>
      <c r="F548" s="163"/>
      <c r="G548" s="163"/>
      <c r="H548" s="163"/>
      <c r="I548" s="163"/>
      <c r="J548" s="163"/>
      <c r="K548" s="163"/>
      <c r="L548" s="163"/>
      <c r="M548" s="163"/>
      <c r="N548" s="163"/>
      <c r="O548" s="163"/>
      <c r="P548" s="433"/>
    </row>
    <row r="549" spans="1:16" s="1" customFormat="1">
      <c r="A549" s="163"/>
      <c r="B549" s="163"/>
      <c r="C549" s="163"/>
      <c r="D549" s="163"/>
      <c r="E549" s="163"/>
      <c r="F549" s="163"/>
      <c r="G549" s="163"/>
      <c r="H549" s="163"/>
      <c r="I549" s="163"/>
      <c r="J549" s="163"/>
      <c r="K549" s="163"/>
      <c r="L549" s="163"/>
      <c r="M549" s="163"/>
      <c r="N549" s="163"/>
      <c r="O549" s="163"/>
      <c r="P549" s="433"/>
    </row>
    <row r="550" spans="1:16" s="1" customFormat="1">
      <c r="A550" s="163"/>
      <c r="B550" s="163"/>
      <c r="C550" s="163"/>
      <c r="D550" s="163"/>
      <c r="E550" s="163"/>
      <c r="F550" s="163"/>
      <c r="G550" s="163"/>
      <c r="H550" s="163"/>
      <c r="I550" s="163"/>
      <c r="J550" s="163"/>
      <c r="K550" s="163"/>
      <c r="L550" s="163"/>
      <c r="M550" s="163"/>
      <c r="N550" s="163"/>
      <c r="O550" s="163"/>
      <c r="P550" s="433"/>
    </row>
    <row r="551" spans="1:16" s="1" customFormat="1">
      <c r="A551" s="163"/>
      <c r="B551" s="163"/>
      <c r="C551" s="163"/>
      <c r="D551" s="163"/>
      <c r="E551" s="163"/>
      <c r="F551" s="163"/>
      <c r="G551" s="163"/>
      <c r="H551" s="163"/>
      <c r="I551" s="163"/>
      <c r="J551" s="163"/>
      <c r="K551" s="163"/>
      <c r="L551" s="163"/>
      <c r="M551" s="163"/>
      <c r="N551" s="163"/>
      <c r="O551" s="163"/>
      <c r="P551" s="433"/>
    </row>
    <row r="552" spans="1:16" s="1" customFormat="1">
      <c r="A552" s="163"/>
      <c r="B552" s="163"/>
      <c r="C552" s="163"/>
      <c r="D552" s="163"/>
      <c r="E552" s="163"/>
      <c r="F552" s="163"/>
      <c r="G552" s="163"/>
      <c r="H552" s="163"/>
      <c r="I552" s="163"/>
      <c r="J552" s="163"/>
      <c r="K552" s="163"/>
      <c r="L552" s="163"/>
      <c r="M552" s="163"/>
      <c r="N552" s="163"/>
      <c r="O552" s="163"/>
      <c r="P552" s="433"/>
    </row>
    <row r="553" spans="1:16" s="1" customFormat="1">
      <c r="A553" s="163"/>
      <c r="B553" s="163"/>
      <c r="C553" s="163"/>
      <c r="D553" s="163"/>
      <c r="E553" s="163"/>
      <c r="F553" s="163"/>
      <c r="G553" s="163"/>
      <c r="H553" s="163"/>
      <c r="I553" s="163"/>
      <c r="J553" s="163"/>
      <c r="K553" s="163"/>
      <c r="L553" s="163"/>
      <c r="M553" s="163"/>
      <c r="N553" s="163"/>
      <c r="O553" s="163"/>
      <c r="P553" s="433"/>
    </row>
    <row r="554" spans="1:16" s="1" customFormat="1">
      <c r="A554" s="163"/>
      <c r="B554" s="163"/>
      <c r="C554" s="163"/>
      <c r="D554" s="163"/>
      <c r="E554" s="163"/>
      <c r="F554" s="163"/>
      <c r="G554" s="163"/>
      <c r="H554" s="163"/>
      <c r="I554" s="163"/>
      <c r="J554" s="163"/>
      <c r="K554" s="163"/>
      <c r="L554" s="163"/>
      <c r="M554" s="163"/>
      <c r="N554" s="163"/>
      <c r="O554" s="163"/>
      <c r="P554" s="433"/>
    </row>
    <row r="555" spans="1:16" s="1" customFormat="1">
      <c r="A555" s="163"/>
      <c r="B555" s="163"/>
      <c r="C555" s="163"/>
      <c r="D555" s="163"/>
      <c r="E555" s="163"/>
      <c r="F555" s="163"/>
      <c r="G555" s="163"/>
      <c r="H555" s="163"/>
      <c r="I555" s="163"/>
      <c r="J555" s="163"/>
      <c r="K555" s="163"/>
      <c r="L555" s="163"/>
      <c r="M555" s="163"/>
      <c r="N555" s="163"/>
      <c r="O555" s="163"/>
      <c r="P555" s="433"/>
    </row>
    <row r="556" spans="1:16" s="1" customFormat="1">
      <c r="A556" s="163"/>
      <c r="B556" s="163"/>
      <c r="C556" s="163"/>
      <c r="D556" s="163"/>
      <c r="E556" s="163"/>
      <c r="F556" s="163"/>
      <c r="G556" s="163"/>
      <c r="H556" s="163"/>
      <c r="I556" s="163"/>
      <c r="J556" s="163"/>
      <c r="K556" s="163"/>
      <c r="L556" s="163"/>
      <c r="M556" s="163"/>
      <c r="N556" s="163"/>
      <c r="O556" s="163"/>
      <c r="P556" s="433"/>
    </row>
    <row r="557" spans="1:16" s="1" customFormat="1">
      <c r="A557" s="163"/>
      <c r="B557" s="163"/>
      <c r="C557" s="163"/>
      <c r="D557" s="163"/>
      <c r="E557" s="163"/>
      <c r="F557" s="163"/>
      <c r="G557" s="163"/>
      <c r="H557" s="163"/>
      <c r="I557" s="163"/>
      <c r="J557" s="163"/>
      <c r="K557" s="163"/>
      <c r="L557" s="163"/>
      <c r="M557" s="163"/>
      <c r="N557" s="163"/>
      <c r="O557" s="163"/>
      <c r="P557" s="433"/>
    </row>
    <row r="558" spans="1:16" s="1" customFormat="1">
      <c r="A558" s="163"/>
      <c r="B558" s="163"/>
      <c r="C558" s="163"/>
      <c r="D558" s="163"/>
      <c r="E558" s="163"/>
      <c r="F558" s="163"/>
      <c r="G558" s="163"/>
      <c r="H558" s="163"/>
      <c r="I558" s="163"/>
      <c r="J558" s="163"/>
      <c r="K558" s="163"/>
      <c r="L558" s="163"/>
      <c r="M558" s="163"/>
      <c r="N558" s="163"/>
      <c r="O558" s="163"/>
      <c r="P558" s="433"/>
    </row>
    <row r="559" spans="1:16" s="1" customFormat="1">
      <c r="A559" s="163"/>
      <c r="B559" s="163"/>
      <c r="C559" s="163"/>
      <c r="D559" s="163"/>
      <c r="E559" s="163"/>
      <c r="F559" s="163"/>
      <c r="G559" s="163"/>
      <c r="H559" s="163"/>
      <c r="I559" s="163"/>
      <c r="J559" s="163"/>
      <c r="K559" s="163"/>
      <c r="L559" s="163"/>
      <c r="M559" s="163"/>
      <c r="N559" s="163"/>
      <c r="O559" s="163"/>
      <c r="P559" s="433"/>
    </row>
    <row r="560" spans="1:16" s="1" customFormat="1">
      <c r="A560" s="163"/>
      <c r="B560" s="163"/>
      <c r="C560" s="163"/>
      <c r="D560" s="163"/>
      <c r="E560" s="163"/>
      <c r="F560" s="163"/>
      <c r="G560" s="163"/>
      <c r="H560" s="163"/>
      <c r="I560" s="163"/>
      <c r="J560" s="163"/>
      <c r="K560" s="163"/>
      <c r="L560" s="163"/>
      <c r="M560" s="163"/>
      <c r="N560" s="163"/>
      <c r="O560" s="163"/>
      <c r="P560" s="433"/>
    </row>
    <row r="561" spans="1:16" s="1" customFormat="1">
      <c r="A561" s="163"/>
      <c r="B561" s="163"/>
      <c r="C561" s="163"/>
      <c r="D561" s="163"/>
      <c r="E561" s="163"/>
      <c r="F561" s="163"/>
      <c r="G561" s="163"/>
      <c r="H561" s="163"/>
      <c r="I561" s="163"/>
      <c r="J561" s="163"/>
      <c r="K561" s="163"/>
      <c r="L561" s="163"/>
      <c r="M561" s="163"/>
      <c r="N561" s="163"/>
      <c r="O561" s="163"/>
      <c r="P561" s="433"/>
    </row>
    <row r="562" spans="1:16" s="1" customFormat="1">
      <c r="A562" s="163"/>
      <c r="B562" s="163"/>
      <c r="C562" s="163"/>
      <c r="D562" s="163"/>
      <c r="E562" s="163"/>
      <c r="F562" s="163"/>
      <c r="G562" s="163"/>
      <c r="H562" s="163"/>
      <c r="I562" s="163"/>
      <c r="J562" s="163"/>
      <c r="K562" s="163"/>
      <c r="L562" s="163"/>
      <c r="M562" s="163"/>
      <c r="N562" s="163"/>
      <c r="O562" s="163"/>
      <c r="P562" s="433"/>
    </row>
    <row r="563" spans="1:16" s="1" customFormat="1">
      <c r="A563" s="163"/>
      <c r="B563" s="163"/>
      <c r="C563" s="163"/>
      <c r="D563" s="163"/>
      <c r="E563" s="163"/>
      <c r="F563" s="163"/>
      <c r="G563" s="163"/>
      <c r="H563" s="163"/>
      <c r="I563" s="163"/>
      <c r="J563" s="163"/>
      <c r="K563" s="163"/>
      <c r="L563" s="163"/>
      <c r="M563" s="163"/>
      <c r="N563" s="163"/>
      <c r="O563" s="163"/>
      <c r="P563" s="433"/>
    </row>
    <row r="564" spans="1:16" s="1" customFormat="1">
      <c r="A564" s="163"/>
      <c r="B564" s="163"/>
      <c r="C564" s="163"/>
      <c r="D564" s="163"/>
      <c r="E564" s="163"/>
      <c r="F564" s="163"/>
      <c r="G564" s="163"/>
      <c r="H564" s="163"/>
      <c r="I564" s="163"/>
      <c r="J564" s="163"/>
      <c r="K564" s="163"/>
      <c r="L564" s="163"/>
      <c r="M564" s="163"/>
      <c r="N564" s="163"/>
      <c r="O564" s="163"/>
      <c r="P564" s="433"/>
    </row>
    <row r="565" spans="1:16" s="1" customFormat="1">
      <c r="A565" s="163"/>
      <c r="B565" s="163"/>
      <c r="C565" s="163"/>
      <c r="D565" s="163"/>
      <c r="E565" s="163"/>
      <c r="F565" s="163"/>
      <c r="G565" s="163"/>
      <c r="H565" s="163"/>
      <c r="I565" s="163"/>
      <c r="J565" s="163"/>
      <c r="K565" s="163"/>
      <c r="L565" s="163"/>
      <c r="M565" s="163"/>
      <c r="N565" s="163"/>
      <c r="O565" s="163"/>
      <c r="P565" s="433"/>
    </row>
    <row r="566" spans="1:16" s="1" customFormat="1">
      <c r="A566" s="163"/>
      <c r="B566" s="163"/>
      <c r="C566" s="163"/>
      <c r="D566" s="163"/>
      <c r="E566" s="163"/>
      <c r="F566" s="163"/>
      <c r="G566" s="163"/>
      <c r="H566" s="163"/>
      <c r="I566" s="163"/>
      <c r="J566" s="163"/>
      <c r="K566" s="163"/>
      <c r="L566" s="163"/>
      <c r="M566" s="163"/>
      <c r="N566" s="163"/>
      <c r="O566" s="163"/>
      <c r="P566" s="433"/>
    </row>
    <row r="567" spans="1:16" s="1" customFormat="1">
      <c r="A567" s="163"/>
      <c r="B567" s="163"/>
      <c r="C567" s="163"/>
      <c r="D567" s="163"/>
      <c r="E567" s="163"/>
      <c r="F567" s="163"/>
      <c r="G567" s="163"/>
      <c r="H567" s="163"/>
      <c r="I567" s="163"/>
      <c r="J567" s="163"/>
      <c r="K567" s="163"/>
      <c r="L567" s="163"/>
      <c r="M567" s="163"/>
      <c r="N567" s="163"/>
      <c r="O567" s="163"/>
      <c r="P567" s="433"/>
    </row>
    <row r="568" spans="1:16" s="1" customFormat="1">
      <c r="A568" s="163"/>
      <c r="B568" s="163"/>
      <c r="C568" s="163"/>
      <c r="D568" s="163"/>
      <c r="E568" s="163"/>
      <c r="F568" s="163"/>
      <c r="G568" s="163"/>
      <c r="H568" s="163"/>
      <c r="I568" s="163"/>
      <c r="J568" s="163"/>
      <c r="K568" s="163"/>
      <c r="L568" s="163"/>
      <c r="M568" s="163"/>
      <c r="N568" s="163"/>
      <c r="O568" s="163"/>
      <c r="P568" s="433"/>
    </row>
    <row r="569" spans="1:16" s="1" customFormat="1">
      <c r="A569" s="163"/>
      <c r="B569" s="163"/>
      <c r="C569" s="163"/>
      <c r="D569" s="163"/>
      <c r="E569" s="163"/>
      <c r="F569" s="163"/>
      <c r="G569" s="163"/>
      <c r="H569" s="163"/>
      <c r="I569" s="163"/>
      <c r="J569" s="163"/>
      <c r="K569" s="163"/>
      <c r="L569" s="163"/>
      <c r="M569" s="163"/>
      <c r="N569" s="163"/>
      <c r="O569" s="163"/>
      <c r="P569" s="433"/>
    </row>
    <row r="570" spans="1:16" s="1" customFormat="1">
      <c r="A570" s="163"/>
      <c r="B570" s="163"/>
      <c r="C570" s="163"/>
      <c r="D570" s="163"/>
      <c r="E570" s="163"/>
      <c r="F570" s="163"/>
      <c r="G570" s="163"/>
      <c r="H570" s="163"/>
      <c r="I570" s="163"/>
      <c r="J570" s="163"/>
      <c r="K570" s="163"/>
      <c r="L570" s="163"/>
      <c r="M570" s="163"/>
      <c r="N570" s="163"/>
      <c r="O570" s="163"/>
      <c r="P570" s="433"/>
    </row>
    <row r="571" spans="1:16" s="1" customFormat="1">
      <c r="A571" s="163"/>
      <c r="B571" s="163"/>
      <c r="C571" s="163"/>
      <c r="D571" s="163"/>
      <c r="E571" s="163"/>
      <c r="F571" s="163"/>
      <c r="G571" s="163"/>
      <c r="H571" s="163"/>
      <c r="I571" s="163"/>
      <c r="J571" s="163"/>
      <c r="K571" s="163"/>
      <c r="L571" s="163"/>
      <c r="M571" s="163"/>
      <c r="N571" s="163"/>
      <c r="O571" s="163"/>
      <c r="P571" s="433"/>
    </row>
    <row r="572" spans="1:16" s="1" customFormat="1">
      <c r="A572" s="163"/>
      <c r="B572" s="163"/>
      <c r="C572" s="163"/>
      <c r="D572" s="163"/>
      <c r="E572" s="163"/>
      <c r="F572" s="163"/>
      <c r="G572" s="163"/>
      <c r="H572" s="163"/>
      <c r="I572" s="163"/>
      <c r="J572" s="163"/>
      <c r="K572" s="163"/>
      <c r="L572" s="163"/>
      <c r="M572" s="163"/>
      <c r="N572" s="163"/>
      <c r="O572" s="163"/>
      <c r="P572" s="433"/>
    </row>
    <row r="573" spans="1:16" s="1" customFormat="1">
      <c r="A573" s="163"/>
      <c r="B573" s="163"/>
      <c r="C573" s="163"/>
      <c r="D573" s="163"/>
      <c r="E573" s="163"/>
      <c r="F573" s="163"/>
      <c r="G573" s="163"/>
      <c r="H573" s="163"/>
      <c r="I573" s="163"/>
      <c r="J573" s="163"/>
      <c r="K573" s="163"/>
      <c r="L573" s="163"/>
      <c r="M573" s="163"/>
      <c r="N573" s="163"/>
      <c r="O573" s="163"/>
      <c r="P573" s="433"/>
    </row>
    <row r="574" spans="1:16" s="1" customFormat="1">
      <c r="A574" s="163"/>
      <c r="B574" s="163"/>
      <c r="C574" s="163"/>
      <c r="D574" s="163"/>
      <c r="E574" s="163"/>
      <c r="F574" s="163"/>
      <c r="G574" s="163"/>
      <c r="H574" s="163"/>
      <c r="I574" s="163"/>
      <c r="J574" s="163"/>
      <c r="K574" s="163"/>
      <c r="L574" s="163"/>
      <c r="M574" s="163"/>
      <c r="N574" s="163"/>
      <c r="O574" s="163"/>
      <c r="P574" s="433"/>
    </row>
    <row r="575" spans="1:16" s="1" customFormat="1">
      <c r="A575" s="163"/>
      <c r="B575" s="163"/>
      <c r="C575" s="163"/>
      <c r="D575" s="163"/>
      <c r="E575" s="163"/>
      <c r="F575" s="163"/>
      <c r="G575" s="163"/>
      <c r="H575" s="163"/>
      <c r="I575" s="163"/>
      <c r="J575" s="163"/>
      <c r="K575" s="163"/>
      <c r="L575" s="163"/>
      <c r="M575" s="163"/>
      <c r="N575" s="163"/>
      <c r="O575" s="163"/>
      <c r="P575" s="433"/>
    </row>
    <row r="576" spans="1:16" s="1" customFormat="1">
      <c r="A576" s="163"/>
      <c r="B576" s="163"/>
      <c r="C576" s="163"/>
      <c r="D576" s="163"/>
      <c r="E576" s="163"/>
      <c r="F576" s="163"/>
      <c r="G576" s="163"/>
      <c r="H576" s="163"/>
      <c r="I576" s="163"/>
      <c r="J576" s="163"/>
      <c r="K576" s="163"/>
      <c r="L576" s="163"/>
      <c r="M576" s="163"/>
      <c r="N576" s="163"/>
      <c r="O576" s="163"/>
      <c r="P576" s="433"/>
    </row>
    <row r="577" spans="1:16" s="1" customFormat="1">
      <c r="A577" s="163"/>
      <c r="B577" s="163"/>
      <c r="C577" s="163"/>
      <c r="D577" s="163"/>
      <c r="E577" s="163"/>
      <c r="F577" s="163"/>
      <c r="G577" s="163"/>
      <c r="H577" s="163"/>
      <c r="I577" s="163"/>
      <c r="J577" s="163"/>
      <c r="K577" s="163"/>
      <c r="L577" s="163"/>
      <c r="M577" s="163"/>
      <c r="N577" s="163"/>
      <c r="O577" s="163"/>
      <c r="P577" s="433"/>
    </row>
    <row r="578" spans="1:16" s="1" customFormat="1">
      <c r="A578" s="163"/>
      <c r="B578" s="163"/>
      <c r="C578" s="163"/>
      <c r="D578" s="163"/>
      <c r="E578" s="163"/>
      <c r="F578" s="163"/>
      <c r="G578" s="163"/>
      <c r="H578" s="163"/>
      <c r="I578" s="163"/>
      <c r="J578" s="163"/>
      <c r="K578" s="163"/>
      <c r="L578" s="163"/>
      <c r="M578" s="163"/>
      <c r="N578" s="163"/>
      <c r="O578" s="163"/>
      <c r="P578" s="433"/>
    </row>
    <row r="579" spans="1:16" s="1" customFormat="1">
      <c r="A579" s="163"/>
      <c r="B579" s="163"/>
      <c r="C579" s="163"/>
      <c r="D579" s="163"/>
      <c r="E579" s="163"/>
      <c r="F579" s="163"/>
      <c r="G579" s="163"/>
      <c r="H579" s="163"/>
      <c r="I579" s="163"/>
      <c r="J579" s="163"/>
      <c r="K579" s="163"/>
      <c r="L579" s="163"/>
      <c r="M579" s="163"/>
      <c r="N579" s="163"/>
      <c r="O579" s="163"/>
      <c r="P579" s="433"/>
    </row>
    <row r="580" spans="1:16" s="1" customFormat="1">
      <c r="A580" s="163"/>
      <c r="B580" s="163"/>
      <c r="C580" s="163"/>
      <c r="D580" s="163"/>
      <c r="E580" s="163"/>
      <c r="F580" s="163"/>
      <c r="G580" s="163"/>
      <c r="H580" s="163"/>
      <c r="I580" s="163"/>
      <c r="J580" s="163"/>
      <c r="K580" s="163"/>
      <c r="L580" s="163"/>
      <c r="M580" s="163"/>
      <c r="N580" s="163"/>
      <c r="O580" s="163"/>
      <c r="P580" s="433"/>
    </row>
    <row r="581" spans="1:16" s="1" customFormat="1">
      <c r="A581" s="163"/>
      <c r="B581" s="163"/>
      <c r="C581" s="163"/>
      <c r="D581" s="163"/>
      <c r="E581" s="163"/>
      <c r="F581" s="163"/>
      <c r="G581" s="163"/>
      <c r="H581" s="163"/>
      <c r="I581" s="163"/>
      <c r="J581" s="163"/>
      <c r="K581" s="163"/>
      <c r="L581" s="163"/>
      <c r="M581" s="163"/>
      <c r="N581" s="163"/>
      <c r="O581" s="163"/>
      <c r="P581" s="433"/>
    </row>
    <row r="582" spans="1:16" s="1" customFormat="1">
      <c r="A582" s="163"/>
      <c r="B582" s="163"/>
      <c r="C582" s="163"/>
      <c r="D582" s="163"/>
      <c r="E582" s="163"/>
      <c r="F582" s="163"/>
      <c r="G582" s="163"/>
      <c r="H582" s="163"/>
      <c r="I582" s="163"/>
      <c r="J582" s="163"/>
      <c r="K582" s="163"/>
      <c r="L582" s="163"/>
      <c r="M582" s="163"/>
      <c r="N582" s="163"/>
      <c r="O582" s="163"/>
      <c r="P582" s="433"/>
    </row>
    <row r="583" spans="1:16" s="1" customFormat="1">
      <c r="A583" s="163"/>
      <c r="B583" s="163"/>
      <c r="C583" s="163"/>
      <c r="D583" s="163"/>
      <c r="E583" s="163"/>
      <c r="F583" s="163"/>
      <c r="G583" s="163"/>
      <c r="H583" s="163"/>
      <c r="I583" s="163"/>
      <c r="J583" s="163"/>
      <c r="K583" s="163"/>
      <c r="L583" s="163"/>
      <c r="M583" s="163"/>
      <c r="N583" s="163"/>
      <c r="O583" s="163"/>
      <c r="P583" s="433"/>
    </row>
    <row r="584" spans="1:16" s="1" customFormat="1">
      <c r="A584" s="163"/>
      <c r="B584" s="163"/>
      <c r="C584" s="163"/>
      <c r="D584" s="163"/>
      <c r="E584" s="163"/>
      <c r="F584" s="163"/>
      <c r="G584" s="163"/>
      <c r="H584" s="163"/>
      <c r="I584" s="163"/>
      <c r="J584" s="163"/>
      <c r="K584" s="163"/>
      <c r="L584" s="163"/>
      <c r="M584" s="163"/>
      <c r="N584" s="163"/>
      <c r="O584" s="163"/>
      <c r="P584" s="433"/>
    </row>
    <row r="585" spans="1:16" s="1" customFormat="1">
      <c r="A585" s="163"/>
      <c r="B585" s="163"/>
      <c r="C585" s="163"/>
      <c r="D585" s="163"/>
      <c r="E585" s="163"/>
      <c r="F585" s="163"/>
      <c r="G585" s="163"/>
      <c r="H585" s="163"/>
      <c r="I585" s="163"/>
      <c r="J585" s="163"/>
      <c r="K585" s="163"/>
      <c r="L585" s="163"/>
      <c r="M585" s="163"/>
      <c r="N585" s="163"/>
      <c r="O585" s="163"/>
      <c r="P585" s="433"/>
    </row>
    <row r="586" spans="1:16" s="1" customFormat="1">
      <c r="A586" s="163"/>
      <c r="B586" s="163"/>
      <c r="C586" s="163"/>
      <c r="D586" s="163"/>
      <c r="E586" s="163"/>
      <c r="F586" s="163"/>
      <c r="G586" s="163"/>
      <c r="H586" s="163"/>
      <c r="I586" s="163"/>
      <c r="J586" s="163"/>
      <c r="K586" s="163"/>
      <c r="L586" s="163"/>
      <c r="M586" s="163"/>
      <c r="N586" s="163"/>
      <c r="O586" s="163"/>
      <c r="P586" s="433"/>
    </row>
    <row r="587" spans="1:16" s="1" customFormat="1">
      <c r="A587" s="163"/>
      <c r="B587" s="163"/>
      <c r="C587" s="163"/>
      <c r="D587" s="163"/>
      <c r="E587" s="163"/>
      <c r="F587" s="163"/>
      <c r="G587" s="163"/>
      <c r="H587" s="163"/>
      <c r="I587" s="163"/>
      <c r="J587" s="163"/>
      <c r="K587" s="163"/>
      <c r="L587" s="163"/>
      <c r="M587" s="163"/>
      <c r="N587" s="163"/>
      <c r="O587" s="163"/>
      <c r="P587" s="433"/>
    </row>
    <row r="588" spans="1:16" s="1" customFormat="1">
      <c r="A588" s="163"/>
      <c r="B588" s="163"/>
      <c r="C588" s="163"/>
      <c r="D588" s="163"/>
      <c r="E588" s="163"/>
      <c r="F588" s="163"/>
      <c r="G588" s="163"/>
      <c r="H588" s="163"/>
      <c r="I588" s="163"/>
      <c r="J588" s="163"/>
      <c r="K588" s="163"/>
      <c r="L588" s="163"/>
      <c r="M588" s="163"/>
      <c r="N588" s="163"/>
      <c r="O588" s="163"/>
      <c r="P588" s="433"/>
    </row>
    <row r="589" spans="1:16" s="1" customFormat="1">
      <c r="A589" s="163"/>
      <c r="B589" s="163"/>
      <c r="C589" s="163"/>
      <c r="D589" s="163"/>
      <c r="E589" s="163"/>
      <c r="F589" s="163"/>
      <c r="G589" s="163"/>
      <c r="H589" s="163"/>
      <c r="I589" s="163"/>
      <c r="J589" s="163"/>
      <c r="K589" s="163"/>
      <c r="L589" s="163"/>
      <c r="M589" s="163"/>
      <c r="N589" s="163"/>
      <c r="O589" s="163"/>
      <c r="P589" s="433"/>
    </row>
    <row r="590" spans="1:16" s="1" customFormat="1">
      <c r="A590" s="163"/>
      <c r="B590" s="163"/>
      <c r="C590" s="163"/>
      <c r="D590" s="163"/>
      <c r="E590" s="163"/>
      <c r="F590" s="163"/>
      <c r="G590" s="163"/>
      <c r="H590" s="163"/>
      <c r="I590" s="163"/>
      <c r="J590" s="163"/>
      <c r="K590" s="163"/>
      <c r="L590" s="163"/>
      <c r="M590" s="163"/>
      <c r="N590" s="163"/>
      <c r="O590" s="163"/>
      <c r="P590" s="433"/>
    </row>
    <row r="591" spans="1:16" s="1" customFormat="1">
      <c r="A591" s="163"/>
      <c r="B591" s="163"/>
      <c r="C591" s="163"/>
      <c r="D591" s="163"/>
      <c r="E591" s="163"/>
      <c r="F591" s="163"/>
      <c r="G591" s="163"/>
      <c r="H591" s="163"/>
      <c r="I591" s="163"/>
      <c r="J591" s="163"/>
      <c r="K591" s="163"/>
      <c r="L591" s="163"/>
      <c r="M591" s="163"/>
      <c r="N591" s="163"/>
      <c r="O591" s="163"/>
      <c r="P591" s="433"/>
    </row>
    <row r="592" spans="1:16" s="1" customFormat="1">
      <c r="A592" s="163"/>
      <c r="B592" s="163"/>
      <c r="C592" s="163"/>
      <c r="D592" s="163"/>
      <c r="E592" s="163"/>
      <c r="F592" s="163"/>
      <c r="G592" s="163"/>
      <c r="H592" s="163"/>
      <c r="I592" s="163"/>
      <c r="J592" s="163"/>
      <c r="K592" s="163"/>
      <c r="L592" s="163"/>
      <c r="M592" s="163"/>
      <c r="N592" s="163"/>
      <c r="O592" s="163"/>
      <c r="P592" s="433"/>
    </row>
    <row r="593" spans="1:16" s="1" customFormat="1">
      <c r="A593" s="163"/>
      <c r="B593" s="163"/>
      <c r="C593" s="163"/>
      <c r="D593" s="163"/>
      <c r="E593" s="163"/>
      <c r="F593" s="163"/>
      <c r="G593" s="163"/>
      <c r="H593" s="163"/>
      <c r="I593" s="163"/>
      <c r="J593" s="163"/>
      <c r="K593" s="163"/>
      <c r="L593" s="163"/>
      <c r="M593" s="163"/>
      <c r="N593" s="163"/>
      <c r="O593" s="163"/>
      <c r="P593" s="433"/>
    </row>
    <row r="594" spans="1:16" s="1" customFormat="1">
      <c r="A594" s="163"/>
      <c r="B594" s="163"/>
      <c r="C594" s="163"/>
      <c r="D594" s="163"/>
      <c r="E594" s="163"/>
      <c r="F594" s="163"/>
      <c r="G594" s="163"/>
      <c r="H594" s="163"/>
      <c r="I594" s="163"/>
      <c r="J594" s="163"/>
      <c r="K594" s="163"/>
      <c r="L594" s="163"/>
      <c r="M594" s="163"/>
      <c r="N594" s="163"/>
      <c r="O594" s="163"/>
      <c r="P594" s="433"/>
    </row>
    <row r="595" spans="1:16" s="1" customFormat="1">
      <c r="A595" s="163"/>
      <c r="B595" s="163"/>
      <c r="C595" s="163"/>
      <c r="D595" s="163"/>
      <c r="E595" s="163"/>
      <c r="F595" s="163"/>
      <c r="G595" s="163"/>
      <c r="H595" s="163"/>
      <c r="I595" s="163"/>
      <c r="J595" s="163"/>
      <c r="K595" s="163"/>
      <c r="L595" s="163"/>
      <c r="M595" s="163"/>
      <c r="N595" s="163"/>
      <c r="O595" s="163"/>
      <c r="P595" s="433"/>
    </row>
    <row r="596" spans="1:16" s="1" customFormat="1">
      <c r="A596" s="163"/>
      <c r="B596" s="163"/>
      <c r="C596" s="163"/>
      <c r="D596" s="163"/>
      <c r="E596" s="163"/>
      <c r="F596" s="163"/>
      <c r="G596" s="163"/>
      <c r="H596" s="163"/>
      <c r="I596" s="163"/>
      <c r="J596" s="163"/>
      <c r="K596" s="163"/>
      <c r="L596" s="163"/>
      <c r="M596" s="163"/>
      <c r="N596" s="163"/>
      <c r="O596" s="163"/>
      <c r="P596" s="433"/>
    </row>
    <row r="597" spans="1:16" s="1" customFormat="1">
      <c r="A597" s="163"/>
      <c r="B597" s="163"/>
      <c r="C597" s="163"/>
      <c r="D597" s="163"/>
      <c r="E597" s="163"/>
      <c r="F597" s="163"/>
      <c r="G597" s="163"/>
      <c r="H597" s="163"/>
      <c r="I597" s="163"/>
      <c r="J597" s="163"/>
      <c r="K597" s="163"/>
      <c r="L597" s="163"/>
      <c r="M597" s="163"/>
      <c r="N597" s="163"/>
      <c r="O597" s="163"/>
      <c r="P597" s="433"/>
    </row>
    <row r="598" spans="1:16" s="1" customFormat="1">
      <c r="A598" s="163"/>
      <c r="B598" s="163"/>
      <c r="C598" s="163"/>
      <c r="D598" s="163"/>
      <c r="E598" s="163"/>
      <c r="F598" s="163"/>
      <c r="G598" s="163"/>
      <c r="H598" s="163"/>
      <c r="I598" s="163"/>
      <c r="J598" s="163"/>
      <c r="K598" s="163"/>
      <c r="L598" s="163"/>
      <c r="M598" s="163"/>
      <c r="N598" s="163"/>
      <c r="O598" s="163"/>
      <c r="P598" s="433"/>
    </row>
    <row r="599" spans="1:16" s="1" customFormat="1">
      <c r="A599" s="163"/>
      <c r="B599" s="163"/>
      <c r="C599" s="163"/>
      <c r="D599" s="163"/>
      <c r="E599" s="163"/>
      <c r="F599" s="163"/>
      <c r="G599" s="163"/>
      <c r="H599" s="163"/>
      <c r="I599" s="163"/>
      <c r="J599" s="163"/>
      <c r="K599" s="163"/>
      <c r="L599" s="163"/>
      <c r="M599" s="163"/>
      <c r="N599" s="163"/>
      <c r="O599" s="163"/>
      <c r="P599" s="433"/>
    </row>
    <row r="600" spans="1:16" s="1" customFormat="1">
      <c r="A600" s="163"/>
      <c r="B600" s="163"/>
      <c r="C600" s="163"/>
      <c r="D600" s="163"/>
      <c r="E600" s="163"/>
      <c r="F600" s="163"/>
      <c r="G600" s="163"/>
      <c r="H600" s="163"/>
      <c r="I600" s="163"/>
      <c r="J600" s="163"/>
      <c r="K600" s="163"/>
      <c r="L600" s="163"/>
      <c r="M600" s="163"/>
      <c r="N600" s="163"/>
      <c r="O600" s="163"/>
      <c r="P600" s="433"/>
    </row>
    <row r="601" spans="1:16" s="1" customFormat="1">
      <c r="A601" s="163"/>
      <c r="B601" s="163"/>
      <c r="C601" s="163"/>
      <c r="D601" s="163"/>
      <c r="E601" s="163"/>
      <c r="F601" s="163"/>
      <c r="G601" s="163"/>
      <c r="H601" s="163"/>
      <c r="I601" s="163"/>
      <c r="J601" s="163"/>
      <c r="K601" s="163"/>
      <c r="L601" s="163"/>
      <c r="M601" s="163"/>
      <c r="N601" s="163"/>
      <c r="O601" s="163"/>
      <c r="P601" s="433"/>
    </row>
    <row r="602" spans="1:16" s="1" customFormat="1">
      <c r="A602" s="163"/>
      <c r="B602" s="163"/>
      <c r="C602" s="163"/>
      <c r="D602" s="163"/>
      <c r="E602" s="163"/>
      <c r="F602" s="163"/>
      <c r="G602" s="163"/>
      <c r="H602" s="163"/>
      <c r="I602" s="163"/>
      <c r="J602" s="163"/>
      <c r="K602" s="163"/>
      <c r="L602" s="163"/>
      <c r="M602" s="163"/>
      <c r="N602" s="163"/>
      <c r="O602" s="163"/>
      <c r="P602" s="433"/>
    </row>
    <row r="603" spans="1:16" s="1" customFormat="1">
      <c r="A603" s="163"/>
      <c r="B603" s="163"/>
      <c r="C603" s="163"/>
      <c r="D603" s="163"/>
      <c r="E603" s="163"/>
      <c r="F603" s="163"/>
      <c r="G603" s="163"/>
      <c r="H603" s="163"/>
      <c r="I603" s="163"/>
      <c r="J603" s="163"/>
      <c r="K603" s="163"/>
      <c r="L603" s="163"/>
      <c r="M603" s="163"/>
      <c r="N603" s="163"/>
      <c r="O603" s="163"/>
      <c r="P603" s="433"/>
    </row>
    <row r="604" spans="1:16" s="1" customFormat="1">
      <c r="A604" s="163"/>
      <c r="B604" s="163"/>
      <c r="C604" s="163"/>
      <c r="D604" s="163"/>
      <c r="E604" s="163"/>
      <c r="F604" s="163"/>
      <c r="G604" s="163"/>
      <c r="H604" s="163"/>
      <c r="I604" s="163"/>
      <c r="J604" s="163"/>
      <c r="K604" s="163"/>
      <c r="L604" s="163"/>
      <c r="M604" s="163"/>
      <c r="N604" s="163"/>
      <c r="O604" s="163"/>
      <c r="P604" s="433"/>
    </row>
    <row r="605" spans="1:16" s="1" customFormat="1">
      <c r="A605" s="163"/>
      <c r="B605" s="163"/>
      <c r="C605" s="163"/>
      <c r="D605" s="163"/>
      <c r="E605" s="163"/>
      <c r="F605" s="163"/>
      <c r="G605" s="163"/>
      <c r="H605" s="163"/>
      <c r="I605" s="163"/>
      <c r="J605" s="163"/>
      <c r="K605" s="163"/>
      <c r="L605" s="163"/>
      <c r="M605" s="163"/>
      <c r="N605" s="163"/>
      <c r="O605" s="163"/>
      <c r="P605" s="433"/>
    </row>
    <row r="606" spans="1:16" s="1" customFormat="1">
      <c r="A606" s="163"/>
      <c r="B606" s="163"/>
      <c r="C606" s="163"/>
      <c r="D606" s="163"/>
      <c r="E606" s="163"/>
      <c r="F606" s="163"/>
      <c r="G606" s="163"/>
      <c r="H606" s="163"/>
      <c r="I606" s="163"/>
      <c r="J606" s="163"/>
      <c r="K606" s="163"/>
      <c r="L606" s="163"/>
      <c r="M606" s="163"/>
      <c r="N606" s="163"/>
      <c r="O606" s="163"/>
      <c r="P606" s="433"/>
    </row>
    <row r="607" spans="1:16" s="1" customFormat="1">
      <c r="A607" s="163"/>
      <c r="B607" s="163"/>
      <c r="C607" s="163"/>
      <c r="D607" s="163"/>
      <c r="E607" s="163"/>
      <c r="F607" s="163"/>
      <c r="G607" s="163"/>
      <c r="H607" s="163"/>
      <c r="I607" s="163"/>
      <c r="J607" s="163"/>
      <c r="K607" s="163"/>
      <c r="L607" s="163"/>
      <c r="M607" s="163"/>
      <c r="N607" s="163"/>
      <c r="O607" s="163"/>
      <c r="P607" s="433"/>
    </row>
    <row r="608" spans="1:16" s="1" customFormat="1">
      <c r="A608" s="163"/>
      <c r="B608" s="163"/>
      <c r="C608" s="163"/>
      <c r="D608" s="163"/>
      <c r="E608" s="163"/>
      <c r="F608" s="163"/>
      <c r="G608" s="163"/>
      <c r="H608" s="163"/>
      <c r="I608" s="163"/>
      <c r="J608" s="163"/>
      <c r="K608" s="163"/>
      <c r="L608" s="163"/>
      <c r="M608" s="163"/>
      <c r="N608" s="163"/>
      <c r="O608" s="163"/>
      <c r="P608" s="433"/>
    </row>
    <row r="609" spans="1:16" s="1" customFormat="1">
      <c r="A609" s="163"/>
      <c r="B609" s="163"/>
      <c r="C609" s="163"/>
      <c r="D609" s="163"/>
      <c r="E609" s="163"/>
      <c r="F609" s="163"/>
      <c r="G609" s="163"/>
      <c r="H609" s="163"/>
      <c r="I609" s="163"/>
      <c r="J609" s="163"/>
      <c r="K609" s="163"/>
      <c r="L609" s="163"/>
      <c r="M609" s="163"/>
      <c r="N609" s="163"/>
      <c r="O609" s="163"/>
      <c r="P609" s="433"/>
    </row>
    <row r="610" spans="1:16" s="1" customFormat="1">
      <c r="A610" s="163"/>
      <c r="B610" s="163"/>
      <c r="C610" s="163"/>
      <c r="D610" s="163"/>
      <c r="E610" s="163"/>
      <c r="F610" s="163"/>
      <c r="G610" s="163"/>
      <c r="H610" s="163"/>
      <c r="I610" s="163"/>
      <c r="J610" s="163"/>
      <c r="K610" s="163"/>
      <c r="L610" s="163"/>
      <c r="M610" s="163"/>
      <c r="N610" s="163"/>
      <c r="O610" s="163"/>
      <c r="P610" s="433"/>
    </row>
    <row r="611" spans="1:16" s="1" customFormat="1">
      <c r="A611" s="163"/>
      <c r="B611" s="163"/>
      <c r="C611" s="163"/>
      <c r="D611" s="163"/>
      <c r="E611" s="163"/>
      <c r="F611" s="163"/>
      <c r="G611" s="163"/>
      <c r="H611" s="163"/>
      <c r="I611" s="163"/>
      <c r="J611" s="163"/>
      <c r="K611" s="163"/>
      <c r="L611" s="163"/>
      <c r="M611" s="163"/>
      <c r="N611" s="163"/>
      <c r="O611" s="163"/>
      <c r="P611" s="433"/>
    </row>
    <row r="612" spans="1:16" s="1" customFormat="1">
      <c r="A612" s="163"/>
      <c r="B612" s="163"/>
      <c r="C612" s="163"/>
      <c r="D612" s="163"/>
      <c r="E612" s="163"/>
      <c r="F612" s="163"/>
      <c r="G612" s="163"/>
      <c r="H612" s="163"/>
      <c r="I612" s="163"/>
      <c r="J612" s="163"/>
      <c r="K612" s="163"/>
      <c r="L612" s="163"/>
      <c r="M612" s="163"/>
      <c r="N612" s="163"/>
      <c r="O612" s="163"/>
      <c r="P612" s="433"/>
    </row>
    <row r="613" spans="1:16" s="1" customFormat="1">
      <c r="A613" s="163"/>
      <c r="B613" s="163"/>
      <c r="C613" s="163"/>
      <c r="D613" s="163"/>
      <c r="E613" s="163"/>
      <c r="F613" s="163"/>
      <c r="G613" s="163"/>
      <c r="H613" s="163"/>
      <c r="I613" s="163"/>
      <c r="J613" s="163"/>
      <c r="K613" s="163"/>
      <c r="L613" s="163"/>
      <c r="M613" s="163"/>
      <c r="N613" s="163"/>
      <c r="O613" s="163"/>
      <c r="P613" s="433"/>
    </row>
    <row r="614" spans="1:16" s="1" customFormat="1">
      <c r="A614" s="163"/>
      <c r="B614" s="163"/>
      <c r="C614" s="163"/>
      <c r="D614" s="163"/>
      <c r="E614" s="163"/>
      <c r="F614" s="163"/>
      <c r="G614" s="163"/>
      <c r="H614" s="163"/>
      <c r="I614" s="163"/>
      <c r="J614" s="163"/>
      <c r="K614" s="163"/>
      <c r="L614" s="163"/>
      <c r="M614" s="163"/>
      <c r="N614" s="163"/>
      <c r="O614" s="163"/>
      <c r="P614" s="433"/>
    </row>
    <row r="615" spans="1:16" s="1" customFormat="1">
      <c r="A615" s="163"/>
      <c r="B615" s="163"/>
      <c r="C615" s="163"/>
      <c r="D615" s="163"/>
      <c r="E615" s="163"/>
      <c r="F615" s="163"/>
      <c r="G615" s="163"/>
      <c r="H615" s="163"/>
      <c r="I615" s="163"/>
      <c r="J615" s="163"/>
      <c r="K615" s="163"/>
      <c r="L615" s="163"/>
      <c r="M615" s="163"/>
      <c r="N615" s="163"/>
      <c r="O615" s="163"/>
      <c r="P615" s="433"/>
    </row>
    <row r="616" spans="1:16" s="1" customFormat="1">
      <c r="A616" s="163"/>
      <c r="B616" s="163"/>
      <c r="C616" s="163"/>
      <c r="D616" s="163"/>
      <c r="E616" s="163"/>
      <c r="F616" s="163"/>
      <c r="G616" s="163"/>
      <c r="H616" s="163"/>
      <c r="I616" s="163"/>
      <c r="J616" s="163"/>
      <c r="K616" s="163"/>
      <c r="L616" s="163"/>
      <c r="M616" s="163"/>
      <c r="N616" s="163"/>
      <c r="O616" s="163"/>
      <c r="P616" s="433"/>
    </row>
    <row r="617" spans="1:16" s="1" customFormat="1">
      <c r="A617" s="163"/>
      <c r="B617" s="163"/>
      <c r="C617" s="163"/>
      <c r="D617" s="163"/>
      <c r="E617" s="163"/>
      <c r="F617" s="163"/>
      <c r="G617" s="163"/>
      <c r="H617" s="163"/>
      <c r="I617" s="163"/>
      <c r="J617" s="163"/>
      <c r="K617" s="163"/>
      <c r="L617" s="163"/>
      <c r="M617" s="163"/>
      <c r="N617" s="163"/>
      <c r="O617" s="163"/>
      <c r="P617" s="433"/>
    </row>
    <row r="618" spans="1:16" s="1" customFormat="1">
      <c r="A618" s="163"/>
      <c r="B618" s="163"/>
      <c r="C618" s="163"/>
      <c r="D618" s="163"/>
      <c r="E618" s="163"/>
      <c r="F618" s="163"/>
      <c r="G618" s="163"/>
      <c r="H618" s="163"/>
      <c r="I618" s="163"/>
      <c r="J618" s="163"/>
      <c r="K618" s="163"/>
      <c r="L618" s="163"/>
      <c r="M618" s="163"/>
      <c r="N618" s="163"/>
      <c r="O618" s="163"/>
      <c r="P618" s="433"/>
    </row>
    <row r="619" spans="1:16" s="1" customFormat="1">
      <c r="A619" s="163"/>
      <c r="B619" s="163"/>
      <c r="C619" s="163"/>
      <c r="D619" s="163"/>
      <c r="E619" s="163"/>
      <c r="F619" s="163"/>
      <c r="G619" s="163"/>
      <c r="H619" s="163"/>
      <c r="I619" s="163"/>
      <c r="J619" s="163"/>
      <c r="K619" s="163"/>
      <c r="L619" s="163"/>
      <c r="M619" s="163"/>
      <c r="N619" s="163"/>
      <c r="O619" s="163"/>
      <c r="P619" s="433"/>
    </row>
    <row r="620" spans="1:16" s="1" customFormat="1">
      <c r="A620" s="163"/>
      <c r="B620" s="163"/>
      <c r="C620" s="163"/>
      <c r="D620" s="163"/>
      <c r="E620" s="163"/>
      <c r="F620" s="163"/>
      <c r="G620" s="163"/>
      <c r="H620" s="163"/>
      <c r="I620" s="163"/>
      <c r="J620" s="163"/>
      <c r="K620" s="163"/>
      <c r="L620" s="163"/>
      <c r="M620" s="163"/>
      <c r="N620" s="163"/>
      <c r="O620" s="163"/>
      <c r="P620" s="433"/>
    </row>
    <row r="621" spans="1:16" s="1" customFormat="1">
      <c r="A621" s="163"/>
      <c r="B621" s="163"/>
      <c r="C621" s="163"/>
      <c r="D621" s="163"/>
      <c r="E621" s="163"/>
      <c r="F621" s="163"/>
      <c r="G621" s="163"/>
      <c r="H621" s="163"/>
      <c r="I621" s="163"/>
      <c r="J621" s="163"/>
      <c r="K621" s="163"/>
      <c r="L621" s="163"/>
      <c r="M621" s="163"/>
      <c r="N621" s="163"/>
      <c r="O621" s="163"/>
      <c r="P621" s="433"/>
    </row>
    <row r="622" spans="1:16" s="1" customFormat="1">
      <c r="A622" s="163"/>
      <c r="B622" s="163"/>
      <c r="C622" s="163"/>
      <c r="D622" s="163"/>
      <c r="E622" s="163"/>
      <c r="F622" s="163"/>
      <c r="G622" s="163"/>
      <c r="H622" s="163"/>
      <c r="I622" s="163"/>
      <c r="J622" s="163"/>
      <c r="K622" s="163"/>
      <c r="L622" s="163"/>
      <c r="M622" s="163"/>
      <c r="N622" s="163"/>
      <c r="O622" s="163"/>
      <c r="P622" s="433"/>
    </row>
    <row r="623" spans="1:16" s="1" customFormat="1">
      <c r="A623" s="163"/>
      <c r="B623" s="163"/>
      <c r="C623" s="163"/>
      <c r="D623" s="163"/>
      <c r="E623" s="163"/>
      <c r="F623" s="163"/>
      <c r="G623" s="163"/>
      <c r="H623" s="163"/>
      <c r="I623" s="163"/>
      <c r="J623" s="163"/>
      <c r="K623" s="163"/>
      <c r="L623" s="163"/>
      <c r="M623" s="163"/>
      <c r="N623" s="163"/>
      <c r="O623" s="163"/>
      <c r="P623" s="433"/>
    </row>
    <row r="624" spans="1:16" s="1" customFormat="1">
      <c r="A624" s="163"/>
      <c r="B624" s="163"/>
      <c r="C624" s="163"/>
      <c r="D624" s="163"/>
      <c r="E624" s="163"/>
      <c r="F624" s="163"/>
      <c r="G624" s="163"/>
      <c r="H624" s="163"/>
      <c r="I624" s="163"/>
      <c r="J624" s="163"/>
      <c r="K624" s="163"/>
      <c r="L624" s="163"/>
      <c r="M624" s="163"/>
      <c r="N624" s="163"/>
      <c r="O624" s="163"/>
      <c r="P624" s="433"/>
    </row>
    <row r="625" spans="1:16" s="1" customFormat="1">
      <c r="A625" s="163"/>
      <c r="B625" s="163"/>
      <c r="C625" s="163"/>
      <c r="D625" s="163"/>
      <c r="E625" s="163"/>
      <c r="F625" s="163"/>
      <c r="G625" s="163"/>
      <c r="H625" s="163"/>
      <c r="I625" s="163"/>
      <c r="J625" s="163"/>
      <c r="K625" s="163"/>
      <c r="L625" s="163"/>
      <c r="M625" s="163"/>
      <c r="N625" s="163"/>
      <c r="O625" s="163"/>
      <c r="P625" s="433"/>
    </row>
    <row r="626" spans="1:16" s="1" customFormat="1">
      <c r="A626" s="163"/>
      <c r="B626" s="163"/>
      <c r="C626" s="163"/>
      <c r="D626" s="163"/>
      <c r="E626" s="163"/>
      <c r="F626" s="163"/>
      <c r="G626" s="163"/>
      <c r="H626" s="163"/>
      <c r="I626" s="163"/>
      <c r="J626" s="163"/>
      <c r="K626" s="163"/>
      <c r="L626" s="163"/>
      <c r="M626" s="163"/>
      <c r="N626" s="163"/>
      <c r="O626" s="163"/>
      <c r="P626" s="433"/>
    </row>
    <row r="627" spans="1:16" s="1" customFormat="1">
      <c r="A627" s="163"/>
      <c r="B627" s="163"/>
      <c r="C627" s="163"/>
      <c r="D627" s="163"/>
      <c r="E627" s="163"/>
      <c r="F627" s="163"/>
      <c r="G627" s="163"/>
      <c r="H627" s="163"/>
      <c r="I627" s="163"/>
      <c r="J627" s="163"/>
      <c r="K627" s="163"/>
      <c r="L627" s="163"/>
      <c r="M627" s="163"/>
      <c r="N627" s="163"/>
      <c r="O627" s="163"/>
      <c r="P627" s="433"/>
    </row>
    <row r="628" spans="1:16" s="1" customFormat="1">
      <c r="A628" s="163"/>
      <c r="B628" s="163"/>
      <c r="C628" s="163"/>
      <c r="D628" s="163"/>
      <c r="E628" s="163"/>
      <c r="F628" s="163"/>
      <c r="G628" s="163"/>
      <c r="H628" s="163"/>
      <c r="I628" s="163"/>
      <c r="J628" s="163"/>
      <c r="K628" s="163"/>
      <c r="L628" s="163"/>
      <c r="M628" s="163"/>
      <c r="N628" s="163"/>
      <c r="O628" s="163"/>
      <c r="P628" s="433"/>
    </row>
    <row r="629" spans="1:16" s="1" customFormat="1">
      <c r="A629" s="163"/>
      <c r="B629" s="163"/>
      <c r="C629" s="163"/>
      <c r="D629" s="163"/>
      <c r="E629" s="163"/>
      <c r="F629" s="163"/>
      <c r="G629" s="163"/>
      <c r="H629" s="163"/>
      <c r="I629" s="163"/>
      <c r="J629" s="163"/>
      <c r="K629" s="163"/>
      <c r="L629" s="163"/>
      <c r="M629" s="163"/>
      <c r="N629" s="163"/>
      <c r="O629" s="163"/>
      <c r="P629" s="433"/>
    </row>
    <row r="630" spans="1:16" s="1" customFormat="1">
      <c r="A630" s="163"/>
      <c r="B630" s="163"/>
      <c r="C630" s="163"/>
      <c r="D630" s="163"/>
      <c r="E630" s="163"/>
      <c r="F630" s="163"/>
      <c r="G630" s="163"/>
      <c r="H630" s="163"/>
      <c r="I630" s="163"/>
      <c r="J630" s="163"/>
      <c r="K630" s="163"/>
      <c r="L630" s="163"/>
      <c r="M630" s="163"/>
      <c r="N630" s="163"/>
      <c r="O630" s="163"/>
      <c r="P630" s="433"/>
    </row>
    <row r="631" spans="1:16" s="1" customFormat="1">
      <c r="A631" s="163"/>
      <c r="B631" s="163"/>
      <c r="C631" s="163"/>
      <c r="D631" s="163"/>
      <c r="E631" s="163"/>
      <c r="F631" s="163"/>
      <c r="G631" s="163"/>
      <c r="H631" s="163"/>
      <c r="I631" s="163"/>
      <c r="J631" s="163"/>
      <c r="K631" s="163"/>
      <c r="L631" s="163"/>
      <c r="M631" s="163"/>
      <c r="N631" s="163"/>
      <c r="O631" s="163"/>
      <c r="P631" s="433"/>
    </row>
    <row r="632" spans="1:16" s="1" customFormat="1">
      <c r="A632" s="163"/>
      <c r="B632" s="163"/>
      <c r="C632" s="163"/>
      <c r="D632" s="163"/>
      <c r="E632" s="163"/>
      <c r="F632" s="163"/>
      <c r="G632" s="163"/>
      <c r="H632" s="163"/>
      <c r="I632" s="163"/>
      <c r="J632" s="163"/>
      <c r="K632" s="163"/>
      <c r="L632" s="163"/>
      <c r="M632" s="163"/>
      <c r="N632" s="163"/>
      <c r="O632" s="163"/>
      <c r="P632" s="433"/>
    </row>
    <row r="633" spans="1:16" s="1" customFormat="1">
      <c r="A633" s="163"/>
      <c r="B633" s="163"/>
      <c r="C633" s="163"/>
      <c r="D633" s="163"/>
      <c r="E633" s="163"/>
      <c r="F633" s="163"/>
      <c r="G633" s="163"/>
      <c r="H633" s="163"/>
      <c r="I633" s="163"/>
      <c r="J633" s="163"/>
      <c r="K633" s="163"/>
      <c r="L633" s="163"/>
      <c r="M633" s="163"/>
      <c r="N633" s="163"/>
      <c r="O633" s="163"/>
      <c r="P633" s="433"/>
    </row>
    <row r="634" spans="1:16" s="1" customFormat="1">
      <c r="A634" s="163"/>
      <c r="B634" s="163"/>
      <c r="C634" s="163"/>
      <c r="D634" s="163"/>
      <c r="E634" s="163"/>
      <c r="F634" s="163"/>
      <c r="G634" s="163"/>
      <c r="H634" s="163"/>
      <c r="I634" s="163"/>
      <c r="J634" s="163"/>
      <c r="K634" s="163"/>
      <c r="L634" s="163"/>
      <c r="M634" s="163"/>
      <c r="N634" s="163"/>
      <c r="O634" s="163"/>
      <c r="P634" s="433"/>
    </row>
    <row r="635" spans="1:16" s="1" customFormat="1">
      <c r="A635" s="163"/>
      <c r="B635" s="163"/>
      <c r="C635" s="163"/>
      <c r="D635" s="163"/>
      <c r="E635" s="163"/>
      <c r="F635" s="163"/>
      <c r="G635" s="163"/>
      <c r="H635" s="163"/>
      <c r="I635" s="163"/>
      <c r="J635" s="163"/>
      <c r="K635" s="163"/>
      <c r="L635" s="163"/>
      <c r="M635" s="163"/>
      <c r="N635" s="163"/>
      <c r="O635" s="163"/>
      <c r="P635" s="433"/>
    </row>
    <row r="636" spans="1:16" s="1" customFormat="1">
      <c r="A636" s="163"/>
      <c r="B636" s="163"/>
      <c r="C636" s="163"/>
      <c r="D636" s="163"/>
      <c r="E636" s="163"/>
      <c r="F636" s="163"/>
      <c r="G636" s="163"/>
      <c r="H636" s="163"/>
      <c r="I636" s="163"/>
      <c r="J636" s="163"/>
      <c r="K636" s="163"/>
      <c r="L636" s="163"/>
      <c r="M636" s="163"/>
      <c r="N636" s="163"/>
      <c r="O636" s="163"/>
      <c r="P636" s="433"/>
    </row>
    <row r="637" spans="1:16" s="1" customFormat="1">
      <c r="A637" s="163"/>
      <c r="B637" s="163"/>
      <c r="C637" s="163"/>
      <c r="D637" s="163"/>
      <c r="E637" s="163"/>
      <c r="F637" s="163"/>
      <c r="G637" s="163"/>
      <c r="H637" s="163"/>
      <c r="I637" s="163"/>
      <c r="J637" s="163"/>
      <c r="K637" s="163"/>
      <c r="L637" s="163"/>
      <c r="M637" s="163"/>
      <c r="N637" s="163"/>
      <c r="O637" s="163"/>
      <c r="P637" s="433"/>
    </row>
    <row r="638" spans="1:16" s="1" customFormat="1">
      <c r="A638" s="163"/>
      <c r="B638" s="163"/>
      <c r="C638" s="163"/>
      <c r="D638" s="163"/>
      <c r="E638" s="163"/>
      <c r="F638" s="163"/>
      <c r="G638" s="163"/>
      <c r="H638" s="163"/>
      <c r="I638" s="163"/>
      <c r="J638" s="163"/>
      <c r="K638" s="163"/>
      <c r="L638" s="163"/>
      <c r="M638" s="163"/>
      <c r="N638" s="163"/>
      <c r="O638" s="163"/>
      <c r="P638" s="433"/>
    </row>
    <row r="639" spans="1:16" s="1" customFormat="1">
      <c r="A639" s="163"/>
      <c r="B639" s="163"/>
      <c r="C639" s="163"/>
      <c r="D639" s="163"/>
      <c r="E639" s="163"/>
      <c r="F639" s="163"/>
      <c r="G639" s="163"/>
      <c r="H639" s="163"/>
      <c r="I639" s="163"/>
      <c r="J639" s="163"/>
      <c r="K639" s="163"/>
      <c r="L639" s="163"/>
      <c r="M639" s="163"/>
      <c r="N639" s="163"/>
      <c r="O639" s="163"/>
      <c r="P639" s="433"/>
    </row>
    <row r="640" spans="1:16" s="1" customFormat="1">
      <c r="A640" s="163"/>
      <c r="B640" s="163"/>
      <c r="C640" s="163"/>
      <c r="D640" s="163"/>
      <c r="E640" s="163"/>
      <c r="F640" s="163"/>
      <c r="G640" s="163"/>
      <c r="H640" s="163"/>
      <c r="I640" s="163"/>
      <c r="J640" s="163"/>
      <c r="K640" s="163"/>
      <c r="L640" s="163"/>
      <c r="M640" s="163"/>
      <c r="N640" s="163"/>
      <c r="O640" s="163"/>
      <c r="P640" s="433"/>
    </row>
    <row r="641" spans="1:16" s="1" customFormat="1">
      <c r="A641" s="163"/>
      <c r="B641" s="163"/>
      <c r="C641" s="163"/>
      <c r="D641" s="163"/>
      <c r="E641" s="163"/>
      <c r="F641" s="163"/>
      <c r="G641" s="163"/>
      <c r="H641" s="163"/>
      <c r="I641" s="163"/>
      <c r="J641" s="163"/>
      <c r="K641" s="163"/>
      <c r="L641" s="163"/>
      <c r="M641" s="163"/>
      <c r="N641" s="163"/>
      <c r="O641" s="163"/>
      <c r="P641" s="433"/>
    </row>
    <row r="642" spans="1:16" s="1" customFormat="1">
      <c r="A642" s="163"/>
      <c r="B642" s="163"/>
      <c r="C642" s="163"/>
      <c r="D642" s="163"/>
      <c r="E642" s="163"/>
      <c r="F642" s="163"/>
      <c r="G642" s="163"/>
      <c r="H642" s="163"/>
      <c r="I642" s="163"/>
      <c r="J642" s="163"/>
      <c r="K642" s="163"/>
      <c r="L642" s="163"/>
      <c r="M642" s="163"/>
      <c r="N642" s="163"/>
      <c r="O642" s="163"/>
      <c r="P642" s="433"/>
    </row>
    <row r="643" spans="1:16" s="1" customFormat="1">
      <c r="A643" s="163"/>
      <c r="B643" s="163"/>
      <c r="C643" s="163"/>
      <c r="D643" s="163"/>
      <c r="E643" s="163"/>
      <c r="F643" s="163"/>
      <c r="G643" s="163"/>
      <c r="H643" s="163"/>
      <c r="I643" s="163"/>
      <c r="J643" s="163"/>
      <c r="K643" s="163"/>
      <c r="L643" s="163"/>
      <c r="M643" s="163"/>
      <c r="N643" s="163"/>
      <c r="O643" s="163"/>
      <c r="P643" s="433"/>
    </row>
    <row r="644" spans="1:16" s="1" customFormat="1">
      <c r="A644" s="163"/>
      <c r="B644" s="163"/>
      <c r="C644" s="163"/>
      <c r="D644" s="163"/>
      <c r="E644" s="163"/>
      <c r="F644" s="163"/>
      <c r="G644" s="163"/>
      <c r="H644" s="163"/>
      <c r="I644" s="163"/>
      <c r="J644" s="163"/>
      <c r="K644" s="163"/>
      <c r="L644" s="163"/>
      <c r="M644" s="163"/>
      <c r="N644" s="163"/>
      <c r="O644" s="163"/>
      <c r="P644" s="433"/>
    </row>
    <row r="645" spans="1:16" s="1" customFormat="1">
      <c r="A645" s="163"/>
      <c r="B645" s="163"/>
      <c r="C645" s="163"/>
      <c r="D645" s="163"/>
      <c r="E645" s="163"/>
      <c r="F645" s="163"/>
      <c r="G645" s="163"/>
      <c r="H645" s="163"/>
      <c r="I645" s="163"/>
      <c r="J645" s="163"/>
      <c r="K645" s="163"/>
      <c r="L645" s="163"/>
      <c r="M645" s="163"/>
      <c r="N645" s="163"/>
      <c r="O645" s="163"/>
      <c r="P645" s="433"/>
    </row>
    <row r="646" spans="1:16" s="1" customFormat="1">
      <c r="A646" s="163"/>
      <c r="B646" s="163"/>
      <c r="C646" s="163"/>
      <c r="D646" s="163"/>
      <c r="E646" s="163"/>
      <c r="F646" s="163"/>
      <c r="G646" s="163"/>
      <c r="H646" s="163"/>
      <c r="I646" s="163"/>
      <c r="J646" s="163"/>
      <c r="K646" s="163"/>
      <c r="L646" s="163"/>
      <c r="M646" s="163"/>
      <c r="N646" s="163"/>
      <c r="O646" s="163"/>
      <c r="P646" s="433"/>
    </row>
    <row r="647" spans="1:16" s="1" customFormat="1">
      <c r="A647" s="163"/>
      <c r="B647" s="163"/>
      <c r="C647" s="163"/>
      <c r="D647" s="163"/>
      <c r="E647" s="163"/>
      <c r="F647" s="163"/>
      <c r="G647" s="163"/>
      <c r="H647" s="163"/>
      <c r="I647" s="163"/>
      <c r="J647" s="163"/>
      <c r="K647" s="163"/>
      <c r="L647" s="163"/>
      <c r="M647" s="163"/>
      <c r="N647" s="163"/>
      <c r="O647" s="163"/>
      <c r="P647" s="433"/>
    </row>
    <row r="648" spans="1:16" s="1" customFormat="1">
      <c r="A648" s="163"/>
      <c r="B648" s="163"/>
      <c r="C648" s="163"/>
      <c r="D648" s="163"/>
      <c r="E648" s="163"/>
      <c r="F648" s="163"/>
      <c r="G648" s="163"/>
      <c r="H648" s="163"/>
      <c r="I648" s="163"/>
      <c r="J648" s="163"/>
      <c r="K648" s="163"/>
      <c r="L648" s="163"/>
      <c r="M648" s="163"/>
      <c r="N648" s="163"/>
      <c r="O648" s="163"/>
      <c r="P648" s="433"/>
    </row>
    <row r="649" spans="1:16" s="1" customFormat="1">
      <c r="A649" s="163"/>
      <c r="B649" s="163"/>
      <c r="C649" s="163"/>
      <c r="D649" s="163"/>
      <c r="E649" s="163"/>
      <c r="F649" s="163"/>
      <c r="G649" s="163"/>
      <c r="H649" s="163"/>
      <c r="I649" s="163"/>
      <c r="J649" s="163"/>
      <c r="K649" s="163"/>
      <c r="L649" s="163"/>
      <c r="M649" s="163"/>
      <c r="N649" s="163"/>
      <c r="O649" s="163"/>
      <c r="P649" s="433"/>
    </row>
    <row r="650" spans="1:16" s="1" customFormat="1">
      <c r="A650" s="163"/>
      <c r="B650" s="163"/>
      <c r="C650" s="163"/>
      <c r="D650" s="163"/>
      <c r="E650" s="163"/>
      <c r="F650" s="163"/>
      <c r="G650" s="163"/>
      <c r="H650" s="163"/>
      <c r="I650" s="163"/>
      <c r="J650" s="163"/>
      <c r="K650" s="163"/>
      <c r="L650" s="163"/>
      <c r="M650" s="163"/>
      <c r="N650" s="163"/>
      <c r="O650" s="163"/>
      <c r="P650" s="433"/>
    </row>
    <row r="651" spans="1:16" s="1" customFormat="1">
      <c r="A651" s="163"/>
      <c r="B651" s="163"/>
      <c r="C651" s="163"/>
      <c r="D651" s="163"/>
      <c r="E651" s="163"/>
      <c r="F651" s="163"/>
      <c r="G651" s="163"/>
      <c r="H651" s="163"/>
      <c r="I651" s="163"/>
      <c r="J651" s="163"/>
      <c r="K651" s="163"/>
      <c r="L651" s="163"/>
      <c r="M651" s="163"/>
      <c r="N651" s="163"/>
      <c r="O651" s="163"/>
      <c r="P651" s="433"/>
    </row>
    <row r="652" spans="1:16" s="1" customFormat="1">
      <c r="A652" s="163"/>
      <c r="B652" s="163"/>
      <c r="C652" s="163"/>
      <c r="D652" s="163"/>
      <c r="E652" s="163"/>
      <c r="F652" s="163"/>
      <c r="G652" s="163"/>
      <c r="H652" s="163"/>
      <c r="I652" s="163"/>
      <c r="J652" s="163"/>
      <c r="K652" s="163"/>
      <c r="L652" s="163"/>
      <c r="M652" s="163"/>
      <c r="N652" s="163"/>
      <c r="O652" s="163"/>
      <c r="P652" s="433"/>
    </row>
    <row r="653" spans="1:16" s="1" customFormat="1">
      <c r="A653" s="163"/>
      <c r="B653" s="163"/>
      <c r="C653" s="163"/>
      <c r="D653" s="163"/>
      <c r="E653" s="163"/>
      <c r="F653" s="163"/>
      <c r="G653" s="163"/>
      <c r="H653" s="163"/>
      <c r="I653" s="163"/>
      <c r="J653" s="163"/>
      <c r="K653" s="163"/>
      <c r="L653" s="163"/>
      <c r="M653" s="163"/>
      <c r="N653" s="163"/>
      <c r="O653" s="163"/>
      <c r="P653" s="433"/>
    </row>
    <row r="654" spans="1:16" s="1" customFormat="1">
      <c r="A654" s="163"/>
      <c r="B654" s="163"/>
      <c r="C654" s="163"/>
      <c r="D654" s="163"/>
      <c r="E654" s="163"/>
      <c r="F654" s="163"/>
      <c r="G654" s="163"/>
      <c r="H654" s="163"/>
      <c r="I654" s="163"/>
      <c r="J654" s="163"/>
      <c r="K654" s="163"/>
      <c r="L654" s="163"/>
      <c r="M654" s="163"/>
      <c r="N654" s="163"/>
      <c r="O654" s="163"/>
      <c r="P654" s="433"/>
    </row>
    <row r="655" spans="1:16" s="1" customFormat="1">
      <c r="A655" s="163"/>
      <c r="B655" s="163"/>
      <c r="C655" s="163"/>
      <c r="D655" s="163"/>
      <c r="E655" s="163"/>
      <c r="F655" s="163"/>
      <c r="G655" s="163"/>
      <c r="H655" s="163"/>
      <c r="I655" s="163"/>
      <c r="J655" s="163"/>
      <c r="K655" s="163"/>
      <c r="L655" s="163"/>
      <c r="M655" s="163"/>
      <c r="N655" s="163"/>
      <c r="O655" s="163"/>
      <c r="P655" s="433"/>
    </row>
    <row r="656" spans="1:16" s="1" customFormat="1">
      <c r="A656" s="163"/>
      <c r="B656" s="163"/>
      <c r="C656" s="163"/>
      <c r="D656" s="163"/>
      <c r="E656" s="163"/>
      <c r="F656" s="163"/>
      <c r="G656" s="163"/>
      <c r="H656" s="163"/>
      <c r="I656" s="163"/>
      <c r="J656" s="163"/>
      <c r="K656" s="163"/>
      <c r="L656" s="163"/>
      <c r="M656" s="163"/>
      <c r="N656" s="163"/>
      <c r="O656" s="163"/>
      <c r="P656" s="433"/>
    </row>
    <row r="657" spans="1:16" s="1" customFormat="1">
      <c r="A657" s="163"/>
      <c r="B657" s="163"/>
      <c r="C657" s="163"/>
      <c r="D657" s="163"/>
      <c r="E657" s="163"/>
      <c r="F657" s="163"/>
      <c r="G657" s="163"/>
      <c r="H657" s="163"/>
      <c r="I657" s="163"/>
      <c r="J657" s="163"/>
      <c r="K657" s="163"/>
      <c r="L657" s="163"/>
      <c r="M657" s="163"/>
      <c r="N657" s="163"/>
      <c r="O657" s="163"/>
      <c r="P657" s="433"/>
    </row>
    <row r="658" spans="1:16" s="1" customFormat="1">
      <c r="A658" s="163"/>
      <c r="B658" s="163"/>
      <c r="C658" s="163"/>
      <c r="D658" s="163"/>
      <c r="E658" s="163"/>
      <c r="F658" s="163"/>
      <c r="G658" s="163"/>
      <c r="H658" s="163"/>
      <c r="I658" s="163"/>
      <c r="J658" s="163"/>
      <c r="K658" s="163"/>
      <c r="L658" s="163"/>
      <c r="M658" s="163"/>
      <c r="N658" s="163"/>
      <c r="O658" s="163"/>
      <c r="P658" s="433"/>
    </row>
    <row r="659" spans="1:16" s="1" customFormat="1">
      <c r="A659" s="163"/>
      <c r="B659" s="163"/>
      <c r="C659" s="163"/>
      <c r="D659" s="163"/>
      <c r="E659" s="163"/>
      <c r="F659" s="163"/>
      <c r="G659" s="163"/>
      <c r="H659" s="163"/>
      <c r="I659" s="163"/>
      <c r="J659" s="163"/>
      <c r="K659" s="163"/>
      <c r="L659" s="163"/>
      <c r="M659" s="163"/>
      <c r="N659" s="163"/>
      <c r="O659" s="163"/>
      <c r="P659" s="433"/>
    </row>
    <row r="660" spans="1:16" s="1" customFormat="1">
      <c r="A660" s="163"/>
      <c r="B660" s="163"/>
      <c r="C660" s="163"/>
      <c r="D660" s="163"/>
      <c r="E660" s="163"/>
      <c r="F660" s="163"/>
      <c r="G660" s="163"/>
      <c r="H660" s="163"/>
      <c r="I660" s="163"/>
      <c r="J660" s="163"/>
      <c r="K660" s="163"/>
      <c r="L660" s="163"/>
      <c r="M660" s="163"/>
      <c r="N660" s="163"/>
      <c r="O660" s="163"/>
      <c r="P660" s="433"/>
    </row>
    <row r="661" spans="1:16" s="1" customFormat="1">
      <c r="A661" s="163"/>
      <c r="B661" s="163"/>
      <c r="C661" s="163"/>
      <c r="D661" s="163"/>
      <c r="E661" s="163"/>
      <c r="F661" s="163"/>
      <c r="G661" s="163"/>
      <c r="H661" s="163"/>
      <c r="I661" s="163"/>
      <c r="J661" s="163"/>
      <c r="K661" s="163"/>
      <c r="L661" s="163"/>
      <c r="M661" s="163"/>
      <c r="N661" s="163"/>
      <c r="O661" s="163"/>
      <c r="P661" s="433"/>
    </row>
    <row r="662" spans="1:16" s="1" customFormat="1">
      <c r="A662" s="163"/>
      <c r="B662" s="163"/>
      <c r="C662" s="163"/>
      <c r="D662" s="163"/>
      <c r="E662" s="163"/>
      <c r="F662" s="163"/>
      <c r="G662" s="163"/>
      <c r="H662" s="163"/>
      <c r="I662" s="163"/>
      <c r="J662" s="163"/>
      <c r="K662" s="163"/>
      <c r="L662" s="163"/>
      <c r="M662" s="163"/>
      <c r="N662" s="163"/>
      <c r="O662" s="163"/>
      <c r="P662" s="433"/>
    </row>
    <row r="663" spans="1:16" s="1" customFormat="1">
      <c r="A663" s="163"/>
      <c r="B663" s="163"/>
      <c r="C663" s="163"/>
      <c r="D663" s="163"/>
      <c r="E663" s="163"/>
      <c r="F663" s="163"/>
      <c r="G663" s="163"/>
      <c r="H663" s="163"/>
      <c r="I663" s="163"/>
      <c r="J663" s="163"/>
      <c r="K663" s="163"/>
      <c r="L663" s="163"/>
      <c r="M663" s="163"/>
      <c r="N663" s="163"/>
      <c r="O663" s="163"/>
      <c r="P663" s="433"/>
    </row>
    <row r="664" spans="1:16" s="1" customFormat="1">
      <c r="A664" s="163"/>
      <c r="B664" s="163"/>
      <c r="C664" s="163"/>
      <c r="D664" s="163"/>
      <c r="E664" s="163"/>
      <c r="F664" s="163"/>
      <c r="G664" s="163"/>
      <c r="H664" s="163"/>
      <c r="I664" s="163"/>
      <c r="J664" s="163"/>
      <c r="K664" s="163"/>
      <c r="L664" s="163"/>
      <c r="M664" s="163"/>
      <c r="N664" s="163"/>
      <c r="O664" s="163"/>
      <c r="P664" s="433"/>
    </row>
    <row r="665" spans="1:16" s="1" customFormat="1">
      <c r="A665" s="163"/>
      <c r="B665" s="163"/>
      <c r="C665" s="163"/>
      <c r="D665" s="163"/>
      <c r="E665" s="163"/>
      <c r="F665" s="163"/>
      <c r="G665" s="163"/>
      <c r="H665" s="163"/>
      <c r="I665" s="163"/>
      <c r="J665" s="163"/>
      <c r="K665" s="163"/>
      <c r="L665" s="163"/>
      <c r="M665" s="163"/>
      <c r="N665" s="163"/>
      <c r="O665" s="163"/>
      <c r="P665" s="433"/>
    </row>
    <row r="666" spans="1:16" s="1" customFormat="1">
      <c r="A666" s="163"/>
      <c r="B666" s="163"/>
      <c r="C666" s="163"/>
      <c r="D666" s="163"/>
      <c r="E666" s="163"/>
      <c r="F666" s="163"/>
      <c r="G666" s="163"/>
      <c r="H666" s="163"/>
      <c r="I666" s="163"/>
      <c r="J666" s="163"/>
      <c r="K666" s="163"/>
      <c r="L666" s="163"/>
      <c r="M666" s="163"/>
      <c r="N666" s="163"/>
      <c r="O666" s="163"/>
      <c r="P666" s="433"/>
    </row>
    <row r="667" spans="1:16" s="1" customFormat="1">
      <c r="A667" s="163"/>
      <c r="B667" s="163"/>
      <c r="C667" s="163"/>
      <c r="D667" s="163"/>
      <c r="E667" s="163"/>
      <c r="F667" s="163"/>
      <c r="G667" s="163"/>
      <c r="H667" s="163"/>
      <c r="I667" s="163"/>
      <c r="J667" s="163"/>
      <c r="K667" s="163"/>
      <c r="L667" s="163"/>
      <c r="M667" s="163"/>
      <c r="N667" s="163"/>
      <c r="O667" s="163"/>
      <c r="P667" s="433"/>
    </row>
    <row r="668" spans="1:16" s="1" customFormat="1">
      <c r="A668" s="163"/>
      <c r="B668" s="163"/>
      <c r="C668" s="163"/>
      <c r="D668" s="163"/>
      <c r="E668" s="163"/>
      <c r="F668" s="163"/>
      <c r="G668" s="163"/>
      <c r="H668" s="163"/>
      <c r="I668" s="163"/>
      <c r="J668" s="163"/>
      <c r="K668" s="163"/>
      <c r="L668" s="163"/>
      <c r="M668" s="163"/>
      <c r="N668" s="163"/>
      <c r="O668" s="163"/>
      <c r="P668" s="433"/>
    </row>
    <row r="669" spans="1:16" s="1" customFormat="1">
      <c r="A669" s="163"/>
      <c r="B669" s="163"/>
      <c r="C669" s="163"/>
      <c r="D669" s="163"/>
      <c r="E669" s="163"/>
      <c r="F669" s="163"/>
      <c r="G669" s="163"/>
      <c r="H669" s="163"/>
      <c r="I669" s="163"/>
      <c r="J669" s="163"/>
      <c r="K669" s="163"/>
      <c r="L669" s="163"/>
      <c r="M669" s="163"/>
      <c r="N669" s="163"/>
      <c r="O669" s="163"/>
      <c r="P669" s="433"/>
    </row>
    <row r="670" spans="1:16" s="1" customFormat="1">
      <c r="A670" s="163"/>
      <c r="B670" s="163"/>
      <c r="C670" s="163"/>
      <c r="D670" s="163"/>
      <c r="E670" s="163"/>
      <c r="F670" s="163"/>
      <c r="G670" s="163"/>
      <c r="H670" s="163"/>
      <c r="I670" s="163"/>
      <c r="J670" s="163"/>
      <c r="K670" s="163"/>
      <c r="L670" s="163"/>
      <c r="M670" s="163"/>
      <c r="N670" s="163"/>
      <c r="O670" s="163"/>
      <c r="P670" s="433"/>
    </row>
    <row r="671" spans="1:16" s="1" customFormat="1">
      <c r="A671" s="163"/>
      <c r="B671" s="163"/>
      <c r="C671" s="163"/>
      <c r="D671" s="163"/>
      <c r="E671" s="163"/>
      <c r="F671" s="163"/>
      <c r="G671" s="163"/>
      <c r="H671" s="163"/>
      <c r="I671" s="163"/>
      <c r="J671" s="163"/>
      <c r="K671" s="163"/>
      <c r="L671" s="163"/>
      <c r="M671" s="163"/>
      <c r="N671" s="163"/>
      <c r="O671" s="163"/>
      <c r="P671" s="433"/>
    </row>
    <row r="672" spans="1:16" s="1" customFormat="1">
      <c r="A672" s="163"/>
      <c r="B672" s="163"/>
      <c r="C672" s="163"/>
      <c r="D672" s="163"/>
      <c r="E672" s="163"/>
      <c r="F672" s="163"/>
      <c r="G672" s="163"/>
      <c r="H672" s="163"/>
      <c r="I672" s="163"/>
      <c r="J672" s="163"/>
      <c r="K672" s="163"/>
      <c r="L672" s="163"/>
      <c r="M672" s="163"/>
      <c r="N672" s="163"/>
      <c r="O672" s="163"/>
      <c r="P672" s="433"/>
    </row>
    <row r="673" spans="1:16" s="1" customFormat="1">
      <c r="A673" s="163"/>
      <c r="B673" s="163"/>
      <c r="C673" s="163"/>
      <c r="D673" s="163"/>
      <c r="E673" s="163"/>
      <c r="F673" s="163"/>
      <c r="G673" s="163"/>
      <c r="H673" s="163"/>
      <c r="I673" s="163"/>
      <c r="J673" s="163"/>
      <c r="K673" s="163"/>
      <c r="L673" s="163"/>
      <c r="M673" s="163"/>
      <c r="N673" s="163"/>
      <c r="O673" s="163"/>
      <c r="P673" s="433"/>
    </row>
    <row r="674" spans="1:16" s="1" customFormat="1">
      <c r="A674" s="163"/>
      <c r="B674" s="163"/>
      <c r="C674" s="163"/>
      <c r="D674" s="163"/>
      <c r="E674" s="163"/>
      <c r="F674" s="163"/>
      <c r="G674" s="163"/>
      <c r="H674" s="163"/>
      <c r="I674" s="163"/>
      <c r="J674" s="163"/>
      <c r="K674" s="163"/>
      <c r="L674" s="163"/>
      <c r="M674" s="163"/>
      <c r="N674" s="163"/>
      <c r="O674" s="163"/>
      <c r="P674" s="433"/>
    </row>
    <row r="675" spans="1:16" s="1" customFormat="1">
      <c r="A675" s="163"/>
      <c r="B675" s="163"/>
      <c r="C675" s="163"/>
      <c r="D675" s="163"/>
      <c r="E675" s="163"/>
      <c r="F675" s="163"/>
      <c r="G675" s="163"/>
      <c r="H675" s="163"/>
      <c r="I675" s="163"/>
      <c r="J675" s="163"/>
      <c r="K675" s="163"/>
      <c r="L675" s="163"/>
      <c r="M675" s="163"/>
      <c r="N675" s="163"/>
      <c r="O675" s="163"/>
      <c r="P675" s="433"/>
    </row>
    <row r="676" spans="1:16" s="1" customFormat="1">
      <c r="A676" s="163"/>
      <c r="B676" s="163"/>
      <c r="C676" s="163"/>
      <c r="D676" s="163"/>
      <c r="E676" s="163"/>
      <c r="F676" s="163"/>
      <c r="G676" s="163"/>
      <c r="H676" s="163"/>
      <c r="I676" s="163"/>
      <c r="J676" s="163"/>
      <c r="K676" s="163"/>
      <c r="L676" s="163"/>
      <c r="M676" s="163"/>
      <c r="N676" s="163"/>
      <c r="O676" s="163"/>
      <c r="P676" s="433"/>
    </row>
    <row r="677" spans="1:16" s="1" customFormat="1">
      <c r="A677" s="163"/>
      <c r="B677" s="163"/>
      <c r="C677" s="163"/>
      <c r="D677" s="163"/>
      <c r="E677" s="163"/>
      <c r="F677" s="163"/>
      <c r="G677" s="163"/>
      <c r="H677" s="163"/>
      <c r="I677" s="163"/>
      <c r="J677" s="163"/>
      <c r="K677" s="163"/>
      <c r="L677" s="163"/>
      <c r="M677" s="163"/>
      <c r="N677" s="163"/>
      <c r="O677" s="163"/>
      <c r="P677" s="433"/>
    </row>
    <row r="678" spans="1:16" s="1" customFormat="1">
      <c r="A678" s="163"/>
      <c r="B678" s="163"/>
      <c r="C678" s="163"/>
      <c r="D678" s="163"/>
      <c r="E678" s="163"/>
      <c r="F678" s="163"/>
      <c r="G678" s="163"/>
      <c r="H678" s="163"/>
      <c r="I678" s="163"/>
      <c r="J678" s="163"/>
      <c r="K678" s="163"/>
      <c r="L678" s="163"/>
      <c r="M678" s="163"/>
      <c r="N678" s="163"/>
      <c r="O678" s="163"/>
      <c r="P678" s="433"/>
    </row>
    <row r="679" spans="1:16" s="1" customFormat="1">
      <c r="A679" s="163"/>
      <c r="B679" s="163"/>
      <c r="C679" s="163"/>
      <c r="D679" s="163"/>
      <c r="E679" s="163"/>
      <c r="F679" s="163"/>
      <c r="G679" s="163"/>
      <c r="H679" s="163"/>
      <c r="I679" s="163"/>
      <c r="J679" s="163"/>
      <c r="K679" s="163"/>
      <c r="L679" s="163"/>
      <c r="M679" s="163"/>
      <c r="N679" s="163"/>
      <c r="O679" s="163"/>
      <c r="P679" s="433"/>
    </row>
    <row r="680" spans="1:16" s="1" customFormat="1">
      <c r="A680" s="163"/>
      <c r="B680" s="163"/>
      <c r="C680" s="163"/>
      <c r="D680" s="163"/>
      <c r="E680" s="163"/>
      <c r="F680" s="163"/>
      <c r="G680" s="163"/>
      <c r="H680" s="163"/>
      <c r="I680" s="163"/>
      <c r="J680" s="163"/>
      <c r="K680" s="163"/>
      <c r="L680" s="163"/>
      <c r="M680" s="163"/>
      <c r="N680" s="163"/>
      <c r="O680" s="163"/>
      <c r="P680" s="433"/>
    </row>
    <row r="681" spans="1:16" s="1" customFormat="1">
      <c r="A681" s="163"/>
      <c r="B681" s="163"/>
      <c r="C681" s="163"/>
      <c r="D681" s="163"/>
      <c r="E681" s="163"/>
      <c r="F681" s="163"/>
      <c r="G681" s="163"/>
      <c r="H681" s="163"/>
      <c r="I681" s="163"/>
      <c r="J681" s="163"/>
      <c r="K681" s="163"/>
      <c r="L681" s="163"/>
      <c r="M681" s="163"/>
      <c r="N681" s="163"/>
      <c r="O681" s="163"/>
      <c r="P681" s="433"/>
    </row>
    <row r="682" spans="1:16" s="1" customFormat="1">
      <c r="A682" s="163"/>
      <c r="B682" s="163"/>
      <c r="C682" s="163"/>
      <c r="D682" s="163"/>
      <c r="E682" s="163"/>
      <c r="F682" s="163"/>
      <c r="G682" s="163"/>
      <c r="H682" s="163"/>
      <c r="I682" s="163"/>
      <c r="J682" s="163"/>
      <c r="K682" s="163"/>
      <c r="L682" s="163"/>
      <c r="M682" s="163"/>
      <c r="N682" s="163"/>
      <c r="O682" s="163"/>
      <c r="P682" s="433"/>
    </row>
    <row r="683" spans="1:16" s="1" customFormat="1">
      <c r="A683" s="163"/>
      <c r="B683" s="163"/>
      <c r="C683" s="163"/>
      <c r="D683" s="163"/>
      <c r="E683" s="163"/>
      <c r="F683" s="163"/>
      <c r="G683" s="163"/>
      <c r="H683" s="163"/>
      <c r="I683" s="163"/>
      <c r="J683" s="163"/>
      <c r="K683" s="163"/>
      <c r="L683" s="163"/>
      <c r="M683" s="163"/>
      <c r="N683" s="163"/>
      <c r="O683" s="163"/>
      <c r="P683" s="433"/>
    </row>
    <row r="684" spans="1:16" s="1" customFormat="1">
      <c r="A684" s="163"/>
      <c r="B684" s="163"/>
      <c r="C684" s="163"/>
      <c r="D684" s="163"/>
      <c r="E684" s="163"/>
      <c r="F684" s="163"/>
      <c r="G684" s="163"/>
      <c r="H684" s="163"/>
      <c r="I684" s="163"/>
      <c r="J684" s="163"/>
      <c r="K684" s="163"/>
      <c r="L684" s="163"/>
      <c r="M684" s="163"/>
      <c r="N684" s="163"/>
      <c r="O684" s="163"/>
      <c r="P684" s="433"/>
    </row>
    <row r="685" spans="1:16" s="1" customFormat="1">
      <c r="A685" s="163"/>
      <c r="B685" s="163"/>
      <c r="C685" s="163"/>
      <c r="D685" s="163"/>
      <c r="E685" s="163"/>
      <c r="F685" s="163"/>
      <c r="G685" s="163"/>
      <c r="H685" s="163"/>
      <c r="I685" s="163"/>
      <c r="J685" s="163"/>
      <c r="K685" s="163"/>
      <c r="L685" s="163"/>
      <c r="M685" s="163"/>
      <c r="N685" s="163"/>
      <c r="O685" s="163"/>
      <c r="P685" s="433"/>
    </row>
    <row r="686" spans="1:16" s="1" customFormat="1">
      <c r="A686" s="163"/>
      <c r="B686" s="163"/>
      <c r="C686" s="163"/>
      <c r="D686" s="163"/>
      <c r="E686" s="163"/>
      <c r="F686" s="163"/>
      <c r="G686" s="163"/>
      <c r="H686" s="163"/>
      <c r="I686" s="163"/>
      <c r="J686" s="163"/>
      <c r="K686" s="163"/>
      <c r="L686" s="163"/>
      <c r="M686" s="163"/>
      <c r="N686" s="163"/>
      <c r="O686" s="163"/>
      <c r="P686" s="433"/>
    </row>
    <row r="687" spans="1:16" s="1" customFormat="1">
      <c r="A687" s="163"/>
      <c r="B687" s="163"/>
      <c r="C687" s="163"/>
      <c r="D687" s="163"/>
      <c r="E687" s="163"/>
      <c r="F687" s="163"/>
      <c r="G687" s="163"/>
      <c r="H687" s="163"/>
      <c r="I687" s="163"/>
      <c r="J687" s="163"/>
      <c r="K687" s="163"/>
      <c r="L687" s="163"/>
      <c r="M687" s="163"/>
      <c r="N687" s="163"/>
      <c r="O687" s="163"/>
      <c r="P687" s="433"/>
    </row>
    <row r="688" spans="1:16" s="1" customFormat="1">
      <c r="A688" s="163"/>
      <c r="B688" s="163"/>
      <c r="C688" s="163"/>
      <c r="D688" s="163"/>
      <c r="E688" s="163"/>
      <c r="F688" s="163"/>
      <c r="G688" s="163"/>
      <c r="H688" s="163"/>
      <c r="I688" s="163"/>
      <c r="J688" s="163"/>
      <c r="K688" s="163"/>
      <c r="L688" s="163"/>
      <c r="M688" s="163"/>
      <c r="N688" s="163"/>
      <c r="O688" s="163"/>
      <c r="P688" s="433"/>
    </row>
    <row r="689" spans="1:16" s="1" customFormat="1">
      <c r="A689" s="163"/>
      <c r="B689" s="163"/>
      <c r="C689" s="163"/>
      <c r="D689" s="163"/>
      <c r="E689" s="163"/>
      <c r="F689" s="163"/>
      <c r="G689" s="163"/>
      <c r="H689" s="163"/>
      <c r="I689" s="163"/>
      <c r="J689" s="163"/>
      <c r="K689" s="163"/>
      <c r="L689" s="163"/>
      <c r="M689" s="163"/>
      <c r="N689" s="163"/>
      <c r="O689" s="163"/>
      <c r="P689" s="433"/>
    </row>
    <row r="690" spans="1:16" s="1" customFormat="1">
      <c r="A690" s="163"/>
      <c r="B690" s="163"/>
      <c r="C690" s="163"/>
      <c r="D690" s="163"/>
      <c r="E690" s="163"/>
      <c r="F690" s="163"/>
      <c r="G690" s="163"/>
      <c r="H690" s="163"/>
      <c r="I690" s="163"/>
      <c r="J690" s="163"/>
      <c r="K690" s="163"/>
      <c r="L690" s="163"/>
      <c r="M690" s="163"/>
      <c r="N690" s="163"/>
      <c r="O690" s="163"/>
      <c r="P690" s="433"/>
    </row>
    <row r="691" spans="1:16" s="1" customFormat="1">
      <c r="A691" s="163"/>
      <c r="B691" s="163"/>
      <c r="C691" s="163"/>
      <c r="D691" s="163"/>
      <c r="E691" s="163"/>
      <c r="F691" s="163"/>
      <c r="G691" s="163"/>
      <c r="H691" s="163"/>
      <c r="I691" s="163"/>
      <c r="J691" s="163"/>
      <c r="K691" s="163"/>
      <c r="L691" s="163"/>
      <c r="M691" s="163"/>
      <c r="N691" s="163"/>
      <c r="O691" s="163"/>
      <c r="P691" s="433"/>
    </row>
    <row r="692" spans="1:16" s="1" customFormat="1">
      <c r="A692" s="163"/>
      <c r="B692" s="163"/>
      <c r="C692" s="163"/>
      <c r="D692" s="163"/>
      <c r="E692" s="163"/>
      <c r="F692" s="163"/>
      <c r="G692" s="163"/>
      <c r="H692" s="163"/>
      <c r="I692" s="163"/>
      <c r="J692" s="163"/>
      <c r="K692" s="163"/>
      <c r="L692" s="163"/>
      <c r="M692" s="163"/>
      <c r="N692" s="163"/>
      <c r="O692" s="163"/>
      <c r="P692" s="433"/>
    </row>
    <row r="693" spans="1:16" s="1" customFormat="1">
      <c r="A693" s="163"/>
      <c r="B693" s="163"/>
      <c r="C693" s="163"/>
      <c r="D693" s="163"/>
      <c r="E693" s="163"/>
      <c r="F693" s="163"/>
      <c r="G693" s="163"/>
      <c r="H693" s="163"/>
      <c r="I693" s="163"/>
      <c r="J693" s="163"/>
      <c r="K693" s="163"/>
      <c r="L693" s="163"/>
      <c r="M693" s="163"/>
      <c r="N693" s="163"/>
      <c r="O693" s="163"/>
      <c r="P693" s="433"/>
    </row>
    <row r="694" spans="1:16" s="1" customFormat="1">
      <c r="A694" s="163"/>
      <c r="B694" s="163"/>
      <c r="C694" s="163"/>
      <c r="D694" s="163"/>
      <c r="E694" s="163"/>
      <c r="F694" s="163"/>
      <c r="G694" s="163"/>
      <c r="H694" s="163"/>
      <c r="I694" s="163"/>
      <c r="J694" s="163"/>
      <c r="K694" s="163"/>
      <c r="L694" s="163"/>
      <c r="M694" s="163"/>
      <c r="N694" s="163"/>
      <c r="O694" s="163"/>
      <c r="P694" s="433"/>
    </row>
    <row r="695" spans="1:16" s="1" customFormat="1">
      <c r="A695" s="163"/>
      <c r="B695" s="163"/>
      <c r="C695" s="163"/>
      <c r="D695" s="163"/>
      <c r="E695" s="163"/>
      <c r="F695" s="163"/>
      <c r="G695" s="163"/>
      <c r="H695" s="163"/>
      <c r="I695" s="163"/>
      <c r="J695" s="163"/>
      <c r="K695" s="163"/>
      <c r="L695" s="163"/>
      <c r="M695" s="163"/>
      <c r="N695" s="163"/>
      <c r="O695" s="163"/>
      <c r="P695" s="433"/>
    </row>
    <row r="696" spans="1:16" s="1" customFormat="1">
      <c r="A696" s="163"/>
      <c r="B696" s="163"/>
      <c r="C696" s="163"/>
      <c r="D696" s="163"/>
      <c r="E696" s="163"/>
      <c r="F696" s="163"/>
      <c r="G696" s="163"/>
      <c r="H696" s="163"/>
      <c r="I696" s="163"/>
      <c r="J696" s="163"/>
      <c r="K696" s="163"/>
      <c r="L696" s="163"/>
      <c r="M696" s="163"/>
      <c r="N696" s="163"/>
      <c r="O696" s="163"/>
      <c r="P696" s="433"/>
    </row>
    <row r="697" spans="1:16" s="1" customFormat="1">
      <c r="A697" s="163"/>
      <c r="B697" s="163"/>
      <c r="C697" s="163"/>
      <c r="D697" s="163"/>
      <c r="E697" s="163"/>
      <c r="F697" s="163"/>
      <c r="G697" s="163"/>
      <c r="H697" s="163"/>
      <c r="I697" s="163"/>
      <c r="J697" s="163"/>
      <c r="K697" s="163"/>
      <c r="L697" s="163"/>
      <c r="M697" s="163"/>
      <c r="N697" s="163"/>
      <c r="O697" s="163"/>
      <c r="P697" s="433"/>
    </row>
    <row r="698" spans="1:16" s="1" customFormat="1">
      <c r="A698" s="163"/>
      <c r="B698" s="163"/>
      <c r="C698" s="163"/>
      <c r="D698" s="163"/>
      <c r="E698" s="163"/>
      <c r="F698" s="163"/>
      <c r="G698" s="163"/>
      <c r="H698" s="163"/>
      <c r="I698" s="163"/>
      <c r="J698" s="163"/>
      <c r="K698" s="163"/>
      <c r="L698" s="163"/>
      <c r="M698" s="163"/>
      <c r="N698" s="163"/>
      <c r="O698" s="163"/>
      <c r="P698" s="433"/>
    </row>
    <row r="699" spans="1:16" s="1" customFormat="1">
      <c r="A699" s="163"/>
      <c r="B699" s="163"/>
      <c r="C699" s="163"/>
      <c r="D699" s="163"/>
      <c r="E699" s="163"/>
      <c r="F699" s="163"/>
      <c r="G699" s="163"/>
      <c r="H699" s="163"/>
      <c r="I699" s="163"/>
      <c r="J699" s="163"/>
      <c r="K699" s="163"/>
      <c r="L699" s="163"/>
      <c r="M699" s="163"/>
      <c r="N699" s="163"/>
      <c r="O699" s="163"/>
      <c r="P699" s="433"/>
    </row>
    <row r="700" spans="1:16" s="1" customFormat="1">
      <c r="A700" s="163"/>
      <c r="B700" s="163"/>
      <c r="C700" s="163"/>
      <c r="D700" s="163"/>
      <c r="E700" s="163"/>
      <c r="F700" s="163"/>
      <c r="G700" s="163"/>
      <c r="H700" s="163"/>
      <c r="I700" s="163"/>
      <c r="J700" s="163"/>
      <c r="K700" s="163"/>
      <c r="L700" s="163"/>
      <c r="M700" s="163"/>
      <c r="N700" s="163"/>
      <c r="O700" s="163"/>
      <c r="P700" s="433"/>
    </row>
    <row r="701" spans="1:16" s="1" customFormat="1">
      <c r="A701" s="163"/>
      <c r="B701" s="163"/>
      <c r="C701" s="163"/>
      <c r="D701" s="163"/>
      <c r="E701" s="163"/>
      <c r="F701" s="163"/>
      <c r="G701" s="163"/>
      <c r="H701" s="163"/>
      <c r="I701" s="163"/>
      <c r="J701" s="163"/>
      <c r="K701" s="163"/>
      <c r="L701" s="163"/>
      <c r="M701" s="163"/>
      <c r="N701" s="163"/>
      <c r="O701" s="163"/>
      <c r="P701" s="433"/>
    </row>
    <row r="702" spans="1:16" s="1" customFormat="1">
      <c r="A702" s="163"/>
      <c r="B702" s="163"/>
      <c r="C702" s="163"/>
      <c r="D702" s="163"/>
      <c r="E702" s="163"/>
      <c r="F702" s="163"/>
      <c r="G702" s="163"/>
      <c r="H702" s="163"/>
      <c r="I702" s="163"/>
      <c r="J702" s="163"/>
      <c r="K702" s="163"/>
      <c r="L702" s="163"/>
      <c r="M702" s="163"/>
      <c r="N702" s="163"/>
      <c r="O702" s="163"/>
      <c r="P702" s="433"/>
    </row>
    <row r="703" spans="1:16" s="1" customFormat="1">
      <c r="A703" s="163"/>
      <c r="B703" s="163"/>
      <c r="C703" s="163"/>
      <c r="D703" s="163"/>
      <c r="E703" s="163"/>
      <c r="F703" s="163"/>
      <c r="G703" s="163"/>
      <c r="H703" s="163"/>
      <c r="I703" s="163"/>
      <c r="J703" s="163"/>
      <c r="K703" s="163"/>
      <c r="L703" s="163"/>
      <c r="M703" s="163"/>
      <c r="N703" s="163"/>
      <c r="O703" s="163"/>
      <c r="P703" s="433"/>
    </row>
    <row r="704" spans="1:16" s="1" customFormat="1">
      <c r="A704" s="163"/>
      <c r="B704" s="163"/>
      <c r="C704" s="163"/>
      <c r="D704" s="163"/>
      <c r="E704" s="163"/>
      <c r="F704" s="163"/>
      <c r="G704" s="163"/>
      <c r="H704" s="163"/>
      <c r="I704" s="163"/>
      <c r="J704" s="163"/>
      <c r="K704" s="163"/>
      <c r="L704" s="163"/>
      <c r="M704" s="163"/>
      <c r="N704" s="163"/>
      <c r="O704" s="163"/>
      <c r="P704" s="433"/>
    </row>
    <row r="705" spans="1:16" s="1" customFormat="1">
      <c r="A705" s="163"/>
      <c r="B705" s="163"/>
      <c r="C705" s="163"/>
      <c r="D705" s="163"/>
      <c r="E705" s="163"/>
      <c r="F705" s="163"/>
      <c r="G705" s="163"/>
      <c r="H705" s="163"/>
      <c r="I705" s="163"/>
      <c r="J705" s="163"/>
      <c r="K705" s="163"/>
      <c r="L705" s="163"/>
      <c r="M705" s="163"/>
      <c r="N705" s="163"/>
      <c r="O705" s="163"/>
      <c r="P705" s="433"/>
    </row>
    <row r="706" spans="1:16" s="1" customFormat="1">
      <c r="A706" s="163"/>
      <c r="B706" s="163"/>
      <c r="C706" s="163"/>
      <c r="D706" s="163"/>
      <c r="E706" s="163"/>
      <c r="F706" s="163"/>
      <c r="G706" s="163"/>
      <c r="H706" s="163"/>
      <c r="I706" s="163"/>
      <c r="J706" s="163"/>
      <c r="K706" s="163"/>
      <c r="L706" s="163"/>
      <c r="M706" s="163"/>
      <c r="N706" s="163"/>
      <c r="O706" s="163"/>
      <c r="P706" s="433"/>
    </row>
    <row r="707" spans="1:16" s="1" customFormat="1">
      <c r="A707" s="163"/>
      <c r="B707" s="163"/>
      <c r="C707" s="163"/>
      <c r="D707" s="163"/>
      <c r="E707" s="163"/>
      <c r="F707" s="163"/>
      <c r="G707" s="163"/>
      <c r="H707" s="163"/>
      <c r="I707" s="163"/>
      <c r="J707" s="163"/>
      <c r="K707" s="163"/>
      <c r="L707" s="163"/>
      <c r="M707" s="163"/>
      <c r="N707" s="163"/>
      <c r="O707" s="163"/>
      <c r="P707" s="433"/>
    </row>
    <row r="708" spans="1:16" s="1" customFormat="1">
      <c r="A708" s="163"/>
      <c r="B708" s="163"/>
      <c r="C708" s="163"/>
      <c r="D708" s="163"/>
      <c r="E708" s="163"/>
      <c r="F708" s="163"/>
      <c r="G708" s="163"/>
      <c r="H708" s="163"/>
      <c r="I708" s="163"/>
      <c r="J708" s="163"/>
      <c r="K708" s="163"/>
      <c r="L708" s="163"/>
      <c r="M708" s="163"/>
      <c r="N708" s="163"/>
      <c r="O708" s="163"/>
      <c r="P708" s="433"/>
    </row>
    <row r="709" spans="1:16" s="1" customFormat="1">
      <c r="A709" s="163"/>
      <c r="B709" s="163"/>
      <c r="C709" s="163"/>
      <c r="D709" s="163"/>
      <c r="E709" s="163"/>
      <c r="F709" s="163"/>
      <c r="G709" s="163"/>
      <c r="H709" s="163"/>
      <c r="I709" s="163"/>
      <c r="J709" s="163"/>
      <c r="K709" s="163"/>
      <c r="L709" s="163"/>
      <c r="M709" s="163"/>
      <c r="N709" s="163"/>
      <c r="O709" s="163"/>
      <c r="P709" s="433"/>
    </row>
    <row r="710" spans="1:16" s="1" customFormat="1">
      <c r="A710" s="163"/>
      <c r="B710" s="163"/>
      <c r="C710" s="163"/>
      <c r="D710" s="163"/>
      <c r="E710" s="163"/>
      <c r="F710" s="163"/>
      <c r="G710" s="163"/>
      <c r="H710" s="163"/>
      <c r="I710" s="163"/>
      <c r="J710" s="163"/>
      <c r="K710" s="163"/>
      <c r="L710" s="163"/>
      <c r="M710" s="163"/>
      <c r="N710" s="163"/>
      <c r="O710" s="163"/>
      <c r="P710" s="433"/>
    </row>
    <row r="711" spans="1:16" s="1" customFormat="1">
      <c r="A711" s="163"/>
      <c r="B711" s="163"/>
      <c r="C711" s="163"/>
      <c r="D711" s="163"/>
      <c r="E711" s="163"/>
      <c r="F711" s="163"/>
      <c r="G711" s="163"/>
      <c r="H711" s="163"/>
      <c r="I711" s="163"/>
      <c r="J711" s="163"/>
      <c r="K711" s="163"/>
      <c r="L711" s="163"/>
      <c r="M711" s="163"/>
      <c r="N711" s="163"/>
      <c r="O711" s="163"/>
      <c r="P711" s="433"/>
    </row>
    <row r="712" spans="1:16" s="1" customFormat="1">
      <c r="A712" s="163"/>
      <c r="B712" s="163"/>
      <c r="C712" s="163"/>
      <c r="D712" s="163"/>
      <c r="E712" s="163"/>
      <c r="F712" s="163"/>
      <c r="G712" s="163"/>
      <c r="H712" s="163"/>
      <c r="I712" s="163"/>
      <c r="J712" s="163"/>
      <c r="K712" s="163"/>
      <c r="L712" s="163"/>
      <c r="M712" s="163"/>
      <c r="N712" s="163"/>
      <c r="O712" s="163"/>
      <c r="P712" s="433"/>
    </row>
    <row r="713" spans="1:16" s="1" customFormat="1">
      <c r="A713" s="163"/>
      <c r="B713" s="163"/>
      <c r="C713" s="163"/>
      <c r="D713" s="163"/>
      <c r="E713" s="163"/>
      <c r="F713" s="163"/>
      <c r="G713" s="163"/>
      <c r="H713" s="163"/>
      <c r="I713" s="163"/>
      <c r="J713" s="163"/>
      <c r="K713" s="163"/>
      <c r="L713" s="163"/>
      <c r="M713" s="163"/>
      <c r="N713" s="163"/>
      <c r="O713" s="163"/>
      <c r="P713" s="433"/>
    </row>
    <row r="714" spans="1:16" s="1" customFormat="1">
      <c r="A714" s="163"/>
      <c r="B714" s="163"/>
      <c r="C714" s="163"/>
      <c r="D714" s="163"/>
      <c r="E714" s="163"/>
      <c r="F714" s="163"/>
      <c r="G714" s="163"/>
      <c r="H714" s="163"/>
      <c r="I714" s="163"/>
      <c r="J714" s="163"/>
      <c r="K714" s="163"/>
      <c r="L714" s="163"/>
      <c r="M714" s="163"/>
      <c r="N714" s="163"/>
      <c r="O714" s="163"/>
      <c r="P714" s="433"/>
    </row>
    <row r="715" spans="1:16" s="1" customFormat="1">
      <c r="A715" s="163"/>
      <c r="B715" s="163"/>
      <c r="C715" s="163"/>
      <c r="D715" s="163"/>
      <c r="E715" s="163"/>
      <c r="F715" s="163"/>
      <c r="G715" s="163"/>
      <c r="H715" s="163"/>
      <c r="I715" s="163"/>
      <c r="J715" s="163"/>
      <c r="K715" s="163"/>
      <c r="L715" s="163"/>
      <c r="M715" s="163"/>
      <c r="N715" s="163"/>
      <c r="O715" s="163"/>
      <c r="P715" s="433"/>
    </row>
    <row r="716" spans="1:16" s="1" customFormat="1">
      <c r="A716" s="163"/>
      <c r="B716" s="163"/>
      <c r="C716" s="163"/>
      <c r="D716" s="163"/>
      <c r="E716" s="163"/>
      <c r="F716" s="163"/>
      <c r="G716" s="163"/>
      <c r="H716" s="163"/>
      <c r="I716" s="163"/>
      <c r="J716" s="163"/>
      <c r="K716" s="163"/>
      <c r="L716" s="163"/>
      <c r="M716" s="163"/>
      <c r="N716" s="163"/>
      <c r="O716" s="163"/>
      <c r="P716" s="433"/>
    </row>
    <row r="717" spans="1:16" s="1" customFormat="1">
      <c r="A717" s="163"/>
      <c r="B717" s="163"/>
      <c r="C717" s="163"/>
      <c r="D717" s="163"/>
      <c r="E717" s="163"/>
      <c r="F717" s="163"/>
      <c r="G717" s="163"/>
      <c r="H717" s="163"/>
      <c r="I717" s="163"/>
      <c r="J717" s="163"/>
      <c r="K717" s="163"/>
      <c r="L717" s="163"/>
      <c r="M717" s="163"/>
      <c r="N717" s="163"/>
      <c r="O717" s="163"/>
      <c r="P717" s="433"/>
    </row>
    <row r="718" spans="1:16" s="1" customFormat="1">
      <c r="A718" s="163"/>
      <c r="B718" s="163"/>
      <c r="C718" s="163"/>
      <c r="D718" s="163"/>
      <c r="E718" s="163"/>
      <c r="F718" s="163"/>
      <c r="G718" s="163"/>
      <c r="H718" s="163"/>
      <c r="I718" s="163"/>
      <c r="J718" s="163"/>
      <c r="K718" s="163"/>
      <c r="L718" s="163"/>
      <c r="M718" s="163"/>
      <c r="N718" s="163"/>
      <c r="O718" s="163"/>
      <c r="P718" s="433"/>
    </row>
    <row r="719" spans="1:16" s="1" customFormat="1">
      <c r="A719" s="163"/>
      <c r="B719" s="163"/>
      <c r="C719" s="163"/>
      <c r="D719" s="163"/>
      <c r="E719" s="163"/>
      <c r="F719" s="163"/>
      <c r="G719" s="163"/>
      <c r="H719" s="163"/>
      <c r="I719" s="163"/>
      <c r="J719" s="163"/>
      <c r="K719" s="163"/>
      <c r="L719" s="163"/>
      <c r="M719" s="163"/>
      <c r="N719" s="163"/>
      <c r="O719" s="163"/>
      <c r="P719" s="433"/>
    </row>
    <row r="720" spans="1:16" s="1" customFormat="1">
      <c r="A720" s="163"/>
      <c r="B720" s="163"/>
      <c r="C720" s="163"/>
      <c r="D720" s="163"/>
      <c r="E720" s="163"/>
      <c r="F720" s="163"/>
      <c r="G720" s="163"/>
      <c r="H720" s="163"/>
      <c r="I720" s="163"/>
      <c r="J720" s="163"/>
      <c r="K720" s="163"/>
      <c r="L720" s="163"/>
      <c r="M720" s="163"/>
      <c r="N720" s="163"/>
      <c r="O720" s="163"/>
      <c r="P720" s="433"/>
    </row>
    <row r="721" spans="1:16" s="1" customFormat="1">
      <c r="A721" s="163"/>
      <c r="B721" s="163"/>
      <c r="C721" s="163"/>
      <c r="D721" s="163"/>
      <c r="E721" s="163"/>
      <c r="F721" s="163"/>
      <c r="G721" s="163"/>
      <c r="H721" s="163"/>
      <c r="I721" s="163"/>
      <c r="J721" s="163"/>
      <c r="K721" s="163"/>
      <c r="L721" s="163"/>
      <c r="M721" s="163"/>
      <c r="N721" s="163"/>
      <c r="O721" s="163"/>
      <c r="P721" s="433"/>
    </row>
    <row r="722" spans="1:16" s="1" customFormat="1">
      <c r="A722" s="163"/>
      <c r="B722" s="163"/>
      <c r="C722" s="163"/>
      <c r="D722" s="163"/>
      <c r="E722" s="163"/>
      <c r="F722" s="163"/>
      <c r="G722" s="163"/>
      <c r="H722" s="163"/>
      <c r="I722" s="163"/>
      <c r="J722" s="163"/>
      <c r="K722" s="163"/>
      <c r="L722" s="163"/>
      <c r="M722" s="163"/>
      <c r="N722" s="163"/>
      <c r="O722" s="163"/>
      <c r="P722" s="433"/>
    </row>
    <row r="723" spans="1:16" s="1" customFormat="1">
      <c r="A723" s="163"/>
      <c r="B723" s="163"/>
      <c r="C723" s="163"/>
      <c r="D723" s="163"/>
      <c r="E723" s="163"/>
      <c r="F723" s="163"/>
      <c r="G723" s="163"/>
      <c r="H723" s="163"/>
      <c r="I723" s="163"/>
      <c r="J723" s="163"/>
      <c r="K723" s="163"/>
      <c r="L723" s="163"/>
      <c r="M723" s="163"/>
      <c r="N723" s="163"/>
      <c r="O723" s="163"/>
      <c r="P723" s="433"/>
    </row>
    <row r="724" spans="1:16" s="1" customFormat="1">
      <c r="A724" s="163"/>
      <c r="B724" s="163"/>
      <c r="C724" s="163"/>
      <c r="D724" s="163"/>
      <c r="E724" s="163"/>
      <c r="F724" s="163"/>
      <c r="G724" s="163"/>
      <c r="H724" s="163"/>
      <c r="I724" s="163"/>
      <c r="J724" s="163"/>
      <c r="K724" s="163"/>
      <c r="L724" s="163"/>
      <c r="M724" s="163"/>
      <c r="N724" s="163"/>
      <c r="O724" s="163"/>
      <c r="P724" s="433"/>
    </row>
    <row r="725" spans="1:16" s="1" customFormat="1">
      <c r="A725" s="163"/>
      <c r="B725" s="163"/>
      <c r="C725" s="163"/>
      <c r="D725" s="163"/>
      <c r="E725" s="163"/>
      <c r="F725" s="163"/>
      <c r="G725" s="163"/>
      <c r="H725" s="163"/>
      <c r="I725" s="163"/>
      <c r="J725" s="163"/>
      <c r="K725" s="163"/>
      <c r="L725" s="163"/>
      <c r="M725" s="163"/>
      <c r="N725" s="163"/>
      <c r="O725" s="163"/>
      <c r="P725" s="433"/>
    </row>
    <row r="726" spans="1:16" s="1" customFormat="1">
      <c r="A726" s="163"/>
      <c r="B726" s="163"/>
      <c r="C726" s="163"/>
      <c r="D726" s="163"/>
      <c r="E726" s="163"/>
      <c r="F726" s="163"/>
      <c r="G726" s="163"/>
      <c r="H726" s="163"/>
      <c r="I726" s="163"/>
      <c r="J726" s="163"/>
      <c r="K726" s="163"/>
      <c r="L726" s="163"/>
      <c r="M726" s="163"/>
      <c r="N726" s="163"/>
      <c r="O726" s="163"/>
      <c r="P726" s="433"/>
    </row>
    <row r="727" spans="1:16" s="1" customFormat="1">
      <c r="A727" s="163"/>
      <c r="B727" s="163"/>
      <c r="C727" s="163"/>
      <c r="D727" s="163"/>
      <c r="E727" s="163"/>
      <c r="F727" s="163"/>
      <c r="G727" s="163"/>
      <c r="H727" s="163"/>
      <c r="I727" s="163"/>
      <c r="J727" s="163"/>
      <c r="K727" s="163"/>
      <c r="L727" s="163"/>
      <c r="M727" s="163"/>
      <c r="N727" s="163"/>
      <c r="O727" s="163"/>
      <c r="P727" s="433"/>
    </row>
    <row r="728" spans="1:16" s="1" customFormat="1">
      <c r="A728" s="163"/>
      <c r="B728" s="163"/>
      <c r="C728" s="163"/>
      <c r="D728" s="163"/>
      <c r="E728" s="163"/>
      <c r="F728" s="163"/>
      <c r="G728" s="163"/>
      <c r="H728" s="163"/>
      <c r="I728" s="163"/>
      <c r="J728" s="163"/>
      <c r="K728" s="163"/>
      <c r="L728" s="163"/>
      <c r="M728" s="163"/>
      <c r="N728" s="163"/>
      <c r="O728" s="163"/>
      <c r="P728" s="433"/>
    </row>
    <row r="729" spans="1:16" s="1" customFormat="1">
      <c r="A729" s="163"/>
      <c r="B729" s="163"/>
      <c r="C729" s="163"/>
      <c r="D729" s="163"/>
      <c r="E729" s="163"/>
      <c r="F729" s="163"/>
      <c r="G729" s="163"/>
      <c r="H729" s="163"/>
      <c r="I729" s="163"/>
      <c r="J729" s="163"/>
      <c r="K729" s="163"/>
      <c r="L729" s="163"/>
      <c r="M729" s="163"/>
      <c r="N729" s="163"/>
      <c r="O729" s="163"/>
      <c r="P729" s="433"/>
    </row>
    <row r="730" spans="1:16" s="1" customFormat="1">
      <c r="A730" s="163"/>
      <c r="B730" s="163"/>
      <c r="C730" s="163"/>
      <c r="D730" s="163"/>
      <c r="E730" s="163"/>
      <c r="F730" s="163"/>
      <c r="G730" s="163"/>
      <c r="H730" s="163"/>
      <c r="I730" s="163"/>
      <c r="J730" s="163"/>
      <c r="K730" s="163"/>
      <c r="L730" s="163"/>
      <c r="M730" s="163"/>
      <c r="N730" s="163"/>
      <c r="O730" s="163"/>
      <c r="P730" s="433"/>
    </row>
    <row r="731" spans="1:16" s="1" customFormat="1">
      <c r="A731" s="163"/>
      <c r="B731" s="163"/>
      <c r="C731" s="163"/>
      <c r="D731" s="163"/>
      <c r="E731" s="163"/>
      <c r="F731" s="163"/>
      <c r="G731" s="163"/>
      <c r="H731" s="163"/>
      <c r="I731" s="163"/>
      <c r="J731" s="163"/>
      <c r="K731" s="163"/>
      <c r="L731" s="163"/>
      <c r="M731" s="163"/>
      <c r="N731" s="163"/>
      <c r="O731" s="163"/>
      <c r="P731" s="433"/>
    </row>
    <row r="732" spans="1:16" s="1" customFormat="1">
      <c r="A732" s="163"/>
      <c r="B732" s="163"/>
      <c r="C732" s="163"/>
      <c r="D732" s="163"/>
      <c r="E732" s="163"/>
      <c r="F732" s="163"/>
      <c r="G732" s="163"/>
      <c r="H732" s="163"/>
      <c r="I732" s="163"/>
      <c r="J732" s="163"/>
      <c r="K732" s="163"/>
      <c r="L732" s="163"/>
      <c r="M732" s="163"/>
      <c r="N732" s="163"/>
      <c r="O732" s="163"/>
      <c r="P732" s="433"/>
    </row>
    <row r="733" spans="1:16" s="1" customFormat="1">
      <c r="A733" s="163"/>
      <c r="B733" s="163"/>
      <c r="C733" s="163"/>
      <c r="D733" s="163"/>
      <c r="E733" s="163"/>
      <c r="F733" s="163"/>
      <c r="G733" s="163"/>
      <c r="H733" s="163"/>
      <c r="I733" s="163"/>
      <c r="J733" s="163"/>
      <c r="K733" s="163"/>
      <c r="L733" s="163"/>
      <c r="M733" s="163"/>
      <c r="N733" s="163"/>
      <c r="O733" s="163"/>
      <c r="P733" s="433"/>
    </row>
    <row r="734" spans="1:16" s="1" customFormat="1">
      <c r="A734" s="163"/>
      <c r="B734" s="163"/>
      <c r="C734" s="163"/>
      <c r="D734" s="163"/>
      <c r="E734" s="163"/>
      <c r="F734" s="163"/>
      <c r="G734" s="163"/>
      <c r="H734" s="163"/>
      <c r="I734" s="163"/>
      <c r="J734" s="163"/>
      <c r="K734" s="163"/>
      <c r="L734" s="163"/>
      <c r="M734" s="163"/>
      <c r="N734" s="163"/>
      <c r="O734" s="163"/>
      <c r="P734" s="433"/>
    </row>
    <row r="735" spans="1:16" s="1" customFormat="1">
      <c r="A735" s="163"/>
      <c r="B735" s="163"/>
      <c r="C735" s="163"/>
      <c r="D735" s="163"/>
      <c r="E735" s="163"/>
      <c r="F735" s="163"/>
      <c r="G735" s="163"/>
      <c r="H735" s="163"/>
      <c r="I735" s="163"/>
      <c r="J735" s="163"/>
      <c r="K735" s="163"/>
      <c r="L735" s="163"/>
      <c r="M735" s="163"/>
      <c r="N735" s="163"/>
      <c r="O735" s="163"/>
      <c r="P735" s="433"/>
    </row>
    <row r="736" spans="1:16" s="1" customFormat="1">
      <c r="A736" s="163"/>
      <c r="B736" s="163"/>
      <c r="C736" s="163"/>
      <c r="D736" s="163"/>
      <c r="E736" s="163"/>
      <c r="F736" s="163"/>
      <c r="G736" s="163"/>
      <c r="H736" s="163"/>
      <c r="I736" s="163"/>
      <c r="J736" s="163"/>
      <c r="K736" s="163"/>
      <c r="L736" s="163"/>
      <c r="M736" s="163"/>
      <c r="N736" s="163"/>
      <c r="O736" s="163"/>
      <c r="P736" s="433"/>
    </row>
    <row r="737" spans="1:16" s="1" customFormat="1">
      <c r="A737" s="163"/>
      <c r="B737" s="163"/>
      <c r="C737" s="163"/>
      <c r="D737" s="163"/>
      <c r="E737" s="163"/>
      <c r="F737" s="163"/>
      <c r="G737" s="163"/>
      <c r="H737" s="163"/>
      <c r="I737" s="163"/>
      <c r="J737" s="163"/>
      <c r="K737" s="163"/>
      <c r="L737" s="163"/>
      <c r="M737" s="163"/>
      <c r="N737" s="163"/>
      <c r="O737" s="163"/>
      <c r="P737" s="433"/>
    </row>
    <row r="738" spans="1:16" s="1" customFormat="1">
      <c r="A738" s="163"/>
      <c r="B738" s="163"/>
      <c r="C738" s="163"/>
      <c r="D738" s="163"/>
      <c r="E738" s="163"/>
      <c r="F738" s="163"/>
      <c r="G738" s="163"/>
      <c r="H738" s="163"/>
      <c r="I738" s="163"/>
      <c r="J738" s="163"/>
      <c r="K738" s="163"/>
      <c r="L738" s="163"/>
      <c r="M738" s="163"/>
      <c r="N738" s="163"/>
      <c r="O738" s="163"/>
      <c r="P738" s="433"/>
    </row>
    <row r="739" spans="1:16" s="1" customFormat="1">
      <c r="A739" s="163"/>
      <c r="B739" s="163"/>
      <c r="C739" s="163"/>
      <c r="D739" s="163"/>
      <c r="E739" s="163"/>
      <c r="F739" s="163"/>
      <c r="G739" s="163"/>
      <c r="H739" s="163"/>
      <c r="I739" s="163"/>
      <c r="J739" s="163"/>
      <c r="K739" s="163"/>
      <c r="L739" s="163"/>
      <c r="M739" s="163"/>
      <c r="N739" s="163"/>
      <c r="O739" s="163"/>
      <c r="P739" s="433"/>
    </row>
    <row r="740" spans="1:16" s="1" customFormat="1">
      <c r="A740" s="163"/>
      <c r="B740" s="163"/>
      <c r="C740" s="163"/>
      <c r="D740" s="163"/>
      <c r="E740" s="163"/>
      <c r="F740" s="163"/>
      <c r="G740" s="163"/>
      <c r="H740" s="163"/>
      <c r="I740" s="163"/>
      <c r="J740" s="163"/>
      <c r="K740" s="163"/>
      <c r="L740" s="163"/>
      <c r="M740" s="163"/>
      <c r="N740" s="163"/>
      <c r="O740" s="163"/>
      <c r="P740" s="433"/>
    </row>
    <row r="741" spans="1:16" s="1" customFormat="1">
      <c r="A741" s="163"/>
      <c r="B741" s="163"/>
      <c r="C741" s="163"/>
      <c r="D741" s="163"/>
      <c r="E741" s="163"/>
      <c r="F741" s="163"/>
      <c r="G741" s="163"/>
      <c r="H741" s="163"/>
      <c r="I741" s="163"/>
      <c r="J741" s="163"/>
      <c r="K741" s="163"/>
      <c r="L741" s="163"/>
      <c r="M741" s="163"/>
      <c r="N741" s="163"/>
      <c r="O741" s="163"/>
      <c r="P741" s="433"/>
    </row>
    <row r="742" spans="1:16" s="1" customFormat="1">
      <c r="A742" s="163"/>
      <c r="B742" s="163"/>
      <c r="C742" s="163"/>
      <c r="D742" s="163"/>
      <c r="E742" s="163"/>
      <c r="F742" s="163"/>
      <c r="G742" s="163"/>
      <c r="H742" s="163"/>
      <c r="I742" s="163"/>
      <c r="J742" s="163"/>
      <c r="K742" s="163"/>
      <c r="L742" s="163"/>
      <c r="M742" s="163"/>
      <c r="N742" s="163"/>
      <c r="O742" s="163"/>
      <c r="P742" s="433"/>
    </row>
    <row r="743" spans="1:16" s="1" customFormat="1">
      <c r="A743" s="163"/>
      <c r="B743" s="163"/>
      <c r="C743" s="163"/>
      <c r="D743" s="163"/>
      <c r="E743" s="163"/>
      <c r="F743" s="163"/>
      <c r="G743" s="163"/>
      <c r="H743" s="163"/>
      <c r="I743" s="163"/>
      <c r="J743" s="163"/>
      <c r="K743" s="163"/>
      <c r="L743" s="163"/>
      <c r="M743" s="163"/>
      <c r="N743" s="163"/>
      <c r="O743" s="163"/>
      <c r="P743" s="433"/>
    </row>
    <row r="744" spans="1:16" s="1" customFormat="1">
      <c r="A744" s="163"/>
      <c r="B744" s="163"/>
      <c r="C744" s="163"/>
      <c r="D744" s="163"/>
      <c r="E744" s="163"/>
      <c r="F744" s="163"/>
      <c r="G744" s="163"/>
      <c r="H744" s="163"/>
      <c r="I744" s="163"/>
      <c r="J744" s="163"/>
      <c r="K744" s="163"/>
      <c r="L744" s="163"/>
      <c r="M744" s="163"/>
      <c r="N744" s="163"/>
      <c r="O744" s="163"/>
      <c r="P744" s="433"/>
    </row>
    <row r="745" spans="1:16" s="1" customFormat="1">
      <c r="A745" s="163"/>
      <c r="B745" s="163"/>
      <c r="C745" s="163"/>
      <c r="D745" s="163"/>
      <c r="E745" s="163"/>
      <c r="F745" s="163"/>
      <c r="G745" s="163"/>
      <c r="H745" s="163"/>
      <c r="I745" s="163"/>
      <c r="J745" s="163"/>
      <c r="K745" s="163"/>
      <c r="L745" s="163"/>
      <c r="M745" s="163"/>
      <c r="N745" s="163"/>
      <c r="O745" s="163"/>
      <c r="P745" s="433"/>
    </row>
    <row r="746" spans="1:16" s="1" customFormat="1">
      <c r="A746" s="163"/>
      <c r="B746" s="163"/>
      <c r="C746" s="163"/>
      <c r="D746" s="163"/>
      <c r="E746" s="163"/>
      <c r="F746" s="163"/>
      <c r="G746" s="163"/>
      <c r="H746" s="163"/>
      <c r="I746" s="163"/>
      <c r="J746" s="163"/>
      <c r="K746" s="163"/>
      <c r="L746" s="163"/>
      <c r="M746" s="163"/>
      <c r="N746" s="163"/>
      <c r="O746" s="163"/>
      <c r="P746" s="433"/>
    </row>
    <row r="747" spans="1:16" s="1" customFormat="1">
      <c r="A747" s="163"/>
      <c r="B747" s="163"/>
      <c r="C747" s="163"/>
      <c r="D747" s="163"/>
      <c r="E747" s="163"/>
      <c r="F747" s="163"/>
      <c r="G747" s="163"/>
      <c r="H747" s="163"/>
      <c r="I747" s="163"/>
      <c r="J747" s="163"/>
      <c r="K747" s="163"/>
      <c r="L747" s="163"/>
      <c r="M747" s="163"/>
      <c r="N747" s="163"/>
      <c r="O747" s="163"/>
      <c r="P747" s="433"/>
    </row>
    <row r="748" spans="1:16" s="1" customFormat="1">
      <c r="A748" s="163"/>
      <c r="B748" s="163"/>
      <c r="C748" s="163"/>
      <c r="D748" s="163"/>
      <c r="E748" s="163"/>
      <c r="F748" s="163"/>
      <c r="G748" s="163"/>
      <c r="H748" s="163"/>
      <c r="I748" s="163"/>
      <c r="J748" s="163"/>
      <c r="K748" s="163"/>
      <c r="L748" s="163"/>
      <c r="M748" s="163"/>
      <c r="N748" s="163"/>
      <c r="O748" s="163"/>
      <c r="P748" s="433"/>
    </row>
    <row r="749" spans="1:16" s="1" customFormat="1">
      <c r="P749" s="433"/>
    </row>
    <row r="750" spans="1:16" s="1" customFormat="1">
      <c r="P750" s="433"/>
    </row>
    <row r="751" spans="1:16" s="1" customFormat="1">
      <c r="P751" s="433"/>
    </row>
    <row r="752" spans="1:16" s="1" customFormat="1">
      <c r="P752" s="433"/>
    </row>
    <row r="753" spans="16:16" s="1" customFormat="1">
      <c r="P753" s="433"/>
    </row>
    <row r="754" spans="16:16" s="1" customFormat="1">
      <c r="P754" s="433"/>
    </row>
    <row r="755" spans="16:16" s="1" customFormat="1">
      <c r="P755" s="433"/>
    </row>
    <row r="756" spans="16:16" s="1" customFormat="1">
      <c r="P756" s="433"/>
    </row>
    <row r="757" spans="16:16" s="1" customFormat="1">
      <c r="P757" s="433"/>
    </row>
    <row r="758" spans="16:16" s="1" customFormat="1">
      <c r="P758" s="433"/>
    </row>
  </sheetData>
  <sheetProtection formatRows="0" insertRows="0"/>
  <customSheetViews>
    <customSheetView guid="{21F2E024-704F-4E93-AC63-213755ECFFE0}" scale="55" showPageBreaks="1" showGridLines="0" fitToPage="1" printArea="1" view="pageBreakPreview">
      <pane ySplit="6" topLeftCell="A7" activePane="bottomLeft" state="frozen"/>
      <selection pane="bottomLeft"/>
      <colBreaks count="1" manualBreakCount="1">
        <brk id="14" max="77" man="1"/>
      </colBreaks>
      <pageMargins left="0.70866141732283472" right="0.70866141732283472" top="0.74803149606299213" bottom="0.74803149606299213" header="0.31496062992125984" footer="0.31496062992125984"/>
      <pageSetup paperSize="9" scale="51" fitToHeight="0" orientation="portrait" r:id="rId1"/>
      <headerFooter>
        <oddHeader>&amp;C&amp;"Arial"&amp;10 Commerce Commission Information Disclosure Template</oddHeader>
        <oddFooter>&amp;L&amp;"Arial"&amp;10 &amp;F&amp;C&amp;"Arial"&amp;10 &amp;A&amp;R&amp;"Arial"&amp;10 &amp;P</oddFooter>
      </headerFooter>
    </customSheetView>
  </customSheetViews>
  <mergeCells count="10">
    <mergeCell ref="L2:N2"/>
    <mergeCell ref="L3:N3"/>
    <mergeCell ref="L51:M51"/>
    <mergeCell ref="C79:N79"/>
    <mergeCell ref="A5:N5"/>
    <mergeCell ref="H76:M77"/>
    <mergeCell ref="H59:M60"/>
    <mergeCell ref="N8:N9"/>
    <mergeCell ref="C8:I9"/>
    <mergeCell ref="H67:M68"/>
  </mergeCells>
  <dataValidations count="1">
    <dataValidation allowBlank="1" showInputMessage="1" showErrorMessage="1" prompt="Please enter text" sqref="H55:H57 H59 H67 H72:H74 H63:H65 H76"/>
  </dataValidations>
  <pageMargins left="0.70866141732283472" right="0.70866141732283472" top="0.74803149606299213" bottom="0.74803149606299213" header="0.31496062992125984" footer="0.31496062992125984"/>
  <pageSetup paperSize="9" scale="51" fitToHeight="2" orientation="portrait" r:id="rId2"/>
  <headerFooter alignWithMargins="0">
    <oddHeader>&amp;C&amp;"Arial,Regular" Commerce Commission Information Disclosure Template</oddHeader>
    <oddFooter>&amp;L&amp;"Arial,Regular" &amp;P&amp;C&amp;"Arial,Regular" &amp;F&amp;R&amp;"Arial,Regular"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749992370372631"/>
  </sheetPr>
  <dimension ref="A1:AH743"/>
  <sheetViews>
    <sheetView showGridLines="0" topLeftCell="B1" zoomScaleNormal="100" zoomScaleSheetLayoutView="75" workbookViewId="0">
      <selection activeCell="J70" sqref="J70"/>
    </sheetView>
  </sheetViews>
  <sheetFormatPr defaultColWidth="9.109375" defaultRowHeight="13.8"/>
  <cols>
    <col min="1" max="1" width="4.5546875" style="1" customWidth="1"/>
    <col min="2" max="2" width="3.109375" style="1" customWidth="1"/>
    <col min="3" max="3" width="5.5546875" style="1" customWidth="1"/>
    <col min="4" max="4" width="0.88671875" style="189" customWidth="1"/>
    <col min="5" max="5" width="1.5546875" style="1" customWidth="1"/>
    <col min="6" max="6" width="2.6640625" style="1" customWidth="1"/>
    <col min="7" max="7" width="69.88671875" style="1" customWidth="1"/>
    <col min="8" max="9" width="6.88671875" style="1" customWidth="1"/>
    <col min="10" max="11" width="16.109375" style="1" customWidth="1"/>
    <col min="12" max="12" width="2.6640625" style="1" customWidth="1"/>
    <col min="13" max="13" width="21.109375" style="433" customWidth="1"/>
    <col min="14" max="16384" width="9.109375" style="1"/>
  </cols>
  <sheetData>
    <row r="1" spans="1:18" s="19" customFormat="1" ht="15" customHeight="1">
      <c r="A1" s="74"/>
      <c r="B1" s="75"/>
      <c r="C1" s="75"/>
      <c r="D1" s="75"/>
      <c r="E1" s="75"/>
      <c r="F1" s="105"/>
      <c r="G1" s="105"/>
      <c r="H1" s="105"/>
      <c r="I1" s="105"/>
      <c r="J1" s="75"/>
      <c r="K1" s="75"/>
      <c r="L1" s="106"/>
      <c r="M1" s="429"/>
    </row>
    <row r="2" spans="1:18" s="19" customFormat="1" ht="18" customHeight="1">
      <c r="A2" s="77"/>
      <c r="B2" s="78"/>
      <c r="C2" s="78"/>
      <c r="D2" s="78"/>
      <c r="E2" s="78"/>
      <c r="F2" s="351"/>
      <c r="G2" s="351"/>
      <c r="H2" s="140" t="s">
        <v>9</v>
      </c>
      <c r="I2" s="623" t="str">
        <f>IF(NOT(ISBLANK(CoverSheet!$C$8)),CoverSheet!$C$8,"")</f>
        <v>Alpine Energy Limitied</v>
      </c>
      <c r="J2" s="623"/>
      <c r="K2" s="623"/>
      <c r="L2" s="107"/>
      <c r="M2" s="429"/>
    </row>
    <row r="3" spans="1:18" s="19" customFormat="1" ht="18" customHeight="1">
      <c r="A3" s="77"/>
      <c r="B3" s="78"/>
      <c r="C3" s="78"/>
      <c r="D3" s="78"/>
      <c r="E3" s="78"/>
      <c r="F3" s="351"/>
      <c r="G3" s="351"/>
      <c r="H3" s="140" t="s">
        <v>462</v>
      </c>
      <c r="I3" s="624">
        <f>IF(ISNUMBER(CoverSheet!$C$12),CoverSheet!$C$12,"")</f>
        <v>41729</v>
      </c>
      <c r="J3" s="624"/>
      <c r="K3" s="624"/>
      <c r="L3" s="107"/>
      <c r="M3" s="429"/>
    </row>
    <row r="4" spans="1:18" s="19" customFormat="1" ht="20.25" customHeight="1">
      <c r="A4" s="352" t="s">
        <v>634</v>
      </c>
      <c r="B4" s="93"/>
      <c r="C4" s="78"/>
      <c r="D4" s="78"/>
      <c r="E4" s="78"/>
      <c r="F4" s="108"/>
      <c r="G4" s="108"/>
      <c r="H4" s="108"/>
      <c r="I4" s="108"/>
      <c r="J4" s="78"/>
      <c r="K4" s="78"/>
      <c r="L4" s="107"/>
      <c r="M4" s="429"/>
      <c r="N4" s="41"/>
      <c r="O4" s="41"/>
      <c r="P4" s="41"/>
      <c r="Q4" s="41"/>
      <c r="R4" s="41"/>
    </row>
    <row r="5" spans="1:18" s="286" customFormat="1" ht="80.25" customHeight="1">
      <c r="A5" s="621" t="s">
        <v>750</v>
      </c>
      <c r="B5" s="625"/>
      <c r="C5" s="625"/>
      <c r="D5" s="625"/>
      <c r="E5" s="625"/>
      <c r="F5" s="625"/>
      <c r="G5" s="625"/>
      <c r="H5" s="625"/>
      <c r="I5" s="625"/>
      <c r="J5" s="625"/>
      <c r="K5" s="625"/>
      <c r="L5" s="285"/>
      <c r="M5" s="428"/>
      <c r="N5" s="292"/>
      <c r="O5" s="292"/>
      <c r="P5" s="292"/>
      <c r="Q5" s="292"/>
      <c r="R5" s="292"/>
    </row>
    <row r="6" spans="1:18" s="19" customFormat="1" ht="15" customHeight="1">
      <c r="A6" s="129" t="s">
        <v>741</v>
      </c>
      <c r="B6" s="174"/>
      <c r="C6" s="85"/>
      <c r="D6" s="85"/>
      <c r="E6" s="78"/>
      <c r="F6" s="108"/>
      <c r="G6" s="108"/>
      <c r="H6" s="108"/>
      <c r="I6" s="108"/>
      <c r="J6" s="78"/>
      <c r="K6" s="78"/>
      <c r="L6" s="107"/>
      <c r="M6" s="429"/>
    </row>
    <row r="7" spans="1:18" s="19" customFormat="1" ht="30" customHeight="1">
      <c r="A7" s="191">
        <v>7</v>
      </c>
      <c r="B7" s="345"/>
      <c r="C7" s="256" t="s">
        <v>650</v>
      </c>
      <c r="D7" s="344"/>
      <c r="E7" s="263"/>
      <c r="F7" s="267"/>
      <c r="G7" s="267"/>
      <c r="H7" s="267"/>
      <c r="I7" s="267"/>
      <c r="J7" s="273" t="s">
        <v>133</v>
      </c>
      <c r="K7" s="273" t="s">
        <v>133</v>
      </c>
      <c r="L7" s="59"/>
      <c r="M7" s="430"/>
    </row>
    <row r="8" spans="1:18" s="19" customFormat="1" ht="15" customHeight="1">
      <c r="A8" s="191">
        <v>8</v>
      </c>
      <c r="B8" s="345"/>
      <c r="C8" s="267"/>
      <c r="D8" s="267"/>
      <c r="E8" s="354"/>
      <c r="F8" s="354" t="s">
        <v>490</v>
      </c>
      <c r="G8" s="354"/>
      <c r="H8" s="354"/>
      <c r="I8" s="354"/>
      <c r="J8" s="295" t="s">
        <v>196</v>
      </c>
      <c r="K8" s="369">
        <f>K38</f>
        <v>3700.7888600000028</v>
      </c>
      <c r="L8" s="59"/>
      <c r="M8" s="429" t="s">
        <v>729</v>
      </c>
    </row>
    <row r="9" spans="1:18" s="19" customFormat="1" ht="15" customHeight="1">
      <c r="A9" s="191">
        <v>9</v>
      </c>
      <c r="B9" s="345"/>
      <c r="C9" s="267"/>
      <c r="D9" s="267"/>
      <c r="E9" s="354"/>
      <c r="F9" s="354" t="s">
        <v>115</v>
      </c>
      <c r="G9" s="354"/>
      <c r="H9" s="354"/>
      <c r="I9" s="354"/>
      <c r="J9" s="295" t="s">
        <v>196</v>
      </c>
      <c r="K9" s="369">
        <f>J52</f>
        <v>8775.3785900000003</v>
      </c>
      <c r="L9" s="59"/>
      <c r="M9" s="429" t="s">
        <v>730</v>
      </c>
    </row>
    <row r="10" spans="1:18" s="19" customFormat="1" ht="15" customHeight="1">
      <c r="A10" s="191">
        <v>10</v>
      </c>
      <c r="B10" s="345"/>
      <c r="C10" s="267"/>
      <c r="D10" s="267"/>
      <c r="E10" s="354"/>
      <c r="F10" s="354" t="s">
        <v>116</v>
      </c>
      <c r="G10" s="354"/>
      <c r="H10" s="354"/>
      <c r="I10" s="354"/>
      <c r="J10" s="295"/>
      <c r="K10" s="369">
        <f>K52</f>
        <v>2688.1420600000001</v>
      </c>
      <c r="L10" s="59"/>
      <c r="M10" s="429" t="s">
        <v>730</v>
      </c>
    </row>
    <row r="11" spans="1:18" s="19" customFormat="1" ht="15" customHeight="1">
      <c r="A11" s="191">
        <v>11</v>
      </c>
      <c r="B11" s="345"/>
      <c r="C11" s="267"/>
      <c r="D11" s="267"/>
      <c r="E11" s="354"/>
      <c r="F11" s="354" t="s">
        <v>117</v>
      </c>
      <c r="G11" s="354"/>
      <c r="H11" s="354"/>
      <c r="I11" s="354"/>
      <c r="J11" s="295"/>
      <c r="K11" s="369">
        <f>K65</f>
        <v>264.94215000000003</v>
      </c>
      <c r="L11" s="59"/>
      <c r="M11" s="429" t="s">
        <v>731</v>
      </c>
    </row>
    <row r="12" spans="1:18" s="41" customFormat="1" ht="15" customHeight="1">
      <c r="A12" s="191">
        <v>12</v>
      </c>
      <c r="B12" s="345"/>
      <c r="C12" s="267"/>
      <c r="D12" s="267"/>
      <c r="E12" s="354"/>
      <c r="F12" s="354" t="s">
        <v>315</v>
      </c>
      <c r="G12" s="354"/>
      <c r="H12" s="354"/>
      <c r="I12" s="354"/>
      <c r="J12" s="295"/>
      <c r="K12" s="295"/>
      <c r="L12" s="59"/>
      <c r="M12" s="429"/>
    </row>
    <row r="13" spans="1:18" s="19" customFormat="1" ht="15" customHeight="1">
      <c r="A13" s="191">
        <v>13</v>
      </c>
      <c r="B13" s="345"/>
      <c r="C13" s="267"/>
      <c r="D13" s="267"/>
      <c r="E13" s="354"/>
      <c r="F13" s="354"/>
      <c r="G13" s="354" t="s">
        <v>65</v>
      </c>
      <c r="H13" s="354"/>
      <c r="I13" s="354"/>
      <c r="J13" s="369">
        <f>K80</f>
        <v>86.425359999999998</v>
      </c>
      <c r="K13" s="295"/>
      <c r="L13" s="59"/>
      <c r="M13" s="429" t="s">
        <v>732</v>
      </c>
    </row>
    <row r="14" spans="1:18" s="19" customFormat="1" ht="15" customHeight="1">
      <c r="A14" s="191">
        <v>14</v>
      </c>
      <c r="B14" s="345"/>
      <c r="C14" s="267"/>
      <c r="D14" s="267"/>
      <c r="E14" s="354"/>
      <c r="F14" s="354"/>
      <c r="G14" s="354" t="s">
        <v>118</v>
      </c>
      <c r="H14" s="354"/>
      <c r="I14" s="354"/>
      <c r="J14" s="369">
        <f>K92</f>
        <v>0</v>
      </c>
      <c r="K14" s="295"/>
      <c r="L14" s="59"/>
      <c r="M14" s="429" t="s">
        <v>733</v>
      </c>
    </row>
    <row r="15" spans="1:18" s="19" customFormat="1" ht="15" customHeight="1" thickBot="1">
      <c r="A15" s="191">
        <v>15</v>
      </c>
      <c r="B15" s="345"/>
      <c r="C15" s="267"/>
      <c r="D15" s="267"/>
      <c r="E15" s="354"/>
      <c r="F15" s="354"/>
      <c r="G15" s="354" t="s">
        <v>366</v>
      </c>
      <c r="H15" s="354"/>
      <c r="I15" s="354"/>
      <c r="J15" s="369">
        <f>K106</f>
        <v>2498.8799200000003</v>
      </c>
      <c r="K15" s="295"/>
      <c r="L15" s="59"/>
      <c r="M15" s="429" t="s">
        <v>734</v>
      </c>
    </row>
    <row r="16" spans="1:18" s="41" customFormat="1" ht="15" customHeight="1" thickBot="1">
      <c r="A16" s="191">
        <v>16</v>
      </c>
      <c r="B16" s="345"/>
      <c r="C16" s="267"/>
      <c r="D16" s="267"/>
      <c r="E16" s="196"/>
      <c r="F16" s="196" t="s">
        <v>314</v>
      </c>
      <c r="G16" s="354"/>
      <c r="H16" s="354"/>
      <c r="I16" s="354"/>
      <c r="J16" s="304"/>
      <c r="K16" s="388">
        <f>SUM(J13:J15)</f>
        <v>2585.3052800000005</v>
      </c>
      <c r="L16" s="59"/>
      <c r="M16" s="429"/>
    </row>
    <row r="17" spans="1:13" s="41" customFormat="1" ht="15" customHeight="1" thickBot="1">
      <c r="A17" s="191">
        <v>17</v>
      </c>
      <c r="B17" s="345"/>
      <c r="C17" s="267"/>
      <c r="D17" s="267"/>
      <c r="E17" s="196" t="s">
        <v>671</v>
      </c>
      <c r="F17" s="354"/>
      <c r="G17" s="354"/>
      <c r="H17" s="354"/>
      <c r="I17" s="354"/>
      <c r="J17" s="295"/>
      <c r="K17" s="388">
        <f>K8+K9+K10+K11+K16</f>
        <v>18014.556940000002</v>
      </c>
      <c r="L17" s="59"/>
      <c r="M17" s="429"/>
    </row>
    <row r="18" spans="1:13" s="19" customFormat="1" ht="15" customHeight="1">
      <c r="A18" s="191">
        <v>18</v>
      </c>
      <c r="B18" s="345"/>
      <c r="C18" s="267"/>
      <c r="D18" s="267"/>
      <c r="E18" s="354"/>
      <c r="F18" s="354" t="s">
        <v>460</v>
      </c>
      <c r="G18" s="354"/>
      <c r="H18" s="354"/>
      <c r="I18" s="354"/>
      <c r="J18" s="295"/>
      <c r="K18" s="369">
        <f>K132</f>
        <v>1268.2665400000001</v>
      </c>
      <c r="L18" s="59"/>
      <c r="M18" s="429" t="s">
        <v>735</v>
      </c>
    </row>
    <row r="19" spans="1:13" s="41" customFormat="1" ht="15" customHeight="1" thickBot="1">
      <c r="A19" s="191">
        <v>19</v>
      </c>
      <c r="B19" s="345"/>
      <c r="C19" s="267"/>
      <c r="D19" s="267"/>
      <c r="E19" s="354"/>
      <c r="F19" s="354"/>
      <c r="G19" s="354"/>
      <c r="H19" s="354"/>
      <c r="I19" s="354"/>
      <c r="J19" s="295"/>
      <c r="K19" s="295"/>
      <c r="L19" s="59"/>
      <c r="M19" s="429"/>
    </row>
    <row r="20" spans="1:13" s="19" customFormat="1" ht="15" customHeight="1" thickBot="1">
      <c r="A20" s="191">
        <v>20</v>
      </c>
      <c r="B20" s="345"/>
      <c r="C20" s="267"/>
      <c r="D20" s="267"/>
      <c r="E20" s="262" t="s">
        <v>651</v>
      </c>
      <c r="F20" s="354"/>
      <c r="G20" s="354"/>
      <c r="H20" s="354"/>
      <c r="I20" s="354"/>
      <c r="J20" s="295"/>
      <c r="K20" s="388">
        <f>K17+K18</f>
        <v>19282.823480000003</v>
      </c>
      <c r="L20" s="59"/>
      <c r="M20" s="429"/>
    </row>
    <row r="21" spans="1:13" s="41" customFormat="1" ht="15" customHeight="1">
      <c r="A21" s="191">
        <v>21</v>
      </c>
      <c r="B21" s="345"/>
      <c r="C21" s="267"/>
      <c r="D21" s="266" t="s">
        <v>7</v>
      </c>
      <c r="E21" s="262"/>
      <c r="F21" s="291" t="s">
        <v>652</v>
      </c>
      <c r="G21" s="354"/>
      <c r="H21" s="354"/>
      <c r="I21" s="354"/>
      <c r="J21" s="295"/>
      <c r="K21" s="375">
        <v>0</v>
      </c>
      <c r="L21" s="59"/>
      <c r="M21" s="429"/>
    </row>
    <row r="22" spans="1:13" s="19" customFormat="1" ht="15" customHeight="1">
      <c r="A22" s="191">
        <v>22</v>
      </c>
      <c r="B22" s="345"/>
      <c r="C22" s="263"/>
      <c r="D22" s="266" t="s">
        <v>6</v>
      </c>
      <c r="E22" s="266"/>
      <c r="F22" s="354" t="s">
        <v>678</v>
      </c>
      <c r="G22" s="354"/>
      <c r="H22" s="354"/>
      <c r="I22" s="354"/>
      <c r="J22" s="295"/>
      <c r="K22" s="369">
        <f>SUM(J40+J53+K53+J66+J81+J93+J107)</f>
        <v>5054.1748595000008</v>
      </c>
      <c r="L22" s="59"/>
      <c r="M22" s="429"/>
    </row>
    <row r="23" spans="1:13" s="19" customFormat="1" ht="15" customHeight="1">
      <c r="A23" s="191">
        <v>23</v>
      </c>
      <c r="B23" s="345"/>
      <c r="C23" s="263"/>
      <c r="D23" s="266" t="s">
        <v>7</v>
      </c>
      <c r="E23" s="266"/>
      <c r="F23" s="354" t="s">
        <v>653</v>
      </c>
      <c r="G23" s="354"/>
      <c r="H23" s="354"/>
      <c r="I23" s="354"/>
      <c r="J23" s="295"/>
      <c r="K23" s="375">
        <v>0</v>
      </c>
      <c r="L23" s="59"/>
      <c r="M23" s="429"/>
    </row>
    <row r="24" spans="1:13" s="41" customFormat="1" ht="15" customHeight="1" thickBot="1">
      <c r="A24" s="191">
        <v>24</v>
      </c>
      <c r="B24" s="345"/>
      <c r="C24" s="267"/>
      <c r="D24" s="267"/>
      <c r="E24" s="354"/>
      <c r="F24" s="354"/>
      <c r="G24" s="354"/>
      <c r="H24" s="354"/>
      <c r="I24" s="354"/>
      <c r="J24" s="295"/>
      <c r="K24" s="295"/>
      <c r="L24" s="59"/>
      <c r="M24" s="429"/>
    </row>
    <row r="25" spans="1:13" s="55" customFormat="1" ht="15" customHeight="1" thickBot="1">
      <c r="A25" s="191">
        <v>25</v>
      </c>
      <c r="B25" s="345"/>
      <c r="C25" s="267"/>
      <c r="D25" s="267"/>
      <c r="E25" s="262" t="s">
        <v>257</v>
      </c>
      <c r="F25" s="354"/>
      <c r="G25" s="354"/>
      <c r="H25" s="354"/>
      <c r="I25" s="354"/>
      <c r="J25" s="295"/>
      <c r="K25" s="388">
        <f>K20+K21-K22+K23</f>
        <v>14228.648620500002</v>
      </c>
      <c r="L25" s="59"/>
      <c r="M25" s="429" t="s">
        <v>726</v>
      </c>
    </row>
    <row r="26" spans="1:13" s="55" customFormat="1" ht="30" customHeight="1">
      <c r="A26" s="191">
        <v>26</v>
      </c>
      <c r="B26" s="345"/>
      <c r="C26" s="256" t="s">
        <v>655</v>
      </c>
      <c r="D26" s="344"/>
      <c r="E26" s="263"/>
      <c r="F26" s="267"/>
      <c r="G26" s="267"/>
      <c r="H26" s="267"/>
      <c r="I26" s="267"/>
      <c r="J26" s="278"/>
      <c r="K26" s="273" t="s">
        <v>133</v>
      </c>
      <c r="L26" s="59"/>
      <c r="M26" s="430"/>
    </row>
    <row r="27" spans="1:13" s="19" customFormat="1" ht="15" customHeight="1">
      <c r="A27" s="191">
        <v>27</v>
      </c>
      <c r="B27" s="345"/>
      <c r="C27" s="263"/>
      <c r="D27" s="263"/>
      <c r="E27" s="354"/>
      <c r="F27" s="354"/>
      <c r="G27" s="354" t="s">
        <v>608</v>
      </c>
      <c r="H27" s="354"/>
      <c r="I27" s="354"/>
      <c r="J27" s="267"/>
      <c r="K27" s="375">
        <v>11.65258</v>
      </c>
      <c r="L27" s="59"/>
      <c r="M27" s="429" t="s">
        <v>736</v>
      </c>
    </row>
    <row r="28" spans="1:13" s="19" customFormat="1" ht="15" customHeight="1">
      <c r="A28" s="191">
        <v>28</v>
      </c>
      <c r="B28" s="345"/>
      <c r="C28" s="263"/>
      <c r="D28" s="263"/>
      <c r="E28" s="354"/>
      <c r="F28" s="354"/>
      <c r="G28" s="354" t="s">
        <v>352</v>
      </c>
      <c r="H28" s="354"/>
      <c r="I28" s="354"/>
      <c r="J28" s="267"/>
      <c r="K28" s="375">
        <v>236.19320999999997</v>
      </c>
      <c r="L28" s="59"/>
      <c r="M28" s="429" t="s">
        <v>736</v>
      </c>
    </row>
    <row r="29" spans="1:13" s="19" customFormat="1" ht="15" customHeight="1">
      <c r="A29" s="191">
        <v>29</v>
      </c>
      <c r="B29" s="345"/>
      <c r="C29" s="263"/>
      <c r="D29" s="263"/>
      <c r="E29" s="354"/>
      <c r="F29" s="354"/>
      <c r="G29" s="354" t="s">
        <v>307</v>
      </c>
      <c r="H29" s="354"/>
      <c r="I29" s="354"/>
      <c r="J29" s="267"/>
      <c r="K29" s="375">
        <v>74</v>
      </c>
      <c r="L29" s="59"/>
      <c r="M29" s="429" t="s">
        <v>736</v>
      </c>
    </row>
    <row r="30" spans="1:13" s="55" customFormat="1" ht="30" customHeight="1">
      <c r="A30" s="191">
        <v>30</v>
      </c>
      <c r="B30" s="345"/>
      <c r="C30" s="256" t="s">
        <v>635</v>
      </c>
      <c r="D30" s="344"/>
      <c r="E30" s="263"/>
      <c r="F30" s="267"/>
      <c r="G30" s="267"/>
      <c r="H30" s="267"/>
      <c r="I30" s="267"/>
      <c r="J30" s="278"/>
      <c r="K30" s="278"/>
      <c r="L30" s="59"/>
      <c r="M30" s="430"/>
    </row>
    <row r="31" spans="1:13" s="19" customFormat="1">
      <c r="A31" s="191">
        <v>31</v>
      </c>
      <c r="B31" s="345"/>
      <c r="C31" s="267"/>
      <c r="D31" s="267"/>
      <c r="E31" s="354"/>
      <c r="F31" s="354"/>
      <c r="G31" s="288" t="s">
        <v>602</v>
      </c>
      <c r="H31" s="354"/>
      <c r="I31" s="354"/>
      <c r="J31" s="273" t="s">
        <v>133</v>
      </c>
      <c r="K31" s="273" t="s">
        <v>133</v>
      </c>
      <c r="L31" s="59"/>
      <c r="M31" s="430"/>
    </row>
    <row r="32" spans="1:13" s="19" customFormat="1" ht="15" customHeight="1">
      <c r="A32" s="191">
        <v>32</v>
      </c>
      <c r="B32" s="345"/>
      <c r="C32" s="267"/>
      <c r="D32" s="267"/>
      <c r="E32" s="354"/>
      <c r="F32" s="354"/>
      <c r="G32" s="612" t="s">
        <v>635</v>
      </c>
      <c r="H32" s="354"/>
      <c r="I32" s="354"/>
      <c r="J32" s="571"/>
      <c r="K32" s="267"/>
      <c r="L32" s="59"/>
      <c r="M32" s="429"/>
    </row>
    <row r="33" spans="1:34" s="41" customFormat="1" ht="15" customHeight="1">
      <c r="A33" s="191">
        <v>33</v>
      </c>
      <c r="B33" s="345"/>
      <c r="C33" s="267"/>
      <c r="D33" s="267"/>
      <c r="E33" s="293"/>
      <c r="F33" s="293"/>
      <c r="G33" s="573" t="s">
        <v>493</v>
      </c>
      <c r="H33" s="293"/>
      <c r="I33" s="293"/>
      <c r="J33" s="571"/>
      <c r="K33" s="267"/>
      <c r="L33" s="59"/>
      <c r="M33" s="429"/>
    </row>
    <row r="34" spans="1:34" s="41" customFormat="1" ht="15" customHeight="1">
      <c r="A34" s="191">
        <v>34</v>
      </c>
      <c r="B34" s="345"/>
      <c r="C34" s="267"/>
      <c r="D34" s="267"/>
      <c r="E34" s="293"/>
      <c r="F34" s="293"/>
      <c r="G34" s="573" t="s">
        <v>493</v>
      </c>
      <c r="H34" s="293"/>
      <c r="I34" s="293"/>
      <c r="J34" s="571"/>
      <c r="K34" s="267"/>
      <c r="L34" s="59"/>
      <c r="M34" s="429"/>
    </row>
    <row r="35" spans="1:34" s="19" customFormat="1" ht="15" customHeight="1">
      <c r="A35" s="191">
        <v>35</v>
      </c>
      <c r="B35" s="345"/>
      <c r="C35" s="267"/>
      <c r="D35" s="267"/>
      <c r="E35" s="293"/>
      <c r="F35" s="293"/>
      <c r="G35" s="573" t="s">
        <v>493</v>
      </c>
      <c r="H35" s="293"/>
      <c r="I35" s="293"/>
      <c r="J35" s="571"/>
      <c r="K35" s="267"/>
      <c r="L35" s="59"/>
      <c r="M35" s="429"/>
    </row>
    <row r="36" spans="1:34" s="19" customFormat="1" ht="15" customHeight="1">
      <c r="A36" s="191">
        <v>36</v>
      </c>
      <c r="B36" s="345"/>
      <c r="C36" s="263"/>
      <c r="D36" s="263"/>
      <c r="E36" s="293"/>
      <c r="F36" s="293"/>
      <c r="G36" s="573" t="s">
        <v>493</v>
      </c>
      <c r="H36" s="293"/>
      <c r="I36" s="293"/>
      <c r="J36" s="571"/>
      <c r="K36" s="267"/>
      <c r="L36" s="59"/>
      <c r="M36" s="429"/>
    </row>
    <row r="37" spans="1:34" s="41" customFormat="1" ht="15" customHeight="1" thickBot="1">
      <c r="A37" s="191">
        <v>37</v>
      </c>
      <c r="B37" s="345"/>
      <c r="C37" s="263"/>
      <c r="D37" s="263"/>
      <c r="E37" s="354"/>
      <c r="F37" s="354"/>
      <c r="G37" s="238" t="s">
        <v>793</v>
      </c>
      <c r="H37" s="354"/>
      <c r="I37" s="354"/>
      <c r="J37" s="354"/>
      <c r="K37" s="267"/>
      <c r="L37" s="59"/>
      <c r="M37" s="429"/>
      <c r="N37" s="40"/>
      <c r="O37" s="40"/>
      <c r="P37" s="40"/>
      <c r="Q37" s="40"/>
      <c r="R37" s="40"/>
      <c r="S37" s="40"/>
      <c r="T37" s="40"/>
      <c r="U37" s="40"/>
      <c r="V37" s="40"/>
      <c r="W37" s="40"/>
      <c r="X37" s="40"/>
      <c r="Y37" s="40"/>
      <c r="Z37" s="40"/>
      <c r="AA37" s="40"/>
      <c r="AB37" s="40"/>
      <c r="AC37" s="40"/>
      <c r="AD37" s="40"/>
      <c r="AE37" s="40"/>
      <c r="AF37" s="40"/>
      <c r="AG37" s="40"/>
      <c r="AH37" s="40"/>
    </row>
    <row r="38" spans="1:34" s="19" customFormat="1" ht="15" customHeight="1" thickBot="1">
      <c r="A38" s="191">
        <v>38</v>
      </c>
      <c r="B38" s="345"/>
      <c r="C38" s="263"/>
      <c r="D38" s="263"/>
      <c r="E38" s="354"/>
      <c r="F38" s="262" t="s">
        <v>654</v>
      </c>
      <c r="G38" s="354"/>
      <c r="H38" s="354"/>
      <c r="I38" s="354"/>
      <c r="J38" s="267"/>
      <c r="K38" s="378">
        <v>3700.7888600000028</v>
      </c>
      <c r="L38" s="59"/>
      <c r="M38" s="429" t="s">
        <v>703</v>
      </c>
    </row>
    <row r="39" spans="1:34" s="41" customFormat="1" ht="9.9" customHeight="1">
      <c r="A39" s="191">
        <v>39</v>
      </c>
      <c r="B39" s="353"/>
      <c r="C39" s="348"/>
      <c r="D39" s="348"/>
      <c r="E39" s="354"/>
      <c r="F39" s="354"/>
      <c r="G39" s="354"/>
      <c r="H39" s="354"/>
      <c r="I39" s="354"/>
      <c r="J39" s="267"/>
      <c r="K39" s="267"/>
      <c r="L39" s="59"/>
      <c r="M39" s="429"/>
      <c r="N39" s="40"/>
      <c r="O39" s="40"/>
      <c r="P39" s="40"/>
      <c r="Q39" s="40"/>
      <c r="R39" s="40"/>
      <c r="S39" s="40"/>
      <c r="T39" s="40"/>
      <c r="U39" s="40"/>
      <c r="V39" s="40"/>
      <c r="W39" s="40"/>
      <c r="X39" s="40"/>
      <c r="Y39" s="40"/>
      <c r="Z39" s="40"/>
      <c r="AA39" s="40"/>
      <c r="AB39" s="40"/>
      <c r="AC39" s="40"/>
      <c r="AD39" s="40"/>
      <c r="AE39" s="40"/>
      <c r="AF39" s="40"/>
      <c r="AG39" s="40"/>
      <c r="AH39" s="40"/>
    </row>
    <row r="40" spans="1:34" s="19" customFormat="1" ht="15" customHeight="1" thickBot="1">
      <c r="A40" s="191">
        <v>40</v>
      </c>
      <c r="B40" s="345"/>
      <c r="C40" s="263"/>
      <c r="D40" s="266" t="s">
        <v>6</v>
      </c>
      <c r="E40" s="266"/>
      <c r="F40" s="354"/>
      <c r="G40" s="354" t="s">
        <v>589</v>
      </c>
      <c r="H40" s="354"/>
      <c r="I40" s="354"/>
      <c r="J40" s="613">
        <v>1038.43085</v>
      </c>
      <c r="K40" s="267"/>
      <c r="L40" s="59"/>
      <c r="M40" s="429"/>
    </row>
    <row r="41" spans="1:34" s="19" customFormat="1" ht="15" customHeight="1" thickBot="1">
      <c r="A41" s="191">
        <v>41</v>
      </c>
      <c r="B41" s="345"/>
      <c r="C41" s="263"/>
      <c r="D41" s="263"/>
      <c r="E41" s="354"/>
      <c r="F41" s="262" t="s">
        <v>492</v>
      </c>
      <c r="G41" s="354"/>
      <c r="H41" s="354"/>
      <c r="I41" s="354"/>
      <c r="J41" s="267"/>
      <c r="K41" s="378">
        <f>K38-J40</f>
        <v>2662.3580100000027</v>
      </c>
      <c r="L41" s="59"/>
      <c r="M41" s="429"/>
    </row>
    <row r="42" spans="1:34" s="19" customFormat="1" ht="30" customHeight="1">
      <c r="A42" s="191">
        <v>42</v>
      </c>
      <c r="B42" s="345"/>
      <c r="C42" s="256" t="s">
        <v>636</v>
      </c>
      <c r="D42" s="344"/>
      <c r="E42" s="354"/>
      <c r="F42" s="354"/>
      <c r="G42" s="354"/>
      <c r="H42" s="354"/>
      <c r="I42" s="354"/>
      <c r="J42" s="635" t="s">
        <v>267</v>
      </c>
      <c r="K42" s="691" t="s">
        <v>266</v>
      </c>
      <c r="L42" s="59"/>
      <c r="M42" s="430"/>
    </row>
    <row r="43" spans="1:34" s="19" customFormat="1">
      <c r="A43" s="191">
        <v>43</v>
      </c>
      <c r="B43" s="345"/>
      <c r="C43" s="263"/>
      <c r="D43" s="263"/>
      <c r="E43" s="354"/>
      <c r="F43" s="354"/>
      <c r="G43" s="354"/>
      <c r="H43" s="354"/>
      <c r="I43" s="354"/>
      <c r="J43" s="635"/>
      <c r="K43" s="635"/>
      <c r="L43" s="59"/>
      <c r="M43" s="430"/>
    </row>
    <row r="44" spans="1:34" s="19" customFormat="1">
      <c r="A44" s="191">
        <v>44</v>
      </c>
      <c r="B44" s="345"/>
      <c r="C44" s="263"/>
      <c r="D44" s="263"/>
      <c r="E44" s="354"/>
      <c r="F44" s="354"/>
      <c r="G44" s="354"/>
      <c r="H44" s="354"/>
      <c r="I44" s="354"/>
      <c r="J44" s="349" t="s">
        <v>133</v>
      </c>
      <c r="K44" s="349" t="s">
        <v>133</v>
      </c>
      <c r="L44" s="59"/>
      <c r="M44" s="430"/>
    </row>
    <row r="45" spans="1:34" s="19" customFormat="1" ht="15" customHeight="1">
      <c r="A45" s="191">
        <v>45</v>
      </c>
      <c r="B45" s="345"/>
      <c r="C45" s="263"/>
      <c r="D45" s="263"/>
      <c r="E45" s="354"/>
      <c r="F45" s="354"/>
      <c r="G45" s="354" t="s">
        <v>517</v>
      </c>
      <c r="H45" s="354"/>
      <c r="I45" s="354"/>
      <c r="J45" s="614">
        <v>4033.5014099999999</v>
      </c>
      <c r="K45" s="613">
        <v>355.05851999999999</v>
      </c>
      <c r="L45" s="59"/>
      <c r="M45" s="429"/>
    </row>
    <row r="46" spans="1:34" s="19" customFormat="1" ht="15" customHeight="1">
      <c r="A46" s="191">
        <v>46</v>
      </c>
      <c r="B46" s="345"/>
      <c r="C46" s="263"/>
      <c r="D46" s="263"/>
      <c r="E46" s="354"/>
      <c r="F46" s="354"/>
      <c r="G46" s="354" t="s">
        <v>66</v>
      </c>
      <c r="H46" s="354"/>
      <c r="I46" s="354"/>
      <c r="J46" s="614">
        <v>151.67218</v>
      </c>
      <c r="K46" s="613">
        <v>424.09222999999997</v>
      </c>
      <c r="L46" s="59"/>
      <c r="M46" s="429"/>
    </row>
    <row r="47" spans="1:34" s="19" customFormat="1" ht="15" customHeight="1">
      <c r="A47" s="191">
        <v>47</v>
      </c>
      <c r="B47" s="345"/>
      <c r="C47" s="263"/>
      <c r="D47" s="263"/>
      <c r="E47" s="354"/>
      <c r="F47" s="354"/>
      <c r="G47" s="354" t="s">
        <v>260</v>
      </c>
      <c r="H47" s="354"/>
      <c r="I47" s="354"/>
      <c r="J47" s="614">
        <v>414.8648</v>
      </c>
      <c r="K47" s="613">
        <v>867.43106</v>
      </c>
      <c r="L47" s="59"/>
      <c r="M47" s="429"/>
    </row>
    <row r="48" spans="1:34" s="19" customFormat="1" ht="15" customHeight="1">
      <c r="A48" s="191">
        <v>48</v>
      </c>
      <c r="B48" s="345"/>
      <c r="C48" s="263"/>
      <c r="D48" s="263"/>
      <c r="E48" s="354"/>
      <c r="F48" s="354"/>
      <c r="G48" s="354" t="s">
        <v>261</v>
      </c>
      <c r="H48" s="354"/>
      <c r="I48" s="354"/>
      <c r="J48" s="614">
        <v>83.181370000000001</v>
      </c>
      <c r="K48" s="613">
        <v>127.29680999999999</v>
      </c>
      <c r="L48" s="59"/>
      <c r="M48" s="429"/>
    </row>
    <row r="49" spans="1:14" s="19" customFormat="1" ht="15" customHeight="1">
      <c r="A49" s="191">
        <v>49</v>
      </c>
      <c r="B49" s="345"/>
      <c r="C49" s="263"/>
      <c r="D49" s="263"/>
      <c r="E49" s="354"/>
      <c r="F49" s="354"/>
      <c r="G49" s="354" t="s">
        <v>262</v>
      </c>
      <c r="H49" s="354"/>
      <c r="I49" s="354"/>
      <c r="J49" s="614">
        <v>3618.3223899999998</v>
      </c>
      <c r="K49" s="613">
        <v>251.06780000000001</v>
      </c>
      <c r="L49" s="59"/>
      <c r="M49" s="429"/>
      <c r="N49" s="609"/>
    </row>
    <row r="50" spans="1:14" s="19" customFormat="1" ht="15" customHeight="1">
      <c r="A50" s="191">
        <v>50</v>
      </c>
      <c r="B50" s="345"/>
      <c r="C50" s="263"/>
      <c r="D50" s="263"/>
      <c r="E50" s="354"/>
      <c r="F50" s="354"/>
      <c r="G50" s="354" t="s">
        <v>98</v>
      </c>
      <c r="H50" s="354"/>
      <c r="I50" s="354"/>
      <c r="J50" s="614">
        <v>706.02655000000004</v>
      </c>
      <c r="K50" s="613">
        <v>315.96935000000002</v>
      </c>
      <c r="L50" s="59"/>
      <c r="M50" s="429"/>
    </row>
    <row r="51" spans="1:14" s="19" customFormat="1" ht="15" customHeight="1" thickBot="1">
      <c r="A51" s="191">
        <v>51</v>
      </c>
      <c r="B51" s="345"/>
      <c r="C51" s="263"/>
      <c r="D51" s="263"/>
      <c r="E51" s="354"/>
      <c r="F51" s="354"/>
      <c r="G51" s="354" t="s">
        <v>486</v>
      </c>
      <c r="H51" s="354"/>
      <c r="I51" s="354"/>
      <c r="J51" s="614">
        <v>-232.19011</v>
      </c>
      <c r="K51" s="613">
        <v>347.22629000000001</v>
      </c>
      <c r="L51" s="59"/>
      <c r="M51" s="429"/>
    </row>
    <row r="52" spans="1:14" s="19" customFormat="1" ht="15" customHeight="1" thickBot="1">
      <c r="A52" s="191">
        <v>52</v>
      </c>
      <c r="B52" s="353"/>
      <c r="C52" s="348"/>
      <c r="D52" s="348"/>
      <c r="E52" s="354"/>
      <c r="F52" s="262" t="s">
        <v>656</v>
      </c>
      <c r="G52" s="354"/>
      <c r="H52" s="354"/>
      <c r="I52" s="354"/>
      <c r="J52" s="378">
        <f>SUM(J45:J51)</f>
        <v>8775.3785900000003</v>
      </c>
      <c r="K52" s="378">
        <f>SUM(K45:K51)</f>
        <v>2688.1420600000001</v>
      </c>
      <c r="L52" s="59"/>
      <c r="M52" s="429" t="s">
        <v>704</v>
      </c>
      <c r="N52" s="55"/>
    </row>
    <row r="53" spans="1:14" s="55" customFormat="1" ht="15" customHeight="1" thickBot="1">
      <c r="A53" s="191">
        <v>53</v>
      </c>
      <c r="B53" s="345"/>
      <c r="C53" s="263"/>
      <c r="D53" s="266" t="s">
        <v>6</v>
      </c>
      <c r="E53" s="266"/>
      <c r="F53" s="354"/>
      <c r="G53" s="354" t="s">
        <v>588</v>
      </c>
      <c r="H53" s="354"/>
      <c r="I53" s="354"/>
      <c r="J53" s="610">
        <v>2462.3463190000002</v>
      </c>
      <c r="K53" s="610">
        <v>754.28503049999995</v>
      </c>
      <c r="L53" s="59"/>
      <c r="M53" s="429"/>
    </row>
    <row r="54" spans="1:14" s="55" customFormat="1" ht="15" customHeight="1" thickBot="1">
      <c r="A54" s="191">
        <v>54</v>
      </c>
      <c r="B54" s="345"/>
      <c r="C54" s="263"/>
      <c r="D54" s="263"/>
      <c r="E54" s="354"/>
      <c r="F54" s="262" t="s">
        <v>592</v>
      </c>
      <c r="G54" s="354"/>
      <c r="H54" s="354"/>
      <c r="I54" s="354"/>
      <c r="J54" s="378">
        <f>J52-J53</f>
        <v>6313.032271</v>
      </c>
      <c r="K54" s="378">
        <f>K52-K53</f>
        <v>1933.8570295000002</v>
      </c>
      <c r="L54" s="59"/>
      <c r="M54" s="429"/>
    </row>
    <row r="55" spans="1:14" ht="15" customHeight="1">
      <c r="A55" s="191">
        <v>55</v>
      </c>
      <c r="B55" s="353"/>
      <c r="C55" s="294"/>
      <c r="D55" s="294"/>
      <c r="E55" s="267"/>
      <c r="F55" s="267"/>
      <c r="G55" s="267"/>
      <c r="H55" s="267"/>
      <c r="I55" s="267"/>
      <c r="J55" s="263"/>
      <c r="K55" s="267"/>
      <c r="L55" s="59"/>
      <c r="M55" s="429"/>
    </row>
    <row r="56" spans="1:14" s="55" customFormat="1" ht="30" customHeight="1">
      <c r="A56" s="191">
        <v>56</v>
      </c>
      <c r="B56" s="345"/>
      <c r="C56" s="256" t="s">
        <v>637</v>
      </c>
      <c r="D56" s="344"/>
      <c r="E56" s="263"/>
      <c r="F56" s="267"/>
      <c r="G56" s="267"/>
      <c r="H56" s="267"/>
      <c r="I56" s="267"/>
      <c r="J56" s="278"/>
      <c r="K56" s="278"/>
      <c r="L56" s="59"/>
      <c r="M56" s="430"/>
    </row>
    <row r="57" spans="1:14" s="38" customFormat="1" ht="13.5" customHeight="1">
      <c r="A57" s="191">
        <v>57</v>
      </c>
      <c r="B57" s="353"/>
      <c r="C57" s="348"/>
      <c r="D57" s="348"/>
      <c r="E57" s="267"/>
      <c r="F57" s="267"/>
      <c r="G57" s="288" t="s">
        <v>603</v>
      </c>
      <c r="H57" s="267"/>
      <c r="I57" s="267"/>
      <c r="J57" s="273" t="s">
        <v>133</v>
      </c>
      <c r="K57" s="273" t="s">
        <v>133</v>
      </c>
      <c r="L57" s="59"/>
      <c r="M57" s="430"/>
    </row>
    <row r="58" spans="1:14" s="38" customFormat="1" ht="15" customHeight="1">
      <c r="A58" s="191">
        <v>58</v>
      </c>
      <c r="B58" s="353"/>
      <c r="C58" s="267"/>
      <c r="D58" s="267"/>
      <c r="E58" s="263"/>
      <c r="F58" s="263"/>
      <c r="G58" s="526" t="s">
        <v>871</v>
      </c>
      <c r="H58" s="263"/>
      <c r="I58" s="263"/>
      <c r="J58" s="616">
        <v>25.775839999999999</v>
      </c>
      <c r="K58" s="329"/>
      <c r="L58" s="59"/>
      <c r="M58" s="430"/>
    </row>
    <row r="59" spans="1:14" s="38" customFormat="1" ht="15" customHeight="1">
      <c r="A59" s="191">
        <v>59</v>
      </c>
      <c r="B59" s="353"/>
      <c r="C59" s="267"/>
      <c r="D59" s="267"/>
      <c r="E59" s="263"/>
      <c r="F59" s="263"/>
      <c r="G59" s="526" t="s">
        <v>872</v>
      </c>
      <c r="H59" s="263"/>
      <c r="I59" s="263"/>
      <c r="J59" s="616">
        <v>43.576120000000003</v>
      </c>
      <c r="K59" s="304"/>
      <c r="L59" s="59"/>
      <c r="M59" s="429"/>
    </row>
    <row r="60" spans="1:14" s="38" customFormat="1" ht="15" customHeight="1">
      <c r="A60" s="191">
        <v>60</v>
      </c>
      <c r="B60" s="353"/>
      <c r="C60" s="267"/>
      <c r="D60" s="267"/>
      <c r="E60" s="263"/>
      <c r="F60" s="263"/>
      <c r="G60" s="526" t="s">
        <v>873</v>
      </c>
      <c r="H60" s="263"/>
      <c r="I60" s="263"/>
      <c r="J60" s="616">
        <v>195.59019000000001</v>
      </c>
      <c r="K60" s="304"/>
      <c r="L60" s="59"/>
      <c r="M60" s="429"/>
    </row>
    <row r="61" spans="1:14" s="38" customFormat="1" ht="15" customHeight="1">
      <c r="A61" s="191">
        <v>61</v>
      </c>
      <c r="B61" s="353"/>
      <c r="C61" s="279"/>
      <c r="D61" s="279"/>
      <c r="E61" s="263"/>
      <c r="F61" s="263"/>
      <c r="G61" s="619" t="s">
        <v>308</v>
      </c>
      <c r="H61" s="263"/>
      <c r="I61" s="263"/>
      <c r="J61" s="617" t="s">
        <v>892</v>
      </c>
      <c r="K61" s="329"/>
      <c r="L61" s="59"/>
      <c r="M61" s="430"/>
    </row>
    <row r="62" spans="1:14" s="38" customFormat="1" ht="15" customHeight="1">
      <c r="A62" s="191">
        <v>62</v>
      </c>
      <c r="B62" s="353"/>
      <c r="C62" s="263"/>
      <c r="D62" s="263"/>
      <c r="E62" s="263"/>
      <c r="F62" s="263"/>
      <c r="G62" s="573" t="s">
        <v>308</v>
      </c>
      <c r="H62" s="263"/>
      <c r="I62" s="263"/>
      <c r="J62" s="617" t="s">
        <v>892</v>
      </c>
      <c r="K62" s="304"/>
      <c r="L62" s="59"/>
      <c r="M62" s="429"/>
    </row>
    <row r="63" spans="1:14" s="19" customFormat="1" ht="15" customHeight="1">
      <c r="A63" s="191">
        <v>63</v>
      </c>
      <c r="B63" s="345"/>
      <c r="C63" s="263"/>
      <c r="D63" s="263"/>
      <c r="E63" s="348"/>
      <c r="F63" s="267"/>
      <c r="G63" s="238" t="s">
        <v>793</v>
      </c>
      <c r="H63" s="267"/>
      <c r="I63" s="267"/>
      <c r="J63" s="295"/>
      <c r="K63" s="295"/>
      <c r="L63" s="59"/>
      <c r="M63" s="429"/>
    </row>
    <row r="64" spans="1:14" s="39" customFormat="1" ht="15" customHeight="1" thickBot="1">
      <c r="A64" s="191">
        <v>64</v>
      </c>
      <c r="B64" s="353"/>
      <c r="C64" s="263"/>
      <c r="D64" s="263"/>
      <c r="E64" s="690"/>
      <c r="F64" s="690"/>
      <c r="G64" s="348" t="s">
        <v>561</v>
      </c>
      <c r="H64" s="348"/>
      <c r="I64" s="267"/>
      <c r="J64" s="375">
        <v>0</v>
      </c>
      <c r="K64" s="304"/>
      <c r="L64" s="59"/>
      <c r="M64" s="429"/>
    </row>
    <row r="65" spans="1:13" s="38" customFormat="1" ht="15" customHeight="1" thickBot="1">
      <c r="A65" s="191">
        <v>65</v>
      </c>
      <c r="B65" s="353"/>
      <c r="C65" s="267"/>
      <c r="D65" s="267"/>
      <c r="E65" s="348"/>
      <c r="F65" s="262" t="s">
        <v>657</v>
      </c>
      <c r="G65" s="267"/>
      <c r="H65" s="267"/>
      <c r="I65" s="267"/>
      <c r="J65" s="295"/>
      <c r="K65" s="378">
        <f>SUM(J58:J62)+J64</f>
        <v>264.94215000000003</v>
      </c>
      <c r="L65" s="59"/>
      <c r="M65" s="429" t="s">
        <v>705</v>
      </c>
    </row>
    <row r="66" spans="1:13" s="38" customFormat="1" ht="15" customHeight="1">
      <c r="A66" s="191">
        <v>66</v>
      </c>
      <c r="B66" s="353"/>
      <c r="C66" s="263"/>
      <c r="D66" s="266" t="s">
        <v>6</v>
      </c>
      <c r="E66" s="266"/>
      <c r="F66" s="262"/>
      <c r="G66" s="263" t="s">
        <v>789</v>
      </c>
      <c r="H66" s="267"/>
      <c r="I66" s="267"/>
      <c r="J66" s="616">
        <v>74.342020000000005</v>
      </c>
      <c r="K66" s="304"/>
      <c r="L66" s="59"/>
      <c r="M66" s="429"/>
    </row>
    <row r="67" spans="1:13" s="38" customFormat="1" ht="15" customHeight="1">
      <c r="A67" s="191">
        <v>67</v>
      </c>
      <c r="B67" s="353"/>
      <c r="C67" s="267"/>
      <c r="D67" s="267"/>
      <c r="E67" s="348"/>
      <c r="F67" s="262" t="s">
        <v>310</v>
      </c>
      <c r="G67" s="267"/>
      <c r="H67" s="267"/>
      <c r="I67" s="267"/>
      <c r="J67" s="295"/>
      <c r="K67" s="369">
        <f>K65-J66</f>
        <v>190.60013000000004</v>
      </c>
      <c r="L67" s="59"/>
      <c r="M67" s="429"/>
    </row>
    <row r="68" spans="1:13" s="218" customFormat="1" ht="15" customHeight="1">
      <c r="A68" s="191"/>
      <c r="B68" s="353"/>
      <c r="C68" s="267"/>
      <c r="D68" s="267"/>
      <c r="E68" s="348"/>
      <c r="F68" s="262"/>
      <c r="G68" s="267"/>
      <c r="H68" s="267"/>
      <c r="I68" s="267"/>
      <c r="J68" s="267"/>
      <c r="K68" s="321"/>
      <c r="L68" s="59"/>
      <c r="M68" s="429"/>
    </row>
    <row r="69" spans="1:13" s="55" customFormat="1" ht="30" customHeight="1">
      <c r="A69" s="191">
        <v>75</v>
      </c>
      <c r="B69" s="341"/>
      <c r="C69" s="256" t="s">
        <v>638</v>
      </c>
      <c r="D69" s="344"/>
      <c r="E69" s="263"/>
      <c r="F69" s="267"/>
      <c r="G69" s="267"/>
      <c r="H69" s="267"/>
      <c r="I69" s="267"/>
      <c r="J69" s="278"/>
      <c r="K69" s="278"/>
      <c r="L69" s="59"/>
      <c r="M69" s="430"/>
    </row>
    <row r="70" spans="1:13" s="50" customFormat="1" ht="18" customHeight="1">
      <c r="A70" s="191">
        <v>76</v>
      </c>
      <c r="B70" s="263"/>
      <c r="C70" s="348"/>
      <c r="D70" s="348"/>
      <c r="E70" s="267"/>
      <c r="F70" s="267"/>
      <c r="G70" s="288" t="s">
        <v>603</v>
      </c>
      <c r="H70" s="267"/>
      <c r="I70" s="267"/>
      <c r="J70" s="273" t="s">
        <v>133</v>
      </c>
      <c r="K70" s="273" t="s">
        <v>133</v>
      </c>
      <c r="L70" s="59"/>
      <c r="M70" s="430"/>
    </row>
    <row r="71" spans="1:13" s="50" customFormat="1" ht="15" customHeight="1">
      <c r="A71" s="191">
        <v>77</v>
      </c>
      <c r="B71" s="263"/>
      <c r="C71" s="267"/>
      <c r="D71" s="267"/>
      <c r="E71" s="263"/>
      <c r="F71" s="263"/>
      <c r="G71" s="526" t="s">
        <v>874</v>
      </c>
      <c r="H71" s="263"/>
      <c r="I71" s="263"/>
      <c r="J71" s="368">
        <v>0.183</v>
      </c>
      <c r="K71" s="329"/>
      <c r="L71" s="59"/>
      <c r="M71" s="430"/>
    </row>
    <row r="72" spans="1:13" s="50" customFormat="1" ht="15" customHeight="1">
      <c r="A72" s="191">
        <v>78</v>
      </c>
      <c r="B72" s="263"/>
      <c r="C72" s="267"/>
      <c r="D72" s="267"/>
      <c r="E72" s="263"/>
      <c r="F72" s="263"/>
      <c r="G72" s="526" t="s">
        <v>875</v>
      </c>
      <c r="H72" s="263"/>
      <c r="I72" s="263"/>
      <c r="J72" s="375">
        <v>2.6482299999999999</v>
      </c>
      <c r="K72" s="304"/>
      <c r="L72" s="59"/>
      <c r="M72" s="429"/>
    </row>
    <row r="73" spans="1:13" s="495" customFormat="1" ht="15" customHeight="1">
      <c r="A73" s="191"/>
      <c r="B73" s="263"/>
      <c r="C73" s="267"/>
      <c r="D73" s="267"/>
      <c r="E73" s="263"/>
      <c r="F73" s="263"/>
      <c r="G73" s="566" t="s">
        <v>876</v>
      </c>
      <c r="H73" s="263"/>
      <c r="I73" s="263"/>
      <c r="J73" s="375">
        <v>8.6263899999999989</v>
      </c>
      <c r="K73" s="304"/>
      <c r="L73" s="59"/>
      <c r="M73" s="429"/>
    </row>
    <row r="74" spans="1:13" s="495" customFormat="1" ht="15" customHeight="1">
      <c r="A74" s="191"/>
      <c r="B74" s="263"/>
      <c r="C74" s="267"/>
      <c r="D74" s="267"/>
      <c r="E74" s="263"/>
      <c r="F74" s="263"/>
      <c r="G74" s="566" t="s">
        <v>877</v>
      </c>
      <c r="H74" s="263"/>
      <c r="I74" s="263"/>
      <c r="J74" s="375">
        <v>14.041799999999999</v>
      </c>
      <c r="K74" s="304"/>
      <c r="L74" s="59"/>
      <c r="M74" s="429"/>
    </row>
    <row r="75" spans="1:13" s="50" customFormat="1" ht="15" customHeight="1">
      <c r="A75" s="191">
        <v>79</v>
      </c>
      <c r="B75" s="263"/>
      <c r="C75" s="267"/>
      <c r="D75" s="267"/>
      <c r="E75" s="263"/>
      <c r="F75" s="263"/>
      <c r="G75" s="526" t="s">
        <v>878</v>
      </c>
      <c r="H75" s="263"/>
      <c r="I75" s="263"/>
      <c r="J75" s="375">
        <v>25.196450000000002</v>
      </c>
      <c r="K75" s="304"/>
      <c r="L75" s="59"/>
      <c r="M75" s="429"/>
    </row>
    <row r="76" spans="1:13" s="50" customFormat="1" ht="15" customHeight="1">
      <c r="A76" s="191">
        <v>80</v>
      </c>
      <c r="B76" s="263"/>
      <c r="C76" s="279"/>
      <c r="D76" s="279"/>
      <c r="E76" s="263"/>
      <c r="F76" s="263"/>
      <c r="G76" s="526" t="s">
        <v>879</v>
      </c>
      <c r="H76" s="263"/>
      <c r="I76" s="263"/>
      <c r="J76" s="375">
        <v>34.44699</v>
      </c>
      <c r="K76" s="329"/>
      <c r="L76" s="59"/>
      <c r="M76" s="430"/>
    </row>
    <row r="77" spans="1:13" s="50" customFormat="1" ht="15" customHeight="1">
      <c r="A77" s="191">
        <v>81</v>
      </c>
      <c r="B77" s="263"/>
      <c r="C77" s="263"/>
      <c r="D77" s="263"/>
      <c r="E77" s="263"/>
      <c r="F77" s="263"/>
      <c r="G77" s="526" t="s">
        <v>880</v>
      </c>
      <c r="H77" s="263"/>
      <c r="I77" s="263"/>
      <c r="J77" s="375">
        <v>1.2825</v>
      </c>
      <c r="K77" s="304"/>
      <c r="L77" s="59"/>
      <c r="M77" s="429"/>
    </row>
    <row r="78" spans="1:13" s="55" customFormat="1" ht="15" customHeight="1">
      <c r="A78" s="191">
        <v>82</v>
      </c>
      <c r="B78" s="341"/>
      <c r="C78" s="263"/>
      <c r="D78" s="263"/>
      <c r="E78" s="348"/>
      <c r="F78" s="267"/>
      <c r="G78" s="238" t="s">
        <v>793</v>
      </c>
      <c r="H78" s="267"/>
      <c r="I78" s="267"/>
      <c r="J78" s="295"/>
      <c r="K78" s="295"/>
      <c r="L78" s="59"/>
      <c r="M78" s="429"/>
    </row>
    <row r="79" spans="1:13" s="39" customFormat="1" ht="15" customHeight="1" thickBot="1">
      <c r="A79" s="191">
        <v>83</v>
      </c>
      <c r="B79" s="263"/>
      <c r="C79" s="263"/>
      <c r="D79" s="263"/>
      <c r="E79" s="690"/>
      <c r="F79" s="690"/>
      <c r="G79" s="348" t="s">
        <v>562</v>
      </c>
      <c r="H79" s="348"/>
      <c r="I79" s="267"/>
      <c r="J79" s="375">
        <v>0</v>
      </c>
      <c r="K79" s="304"/>
      <c r="L79" s="59"/>
      <c r="M79" s="429"/>
    </row>
    <row r="80" spans="1:13" s="50" customFormat="1" ht="15" customHeight="1" thickBot="1">
      <c r="A80" s="191">
        <v>84</v>
      </c>
      <c r="B80" s="263"/>
      <c r="C80" s="267"/>
      <c r="D80" s="267"/>
      <c r="E80" s="348"/>
      <c r="F80" s="262" t="s">
        <v>658</v>
      </c>
      <c r="G80" s="267"/>
      <c r="H80" s="267"/>
      <c r="I80" s="267"/>
      <c r="J80" s="295"/>
      <c r="K80" s="378">
        <f>SUM(J71:J77)+J79</f>
        <v>86.425359999999998</v>
      </c>
      <c r="L80" s="59"/>
      <c r="M80" s="429" t="s">
        <v>706</v>
      </c>
    </row>
    <row r="81" spans="1:13" s="55" customFormat="1" ht="15" customHeight="1" thickBot="1">
      <c r="A81" s="191">
        <v>85</v>
      </c>
      <c r="B81" s="341"/>
      <c r="C81" s="263"/>
      <c r="D81" s="266" t="s">
        <v>6</v>
      </c>
      <c r="E81" s="266"/>
      <c r="F81" s="354"/>
      <c r="G81" s="354" t="s">
        <v>495</v>
      </c>
      <c r="H81" s="354"/>
      <c r="I81" s="354"/>
      <c r="J81" s="616">
        <v>24.250710000000002</v>
      </c>
      <c r="K81" s="295"/>
      <c r="L81" s="59"/>
      <c r="M81" s="429"/>
    </row>
    <row r="82" spans="1:13" s="55" customFormat="1" ht="15" customHeight="1" thickBot="1">
      <c r="A82" s="191">
        <v>86</v>
      </c>
      <c r="B82" s="341"/>
      <c r="C82" s="263"/>
      <c r="D82" s="263"/>
      <c r="E82" s="354"/>
      <c r="F82" s="262" t="s">
        <v>497</v>
      </c>
      <c r="G82" s="354"/>
      <c r="H82" s="354"/>
      <c r="I82" s="354"/>
      <c r="J82" s="295"/>
      <c r="K82" s="378">
        <f>K80-J81</f>
        <v>62.17465</v>
      </c>
      <c r="L82" s="59"/>
      <c r="M82" s="429"/>
    </row>
    <row r="83" spans="1:13" s="55" customFormat="1" ht="30" customHeight="1">
      <c r="A83" s="191">
        <v>87</v>
      </c>
      <c r="B83" s="341"/>
      <c r="C83" s="256" t="s">
        <v>639</v>
      </c>
      <c r="D83" s="344"/>
      <c r="E83" s="263"/>
      <c r="F83" s="267"/>
      <c r="G83" s="267"/>
      <c r="H83" s="267"/>
      <c r="I83" s="267"/>
      <c r="J83" s="278"/>
      <c r="K83" s="278"/>
      <c r="L83" s="59"/>
      <c r="M83" s="430"/>
    </row>
    <row r="84" spans="1:13" s="50" customFormat="1" ht="12.75" customHeight="1">
      <c r="A84" s="191">
        <v>88</v>
      </c>
      <c r="B84" s="263"/>
      <c r="C84" s="348"/>
      <c r="D84" s="348"/>
      <c r="E84" s="267"/>
      <c r="F84" s="267"/>
      <c r="G84" s="288" t="s">
        <v>603</v>
      </c>
      <c r="H84" s="267"/>
      <c r="I84" s="267"/>
      <c r="J84" s="273" t="s">
        <v>133</v>
      </c>
      <c r="K84" s="273" t="s">
        <v>133</v>
      </c>
      <c r="L84" s="59"/>
      <c r="M84" s="430"/>
    </row>
    <row r="85" spans="1:13" s="50" customFormat="1" ht="15" customHeight="1">
      <c r="A85" s="191">
        <v>89</v>
      </c>
      <c r="B85" s="263"/>
      <c r="C85" s="267"/>
      <c r="D85" s="267"/>
      <c r="E85" s="263"/>
      <c r="F85" s="263"/>
      <c r="G85" s="573" t="s">
        <v>308</v>
      </c>
      <c r="H85" s="263"/>
      <c r="I85" s="263"/>
      <c r="J85" s="571"/>
      <c r="K85" s="329"/>
      <c r="L85" s="59"/>
      <c r="M85" s="430"/>
    </row>
    <row r="86" spans="1:13" s="50" customFormat="1" ht="15" customHeight="1">
      <c r="A86" s="191">
        <v>90</v>
      </c>
      <c r="B86" s="263"/>
      <c r="C86" s="267"/>
      <c r="D86" s="267"/>
      <c r="E86" s="263"/>
      <c r="F86" s="263"/>
      <c r="G86" s="573" t="s">
        <v>308</v>
      </c>
      <c r="H86" s="263"/>
      <c r="I86" s="263"/>
      <c r="J86" s="571"/>
      <c r="K86" s="304"/>
      <c r="L86" s="59"/>
      <c r="M86" s="429"/>
    </row>
    <row r="87" spans="1:13" s="50" customFormat="1" ht="15" customHeight="1">
      <c r="A87" s="191">
        <v>91</v>
      </c>
      <c r="B87" s="263"/>
      <c r="C87" s="267"/>
      <c r="D87" s="267"/>
      <c r="E87" s="263"/>
      <c r="F87" s="263"/>
      <c r="G87" s="573" t="s">
        <v>308</v>
      </c>
      <c r="H87" s="263"/>
      <c r="I87" s="263"/>
      <c r="J87" s="571"/>
      <c r="K87" s="304"/>
      <c r="L87" s="59"/>
      <c r="M87" s="429"/>
    </row>
    <row r="88" spans="1:13" s="50" customFormat="1" ht="15" customHeight="1">
      <c r="A88" s="191">
        <v>92</v>
      </c>
      <c r="B88" s="263"/>
      <c r="C88" s="279"/>
      <c r="D88" s="279"/>
      <c r="E88" s="263"/>
      <c r="F88" s="263"/>
      <c r="G88" s="573" t="s">
        <v>308</v>
      </c>
      <c r="H88" s="263"/>
      <c r="I88" s="263"/>
      <c r="J88" s="571"/>
      <c r="K88" s="329"/>
      <c r="L88" s="59"/>
      <c r="M88" s="430"/>
    </row>
    <row r="89" spans="1:13" s="50" customFormat="1" ht="15" customHeight="1">
      <c r="A89" s="191">
        <v>93</v>
      </c>
      <c r="B89" s="263"/>
      <c r="C89" s="263"/>
      <c r="D89" s="263"/>
      <c r="E89" s="263"/>
      <c r="F89" s="263"/>
      <c r="G89" s="573" t="s">
        <v>308</v>
      </c>
      <c r="H89" s="263"/>
      <c r="I89" s="263"/>
      <c r="J89" s="571"/>
      <c r="K89" s="304"/>
      <c r="L89" s="59"/>
      <c r="M89" s="429"/>
    </row>
    <row r="90" spans="1:13" s="55" customFormat="1" ht="15" customHeight="1">
      <c r="A90" s="191">
        <v>94</v>
      </c>
      <c r="B90" s="341"/>
      <c r="C90" s="263"/>
      <c r="D90" s="263"/>
      <c r="E90" s="348"/>
      <c r="F90" s="267"/>
      <c r="G90" s="238" t="s">
        <v>793</v>
      </c>
      <c r="H90" s="267"/>
      <c r="I90" s="267"/>
      <c r="J90" s="295"/>
      <c r="K90" s="295"/>
      <c r="L90" s="59"/>
      <c r="M90" s="429"/>
    </row>
    <row r="91" spans="1:13" s="39" customFormat="1" ht="15" customHeight="1" thickBot="1">
      <c r="A91" s="191">
        <v>95</v>
      </c>
      <c r="B91" s="263"/>
      <c r="C91" s="263"/>
      <c r="D91" s="263"/>
      <c r="E91" s="690"/>
      <c r="F91" s="690"/>
      <c r="G91" s="348" t="s">
        <v>563</v>
      </c>
      <c r="H91" s="348"/>
      <c r="I91" s="267"/>
      <c r="J91" s="571"/>
      <c r="K91" s="304"/>
      <c r="L91" s="59"/>
      <c r="M91" s="429"/>
    </row>
    <row r="92" spans="1:13" s="50" customFormat="1" ht="15" customHeight="1" thickBot="1">
      <c r="A92" s="191">
        <v>96</v>
      </c>
      <c r="B92" s="263"/>
      <c r="C92" s="267"/>
      <c r="D92" s="267"/>
      <c r="E92" s="348"/>
      <c r="F92" s="262" t="s">
        <v>659</v>
      </c>
      <c r="G92" s="267"/>
      <c r="H92" s="267"/>
      <c r="I92" s="267"/>
      <c r="J92" s="295"/>
      <c r="K92" s="378">
        <f>SUM(J85:J89)+J91</f>
        <v>0</v>
      </c>
      <c r="L92" s="59"/>
      <c r="M92" s="429" t="s">
        <v>707</v>
      </c>
    </row>
    <row r="93" spans="1:13" s="55" customFormat="1" ht="15" customHeight="1" thickBot="1">
      <c r="A93" s="191">
        <v>97</v>
      </c>
      <c r="B93" s="341"/>
      <c r="C93" s="263"/>
      <c r="D93" s="266" t="s">
        <v>6</v>
      </c>
      <c r="E93" s="266"/>
      <c r="F93" s="354"/>
      <c r="G93" s="354" t="s">
        <v>507</v>
      </c>
      <c r="H93" s="354"/>
      <c r="I93" s="354"/>
      <c r="J93" s="571"/>
      <c r="K93" s="295"/>
      <c r="L93" s="59"/>
      <c r="M93" s="429"/>
    </row>
    <row r="94" spans="1:13" s="55" customFormat="1" ht="15" customHeight="1" thickBot="1">
      <c r="A94" s="191">
        <v>98</v>
      </c>
      <c r="B94" s="341"/>
      <c r="C94" s="263"/>
      <c r="D94" s="263"/>
      <c r="E94" s="354"/>
      <c r="F94" s="262" t="s">
        <v>498</v>
      </c>
      <c r="G94" s="354"/>
      <c r="H94" s="354"/>
      <c r="I94" s="354"/>
      <c r="J94" s="295"/>
      <c r="K94" s="378">
        <f>K92-J93</f>
        <v>0</v>
      </c>
      <c r="L94" s="59"/>
      <c r="M94" s="429"/>
    </row>
    <row r="95" spans="1:13" s="55" customFormat="1" ht="30" customHeight="1">
      <c r="A95" s="191">
        <v>99</v>
      </c>
      <c r="B95" s="341"/>
      <c r="C95" s="256" t="s">
        <v>640</v>
      </c>
      <c r="D95" s="344"/>
      <c r="E95" s="263"/>
      <c r="F95" s="267"/>
      <c r="G95" s="267"/>
      <c r="H95" s="267"/>
      <c r="I95" s="267"/>
      <c r="J95" s="278"/>
      <c r="K95" s="278"/>
      <c r="L95" s="59"/>
      <c r="M95" s="430"/>
    </row>
    <row r="96" spans="1:13" s="50" customFormat="1" ht="12.75" customHeight="1">
      <c r="A96" s="191">
        <v>100</v>
      </c>
      <c r="B96" s="263"/>
      <c r="C96" s="348"/>
      <c r="D96" s="348"/>
      <c r="E96" s="267"/>
      <c r="F96" s="267"/>
      <c r="G96" s="288" t="s">
        <v>603</v>
      </c>
      <c r="H96" s="267"/>
      <c r="I96" s="267"/>
      <c r="J96" s="273" t="s">
        <v>133</v>
      </c>
      <c r="K96" s="273" t="s">
        <v>133</v>
      </c>
      <c r="L96" s="59"/>
      <c r="M96" s="430"/>
    </row>
    <row r="97" spans="1:13" s="50" customFormat="1" ht="15" customHeight="1">
      <c r="A97" s="191">
        <v>101</v>
      </c>
      <c r="B97" s="263"/>
      <c r="C97" s="267"/>
      <c r="D97" s="267"/>
      <c r="E97" s="263"/>
      <c r="F97" s="263"/>
      <c r="G97" s="526" t="s">
        <v>881</v>
      </c>
      <c r="H97" s="263"/>
      <c r="I97" s="263"/>
      <c r="J97" s="616">
        <v>46.309840000000001</v>
      </c>
      <c r="K97" s="329"/>
      <c r="L97" s="59"/>
      <c r="M97" s="430"/>
    </row>
    <row r="98" spans="1:13" s="495" customFormat="1" ht="15" customHeight="1">
      <c r="A98" s="191"/>
      <c r="B98" s="263"/>
      <c r="C98" s="267"/>
      <c r="D98" s="267"/>
      <c r="E98" s="263"/>
      <c r="F98" s="263"/>
      <c r="G98" s="566" t="s">
        <v>882</v>
      </c>
      <c r="H98" s="263"/>
      <c r="I98" s="263"/>
      <c r="J98" s="616">
        <v>38.460120000000003</v>
      </c>
      <c r="K98" s="329"/>
      <c r="L98" s="59"/>
      <c r="M98" s="430"/>
    </row>
    <row r="99" spans="1:13" s="495" customFormat="1" ht="15" customHeight="1">
      <c r="A99" s="191"/>
      <c r="B99" s="263"/>
      <c r="C99" s="267"/>
      <c r="D99" s="267"/>
      <c r="E99" s="263"/>
      <c r="F99" s="263"/>
      <c r="G99" s="566" t="s">
        <v>883</v>
      </c>
      <c r="H99" s="263"/>
      <c r="I99" s="263"/>
      <c r="J99" s="616">
        <v>0</v>
      </c>
      <c r="K99" s="329"/>
      <c r="L99" s="59"/>
      <c r="M99" s="430"/>
    </row>
    <row r="100" spans="1:13" s="50" customFormat="1" ht="15" customHeight="1">
      <c r="A100" s="191">
        <v>102</v>
      </c>
      <c r="B100" s="263"/>
      <c r="C100" s="267"/>
      <c r="D100" s="267"/>
      <c r="E100" s="263"/>
      <c r="F100" s="263"/>
      <c r="G100" s="526" t="s">
        <v>884</v>
      </c>
      <c r="H100" s="263"/>
      <c r="I100" s="263"/>
      <c r="J100" s="616">
        <v>207.18559999999999</v>
      </c>
      <c r="K100" s="304"/>
      <c r="L100" s="59"/>
      <c r="M100" s="429"/>
    </row>
    <row r="101" spans="1:13" s="50" customFormat="1" ht="15" customHeight="1">
      <c r="A101" s="191">
        <v>103</v>
      </c>
      <c r="B101" s="263"/>
      <c r="C101" s="267"/>
      <c r="D101" s="267"/>
      <c r="E101" s="263"/>
      <c r="F101" s="263"/>
      <c r="G101" s="526" t="s">
        <v>885</v>
      </c>
      <c r="H101" s="263"/>
      <c r="I101" s="263"/>
      <c r="J101" s="616">
        <v>39.606459999999998</v>
      </c>
      <c r="K101" s="304"/>
      <c r="L101" s="59"/>
      <c r="M101" s="429"/>
    </row>
    <row r="102" spans="1:13" s="50" customFormat="1" ht="15" customHeight="1">
      <c r="A102" s="191">
        <v>104</v>
      </c>
      <c r="B102" s="263"/>
      <c r="C102" s="279"/>
      <c r="D102" s="279"/>
      <c r="E102" s="263"/>
      <c r="F102" s="263"/>
      <c r="G102" s="526" t="s">
        <v>886</v>
      </c>
      <c r="H102" s="263"/>
      <c r="I102" s="263"/>
      <c r="J102" s="616">
        <v>129.06281999999999</v>
      </c>
      <c r="K102" s="329"/>
      <c r="L102" s="59"/>
      <c r="M102" s="430"/>
    </row>
    <row r="103" spans="1:13" s="50" customFormat="1" ht="15" customHeight="1">
      <c r="A103" s="191">
        <v>105</v>
      </c>
      <c r="B103" s="263"/>
      <c r="C103" s="263"/>
      <c r="D103" s="263"/>
      <c r="E103" s="263"/>
      <c r="F103" s="263"/>
      <c r="G103" s="526" t="s">
        <v>887</v>
      </c>
      <c r="H103" s="263"/>
      <c r="I103" s="263"/>
      <c r="J103" s="616">
        <v>395.85462000000001</v>
      </c>
      <c r="K103" s="304"/>
      <c r="L103" s="59"/>
      <c r="M103" s="429"/>
    </row>
    <row r="104" spans="1:13" s="55" customFormat="1" ht="15" customHeight="1">
      <c r="A104" s="191">
        <v>106</v>
      </c>
      <c r="B104" s="341"/>
      <c r="C104" s="263"/>
      <c r="D104" s="263"/>
      <c r="E104" s="348"/>
      <c r="F104" s="267"/>
      <c r="G104" s="238" t="s">
        <v>793</v>
      </c>
      <c r="H104" s="267"/>
      <c r="I104" s="267"/>
      <c r="J104" s="295"/>
      <c r="K104" s="295"/>
      <c r="L104" s="59"/>
      <c r="M104" s="429"/>
    </row>
    <row r="105" spans="1:13" s="39" customFormat="1" ht="15" customHeight="1" thickBot="1">
      <c r="A105" s="191">
        <v>107</v>
      </c>
      <c r="B105" s="263"/>
      <c r="C105" s="263"/>
      <c r="D105" s="263"/>
      <c r="E105" s="690"/>
      <c r="F105" s="690"/>
      <c r="G105" s="348" t="s">
        <v>564</v>
      </c>
      <c r="H105" s="348"/>
      <c r="I105" s="267"/>
      <c r="J105" s="375">
        <v>1642.4004600000001</v>
      </c>
      <c r="K105" s="304"/>
      <c r="L105" s="59"/>
      <c r="M105" s="429"/>
    </row>
    <row r="106" spans="1:13" s="50" customFormat="1" ht="15" customHeight="1" thickBot="1">
      <c r="A106" s="191">
        <v>108</v>
      </c>
      <c r="B106" s="263"/>
      <c r="C106" s="267"/>
      <c r="D106" s="267"/>
      <c r="E106" s="348"/>
      <c r="F106" s="262" t="s">
        <v>660</v>
      </c>
      <c r="G106" s="267"/>
      <c r="H106" s="267"/>
      <c r="I106" s="267"/>
      <c r="J106" s="295"/>
      <c r="K106" s="378">
        <f>SUM(J97:J103)+J105</f>
        <v>2498.8799200000003</v>
      </c>
      <c r="L106" s="59"/>
      <c r="M106" s="429" t="s">
        <v>708</v>
      </c>
    </row>
    <row r="107" spans="1:13" s="55" customFormat="1" ht="15" customHeight="1" thickBot="1">
      <c r="A107" s="191">
        <v>109</v>
      </c>
      <c r="B107" s="341"/>
      <c r="C107" s="263"/>
      <c r="D107" s="266" t="s">
        <v>6</v>
      </c>
      <c r="E107" s="266"/>
      <c r="F107" s="354"/>
      <c r="G107" s="354" t="s">
        <v>496</v>
      </c>
      <c r="H107" s="354"/>
      <c r="I107" s="354"/>
      <c r="J107" s="375">
        <v>700.51993000000004</v>
      </c>
      <c r="K107" s="295"/>
      <c r="L107" s="59"/>
      <c r="M107" s="429"/>
    </row>
    <row r="108" spans="1:13" s="55" customFormat="1" ht="15" customHeight="1" thickBot="1">
      <c r="A108" s="191">
        <v>110</v>
      </c>
      <c r="B108" s="341"/>
      <c r="C108" s="263"/>
      <c r="D108" s="263"/>
      <c r="E108" s="354"/>
      <c r="F108" s="262" t="s">
        <v>499</v>
      </c>
      <c r="G108" s="354"/>
      <c r="H108" s="354"/>
      <c r="I108" s="354"/>
      <c r="J108" s="295"/>
      <c r="K108" s="378">
        <f>K106-J107</f>
        <v>1798.3599900000004</v>
      </c>
      <c r="L108" s="59"/>
      <c r="M108" s="429"/>
    </row>
    <row r="109" spans="1:13" s="38" customFormat="1" ht="15" customHeight="1">
      <c r="A109" s="191">
        <v>111</v>
      </c>
      <c r="B109" s="263"/>
      <c r="C109" s="267"/>
      <c r="D109" s="267"/>
      <c r="E109" s="267"/>
      <c r="F109" s="267"/>
      <c r="G109" s="267"/>
      <c r="H109" s="267"/>
      <c r="I109" s="267"/>
      <c r="J109" s="267"/>
      <c r="K109" s="263"/>
      <c r="L109" s="59"/>
      <c r="M109" s="429"/>
    </row>
    <row r="110" spans="1:13" s="55" customFormat="1" ht="30" customHeight="1">
      <c r="A110" s="191">
        <v>112</v>
      </c>
      <c r="B110" s="341"/>
      <c r="C110" s="256" t="s">
        <v>661</v>
      </c>
      <c r="D110" s="344"/>
      <c r="E110" s="263"/>
      <c r="F110" s="267"/>
      <c r="G110" s="267"/>
      <c r="H110" s="267"/>
      <c r="I110" s="267"/>
      <c r="J110" s="278"/>
      <c r="K110" s="278"/>
      <c r="L110" s="59"/>
      <c r="M110" s="430"/>
    </row>
    <row r="111" spans="1:13" s="38" customFormat="1" ht="15" customHeight="1">
      <c r="A111" s="191">
        <v>113</v>
      </c>
      <c r="B111" s="263"/>
      <c r="C111" s="267"/>
      <c r="D111" s="267"/>
      <c r="E111" s="258" t="s">
        <v>67</v>
      </c>
      <c r="F111" s="296"/>
      <c r="G111" s="263"/>
      <c r="H111" s="348"/>
      <c r="I111" s="267"/>
      <c r="J111" s="263"/>
      <c r="K111" s="263"/>
      <c r="L111" s="59"/>
      <c r="M111" s="429"/>
    </row>
    <row r="112" spans="1:13" s="50" customFormat="1" ht="12.75" customHeight="1">
      <c r="A112" s="191">
        <v>114</v>
      </c>
      <c r="B112" s="263"/>
      <c r="C112" s="348"/>
      <c r="D112" s="348"/>
      <c r="E112" s="267"/>
      <c r="F112" s="267"/>
      <c r="G112" s="288" t="s">
        <v>603</v>
      </c>
      <c r="H112" s="267"/>
      <c r="I112" s="267"/>
      <c r="J112" s="273" t="s">
        <v>133</v>
      </c>
      <c r="K112" s="273" t="s">
        <v>133</v>
      </c>
      <c r="L112" s="59"/>
      <c r="M112" s="430"/>
    </row>
    <row r="113" spans="1:13" s="50" customFormat="1" ht="15" customHeight="1">
      <c r="A113" s="191">
        <v>115</v>
      </c>
      <c r="B113" s="263"/>
      <c r="C113" s="267"/>
      <c r="D113" s="267"/>
      <c r="E113" s="263"/>
      <c r="F113" s="263"/>
      <c r="G113" s="526" t="s">
        <v>888</v>
      </c>
      <c r="H113" s="263"/>
      <c r="I113" s="263"/>
      <c r="J113" s="375">
        <v>421.41930000000002</v>
      </c>
      <c r="K113" s="329"/>
      <c r="L113" s="59"/>
      <c r="M113" s="430"/>
    </row>
    <row r="114" spans="1:13" s="50" customFormat="1" ht="15" customHeight="1">
      <c r="A114" s="191">
        <v>116</v>
      </c>
      <c r="B114" s="263"/>
      <c r="C114" s="267"/>
      <c r="D114" s="267"/>
      <c r="E114" s="263"/>
      <c r="F114" s="263"/>
      <c r="G114" s="526" t="s">
        <v>889</v>
      </c>
      <c r="H114" s="263"/>
      <c r="I114" s="263"/>
      <c r="J114" s="375">
        <v>631.63019000000008</v>
      </c>
      <c r="K114" s="304"/>
      <c r="L114" s="59"/>
      <c r="M114" s="429"/>
    </row>
    <row r="115" spans="1:13" s="50" customFormat="1" ht="15" customHeight="1">
      <c r="A115" s="191">
        <v>117</v>
      </c>
      <c r="B115" s="263"/>
      <c r="C115" s="267"/>
      <c r="D115" s="267"/>
      <c r="E115" s="263"/>
      <c r="F115" s="263"/>
      <c r="G115" s="526" t="s">
        <v>890</v>
      </c>
      <c r="H115" s="263"/>
      <c r="I115" s="263"/>
      <c r="J115" s="375">
        <v>39.760779999999997</v>
      </c>
      <c r="K115" s="304"/>
      <c r="L115" s="59"/>
      <c r="M115" s="429"/>
    </row>
    <row r="116" spans="1:13" s="50" customFormat="1" ht="15" customHeight="1">
      <c r="A116" s="191">
        <v>118</v>
      </c>
      <c r="B116" s="263"/>
      <c r="C116" s="279"/>
      <c r="D116" s="279"/>
      <c r="E116" s="263"/>
      <c r="F116" s="263"/>
      <c r="G116" s="526" t="s">
        <v>891</v>
      </c>
      <c r="H116" s="263"/>
      <c r="I116" s="263"/>
      <c r="J116" s="375">
        <v>175.45627000000002</v>
      </c>
      <c r="K116" s="329"/>
      <c r="L116" s="59"/>
      <c r="M116" s="430"/>
    </row>
    <row r="117" spans="1:13" s="50" customFormat="1" ht="15" customHeight="1">
      <c r="A117" s="191">
        <v>119</v>
      </c>
      <c r="B117" s="263"/>
      <c r="C117" s="263"/>
      <c r="D117" s="263"/>
      <c r="E117" s="263"/>
      <c r="F117" s="263"/>
      <c r="G117" s="573" t="s">
        <v>308</v>
      </c>
      <c r="H117" s="263"/>
      <c r="I117" s="263"/>
      <c r="J117" s="571"/>
      <c r="K117" s="304"/>
      <c r="L117" s="59"/>
      <c r="M117" s="429"/>
    </row>
    <row r="118" spans="1:13" s="55" customFormat="1" ht="15" customHeight="1">
      <c r="A118" s="191">
        <v>120</v>
      </c>
      <c r="B118" s="341"/>
      <c r="C118" s="263"/>
      <c r="D118" s="263"/>
      <c r="E118" s="348"/>
      <c r="F118" s="267"/>
      <c r="G118" s="238" t="s">
        <v>793</v>
      </c>
      <c r="H118" s="267"/>
      <c r="I118" s="267"/>
      <c r="J118" s="295"/>
      <c r="K118" s="295"/>
      <c r="L118" s="59"/>
      <c r="M118" s="429"/>
    </row>
    <row r="119" spans="1:13" s="39" customFormat="1" ht="15" customHeight="1" thickBot="1">
      <c r="A119" s="191">
        <v>121</v>
      </c>
      <c r="B119" s="263"/>
      <c r="C119" s="263"/>
      <c r="D119" s="263"/>
      <c r="E119" s="690"/>
      <c r="F119" s="690"/>
      <c r="G119" s="348" t="s">
        <v>663</v>
      </c>
      <c r="H119" s="348"/>
      <c r="I119" s="267"/>
      <c r="J119" s="375">
        <v>0</v>
      </c>
      <c r="K119" s="304"/>
      <c r="L119" s="59"/>
      <c r="M119" s="429"/>
    </row>
    <row r="120" spans="1:13" s="50" customFormat="1" ht="15" customHeight="1" thickBot="1">
      <c r="A120" s="191">
        <v>122</v>
      </c>
      <c r="B120" s="263"/>
      <c r="C120" s="267"/>
      <c r="D120" s="267"/>
      <c r="E120" s="348"/>
      <c r="F120" s="262" t="s">
        <v>67</v>
      </c>
      <c r="G120" s="267"/>
      <c r="H120" s="267"/>
      <c r="I120" s="267"/>
      <c r="J120" s="295"/>
      <c r="K120" s="378">
        <f>SUM(J113:J117)+J119</f>
        <v>1268.2665400000001</v>
      </c>
      <c r="L120" s="59"/>
      <c r="M120" s="429"/>
    </row>
    <row r="121" spans="1:13" s="50" customFormat="1" ht="24" customHeight="1">
      <c r="A121" s="191">
        <v>123</v>
      </c>
      <c r="B121" s="263"/>
      <c r="C121" s="267"/>
      <c r="D121" s="267"/>
      <c r="E121" s="258" t="s">
        <v>68</v>
      </c>
      <c r="F121" s="296"/>
      <c r="G121" s="263"/>
      <c r="H121" s="348"/>
      <c r="I121" s="267"/>
      <c r="J121" s="263"/>
      <c r="K121" s="263"/>
      <c r="L121" s="59"/>
      <c r="M121" s="429"/>
    </row>
    <row r="122" spans="1:13" s="50" customFormat="1" ht="12.75" customHeight="1">
      <c r="A122" s="191">
        <v>124</v>
      </c>
      <c r="B122" s="263"/>
      <c r="C122" s="348"/>
      <c r="D122" s="348"/>
      <c r="E122" s="267"/>
      <c r="F122" s="267"/>
      <c r="G122" s="288" t="s">
        <v>603</v>
      </c>
      <c r="H122" s="267"/>
      <c r="I122" s="267"/>
      <c r="J122" s="273" t="s">
        <v>133</v>
      </c>
      <c r="K122" s="273" t="s">
        <v>133</v>
      </c>
      <c r="L122" s="59"/>
      <c r="M122" s="430"/>
    </row>
    <row r="123" spans="1:13" s="50" customFormat="1" ht="15" customHeight="1">
      <c r="A123" s="191">
        <v>125</v>
      </c>
      <c r="B123" s="263"/>
      <c r="C123" s="267"/>
      <c r="D123" s="267"/>
      <c r="E123" s="263"/>
      <c r="F123" s="263"/>
      <c r="G123" s="608"/>
      <c r="H123" s="263"/>
      <c r="I123" s="263"/>
      <c r="J123" s="571"/>
      <c r="K123" s="329"/>
      <c r="L123" s="59"/>
      <c r="M123" s="430"/>
    </row>
    <row r="124" spans="1:13" s="50" customFormat="1" ht="15" customHeight="1">
      <c r="A124" s="191">
        <v>126</v>
      </c>
      <c r="B124" s="263"/>
      <c r="C124" s="267"/>
      <c r="D124" s="267"/>
      <c r="E124" s="263"/>
      <c r="F124" s="263"/>
      <c r="G124" s="573" t="s">
        <v>308</v>
      </c>
      <c r="H124" s="263"/>
      <c r="I124" s="263"/>
      <c r="J124" s="571"/>
      <c r="K124" s="304"/>
      <c r="L124" s="59"/>
      <c r="M124" s="429"/>
    </row>
    <row r="125" spans="1:13" s="50" customFormat="1" ht="15" customHeight="1">
      <c r="A125" s="191">
        <v>127</v>
      </c>
      <c r="B125" s="263"/>
      <c r="C125" s="267"/>
      <c r="D125" s="267"/>
      <c r="E125" s="263"/>
      <c r="F125" s="263"/>
      <c r="G125" s="573" t="s">
        <v>308</v>
      </c>
      <c r="H125" s="263"/>
      <c r="I125" s="263"/>
      <c r="J125" s="571"/>
      <c r="K125" s="304"/>
      <c r="L125" s="59"/>
      <c r="M125" s="429"/>
    </row>
    <row r="126" spans="1:13" s="50" customFormat="1" ht="15" customHeight="1">
      <c r="A126" s="191">
        <v>128</v>
      </c>
      <c r="B126" s="263"/>
      <c r="C126" s="279"/>
      <c r="D126" s="279"/>
      <c r="E126" s="263"/>
      <c r="F126" s="263"/>
      <c r="G126" s="573" t="s">
        <v>308</v>
      </c>
      <c r="H126" s="263"/>
      <c r="I126" s="263"/>
      <c r="J126" s="571"/>
      <c r="K126" s="329"/>
      <c r="L126" s="59"/>
      <c r="M126" s="430"/>
    </row>
    <row r="127" spans="1:13" s="50" customFormat="1" ht="15" customHeight="1">
      <c r="A127" s="191">
        <v>129</v>
      </c>
      <c r="B127" s="263"/>
      <c r="C127" s="263"/>
      <c r="D127" s="263"/>
      <c r="E127" s="263"/>
      <c r="F127" s="263"/>
      <c r="G127" s="573" t="s">
        <v>308</v>
      </c>
      <c r="H127" s="263"/>
      <c r="I127" s="263"/>
      <c r="J127" s="571"/>
      <c r="K127" s="304"/>
      <c r="L127" s="59"/>
      <c r="M127" s="429"/>
    </row>
    <row r="128" spans="1:13" s="55" customFormat="1" ht="15" customHeight="1">
      <c r="A128" s="191">
        <v>130</v>
      </c>
      <c r="B128" s="341"/>
      <c r="C128" s="263"/>
      <c r="D128" s="263"/>
      <c r="E128" s="348"/>
      <c r="F128" s="267"/>
      <c r="G128" s="238" t="s">
        <v>793</v>
      </c>
      <c r="H128" s="267"/>
      <c r="I128" s="267"/>
      <c r="J128" s="295"/>
      <c r="K128" s="295"/>
      <c r="L128" s="59"/>
      <c r="M128" s="429"/>
    </row>
    <row r="129" spans="1:13" s="39" customFormat="1" ht="15" customHeight="1" thickBot="1">
      <c r="A129" s="191">
        <v>131</v>
      </c>
      <c r="B129" s="263"/>
      <c r="C129" s="263"/>
      <c r="D129" s="263"/>
      <c r="E129" s="690"/>
      <c r="F129" s="690"/>
      <c r="G129" s="348" t="s">
        <v>565</v>
      </c>
      <c r="H129" s="348"/>
      <c r="I129" s="267"/>
      <c r="J129" s="375">
        <v>0</v>
      </c>
      <c r="K129" s="304"/>
      <c r="L129" s="59"/>
      <c r="M129" s="429"/>
    </row>
    <row r="130" spans="1:13" s="50" customFormat="1" ht="15" customHeight="1" thickBot="1">
      <c r="A130" s="191">
        <v>132</v>
      </c>
      <c r="B130" s="263"/>
      <c r="C130" s="267"/>
      <c r="D130" s="267"/>
      <c r="E130" s="348"/>
      <c r="F130" s="262" t="s">
        <v>68</v>
      </c>
      <c r="G130" s="267"/>
      <c r="H130" s="267"/>
      <c r="I130" s="267"/>
      <c r="J130" s="295"/>
      <c r="K130" s="378">
        <f>SUM(J123:J127)+J129</f>
        <v>0</v>
      </c>
      <c r="L130" s="59"/>
      <c r="M130" s="429"/>
    </row>
    <row r="131" spans="1:13" s="40" customFormat="1" ht="15" customHeight="1" thickBot="1">
      <c r="A131" s="191">
        <v>133</v>
      </c>
      <c r="B131" s="267"/>
      <c r="C131" s="267"/>
      <c r="D131" s="267"/>
      <c r="E131" s="354"/>
      <c r="F131" s="354"/>
      <c r="G131" s="267"/>
      <c r="H131" s="267"/>
      <c r="I131" s="267"/>
      <c r="J131" s="295"/>
      <c r="K131" s="295"/>
      <c r="L131" s="59"/>
      <c r="M131" s="429"/>
    </row>
    <row r="132" spans="1:13" s="38" customFormat="1" ht="15" customHeight="1" thickBot="1">
      <c r="A132" s="191">
        <v>134</v>
      </c>
      <c r="B132" s="263"/>
      <c r="C132" s="267"/>
      <c r="D132" s="267"/>
      <c r="E132" s="297"/>
      <c r="F132" s="297" t="s">
        <v>662</v>
      </c>
      <c r="G132" s="297"/>
      <c r="H132" s="348"/>
      <c r="I132" s="267"/>
      <c r="J132" s="295"/>
      <c r="K132" s="378">
        <f>K120+K130</f>
        <v>1268.2665400000001</v>
      </c>
      <c r="L132" s="59"/>
      <c r="M132" s="429" t="s">
        <v>709</v>
      </c>
    </row>
    <row r="133" spans="1:13" s="38" customFormat="1" ht="15.6">
      <c r="A133" s="64"/>
      <c r="B133" s="65"/>
      <c r="C133" s="257"/>
      <c r="D133" s="257"/>
      <c r="E133" s="257"/>
      <c r="F133" s="247"/>
      <c r="G133" s="247"/>
      <c r="H133" s="247"/>
      <c r="I133" s="247"/>
      <c r="J133" s="247"/>
      <c r="K133" s="247"/>
      <c r="L133" s="73"/>
      <c r="M133" s="429"/>
    </row>
    <row r="134" spans="1:13">
      <c r="A134" s="163"/>
      <c r="B134" s="163"/>
      <c r="C134" s="163"/>
      <c r="D134" s="163"/>
      <c r="E134" s="163"/>
      <c r="F134" s="163"/>
      <c r="G134" s="163"/>
      <c r="H134" s="163"/>
      <c r="I134" s="163"/>
      <c r="J134" s="163"/>
      <c r="K134" s="163"/>
      <c r="L134" s="163"/>
    </row>
    <row r="135" spans="1:13">
      <c r="A135" s="163"/>
      <c r="B135" s="163"/>
      <c r="C135" s="163"/>
      <c r="D135" s="163"/>
      <c r="E135" s="163"/>
      <c r="F135" s="163"/>
      <c r="G135" s="163"/>
      <c r="H135" s="163"/>
      <c r="I135" s="163"/>
      <c r="J135" s="163"/>
      <c r="K135" s="163"/>
      <c r="L135" s="163"/>
    </row>
    <row r="136" spans="1:13">
      <c r="A136" s="163"/>
      <c r="B136" s="163"/>
      <c r="C136" s="163"/>
      <c r="D136" s="163"/>
      <c r="E136" s="163"/>
      <c r="F136" s="163"/>
      <c r="G136" s="163"/>
      <c r="H136" s="163"/>
      <c r="I136" s="163"/>
      <c r="J136" s="163"/>
      <c r="K136" s="163"/>
      <c r="L136" s="163"/>
    </row>
    <row r="137" spans="1:13">
      <c r="A137" s="163"/>
      <c r="B137" s="163"/>
      <c r="C137" s="163"/>
      <c r="D137" s="163"/>
      <c r="E137" s="163"/>
      <c r="F137" s="163"/>
      <c r="G137" s="163"/>
      <c r="H137" s="163"/>
      <c r="I137" s="163"/>
      <c r="J137" s="163"/>
      <c r="K137" s="163"/>
      <c r="L137" s="163"/>
    </row>
    <row r="138" spans="1:13">
      <c r="A138" s="163"/>
      <c r="B138" s="163"/>
      <c r="C138" s="163"/>
      <c r="D138" s="163"/>
      <c r="E138" s="163"/>
      <c r="F138" s="163"/>
      <c r="G138" s="163"/>
      <c r="H138" s="163"/>
      <c r="I138" s="163"/>
      <c r="J138" s="163"/>
      <c r="K138" s="163"/>
      <c r="L138" s="163"/>
    </row>
    <row r="139" spans="1:13">
      <c r="A139" s="163"/>
      <c r="B139" s="163"/>
      <c r="C139" s="163"/>
      <c r="D139" s="163"/>
      <c r="E139" s="163"/>
      <c r="F139" s="163"/>
      <c r="G139" s="163"/>
      <c r="H139" s="163"/>
      <c r="I139" s="163"/>
      <c r="J139" s="163"/>
      <c r="K139" s="163"/>
      <c r="L139" s="163"/>
    </row>
    <row r="140" spans="1:13">
      <c r="A140" s="163"/>
      <c r="B140" s="163"/>
      <c r="C140" s="163"/>
      <c r="D140" s="163"/>
      <c r="E140" s="163"/>
      <c r="F140" s="163"/>
      <c r="G140" s="163"/>
      <c r="H140" s="163"/>
      <c r="I140" s="163"/>
      <c r="J140" s="163"/>
      <c r="K140" s="163"/>
      <c r="L140" s="163"/>
    </row>
    <row r="141" spans="1:13">
      <c r="A141" s="163"/>
      <c r="B141" s="163"/>
      <c r="C141" s="163"/>
      <c r="D141" s="163"/>
      <c r="E141" s="163"/>
      <c r="F141" s="163"/>
      <c r="G141" s="163"/>
      <c r="H141" s="163"/>
      <c r="I141" s="163"/>
      <c r="J141" s="163"/>
      <c r="K141" s="163"/>
      <c r="L141" s="163"/>
    </row>
    <row r="142" spans="1:13">
      <c r="A142" s="163"/>
      <c r="B142" s="163"/>
      <c r="C142" s="163"/>
      <c r="D142" s="163"/>
      <c r="E142" s="163"/>
      <c r="F142" s="163"/>
      <c r="G142" s="163"/>
      <c r="H142" s="163"/>
      <c r="I142" s="163"/>
      <c r="J142" s="163"/>
      <c r="K142" s="163"/>
      <c r="L142" s="163"/>
    </row>
    <row r="143" spans="1:13">
      <c r="A143" s="163"/>
      <c r="B143" s="163"/>
      <c r="C143" s="163"/>
      <c r="D143" s="163"/>
      <c r="E143" s="163"/>
      <c r="F143" s="163"/>
      <c r="G143" s="163"/>
      <c r="H143" s="163"/>
      <c r="I143" s="163"/>
      <c r="J143" s="163"/>
      <c r="K143" s="163"/>
      <c r="L143" s="163"/>
    </row>
    <row r="144" spans="1:13">
      <c r="A144" s="163"/>
      <c r="B144" s="163"/>
      <c r="C144" s="163"/>
      <c r="D144" s="163"/>
      <c r="E144" s="163"/>
      <c r="F144" s="163"/>
      <c r="G144" s="163"/>
      <c r="H144" s="163"/>
      <c r="I144" s="163"/>
      <c r="J144" s="163"/>
      <c r="K144" s="163"/>
      <c r="L144" s="163"/>
    </row>
    <row r="145" spans="1:12">
      <c r="A145" s="163"/>
      <c r="B145" s="163"/>
      <c r="C145" s="163"/>
      <c r="D145" s="163"/>
      <c r="E145" s="163"/>
      <c r="F145" s="163"/>
      <c r="G145" s="163"/>
      <c r="H145" s="163"/>
      <c r="I145" s="163"/>
      <c r="J145" s="163"/>
      <c r="K145" s="163"/>
      <c r="L145" s="163"/>
    </row>
    <row r="146" spans="1:12">
      <c r="A146" s="163"/>
      <c r="B146" s="163"/>
      <c r="C146" s="163"/>
      <c r="D146" s="163"/>
      <c r="E146" s="163"/>
      <c r="F146" s="163"/>
      <c r="G146" s="163"/>
      <c r="H146" s="163"/>
      <c r="I146" s="163"/>
      <c r="J146" s="163"/>
      <c r="K146" s="163"/>
      <c r="L146" s="163"/>
    </row>
    <row r="147" spans="1:12">
      <c r="A147" s="163"/>
      <c r="B147" s="163"/>
      <c r="C147" s="163"/>
      <c r="D147" s="163"/>
      <c r="E147" s="163"/>
      <c r="F147" s="163"/>
      <c r="G147" s="163"/>
      <c r="H147" s="163"/>
      <c r="I147" s="163"/>
      <c r="J147" s="163"/>
      <c r="K147" s="163"/>
      <c r="L147" s="163"/>
    </row>
    <row r="148" spans="1:12">
      <c r="A148" s="163"/>
      <c r="B148" s="163"/>
      <c r="C148" s="163"/>
      <c r="D148" s="163"/>
      <c r="E148" s="163"/>
      <c r="F148" s="163"/>
      <c r="G148" s="163"/>
      <c r="H148" s="163"/>
      <c r="I148" s="163"/>
      <c r="J148" s="163"/>
      <c r="K148" s="163"/>
      <c r="L148" s="163"/>
    </row>
    <row r="149" spans="1:12">
      <c r="A149" s="163"/>
      <c r="B149" s="163"/>
      <c r="C149" s="163"/>
      <c r="D149" s="163"/>
      <c r="E149" s="163"/>
      <c r="F149" s="163"/>
      <c r="G149" s="163"/>
      <c r="H149" s="163"/>
      <c r="I149" s="163"/>
      <c r="J149" s="163"/>
      <c r="K149" s="163"/>
      <c r="L149" s="163"/>
    </row>
    <row r="150" spans="1:12">
      <c r="A150" s="163"/>
      <c r="B150" s="163"/>
      <c r="C150" s="163"/>
      <c r="D150" s="163"/>
      <c r="E150" s="163"/>
      <c r="F150" s="163"/>
      <c r="G150" s="163"/>
      <c r="H150" s="163"/>
      <c r="I150" s="163"/>
      <c r="J150" s="163"/>
      <c r="K150" s="163"/>
      <c r="L150" s="163"/>
    </row>
    <row r="151" spans="1:12">
      <c r="A151" s="163"/>
      <c r="B151" s="163"/>
      <c r="C151" s="163"/>
      <c r="D151" s="163"/>
      <c r="E151" s="163"/>
      <c r="F151" s="163"/>
      <c r="G151" s="163"/>
      <c r="H151" s="163"/>
      <c r="I151" s="163"/>
      <c r="J151" s="163"/>
      <c r="K151" s="163"/>
      <c r="L151" s="163"/>
    </row>
    <row r="152" spans="1:12">
      <c r="A152" s="163"/>
      <c r="B152" s="163"/>
      <c r="C152" s="163"/>
      <c r="D152" s="163"/>
      <c r="E152" s="163"/>
      <c r="F152" s="163"/>
      <c r="G152" s="163"/>
      <c r="H152" s="163"/>
      <c r="I152" s="163"/>
      <c r="J152" s="163"/>
      <c r="K152" s="163"/>
      <c r="L152" s="163"/>
    </row>
    <row r="153" spans="1:12">
      <c r="A153" s="163"/>
      <c r="B153" s="163"/>
      <c r="C153" s="163"/>
      <c r="D153" s="163"/>
      <c r="E153" s="163"/>
      <c r="F153" s="163"/>
      <c r="G153" s="163"/>
      <c r="H153" s="163"/>
      <c r="I153" s="163"/>
      <c r="J153" s="163"/>
      <c r="K153" s="163"/>
      <c r="L153" s="163"/>
    </row>
    <row r="154" spans="1:12">
      <c r="A154" s="163"/>
      <c r="B154" s="163"/>
      <c r="C154" s="163"/>
      <c r="D154" s="163"/>
      <c r="E154" s="163"/>
      <c r="F154" s="163"/>
      <c r="G154" s="163"/>
      <c r="H154" s="163"/>
      <c r="I154" s="163"/>
      <c r="J154" s="163"/>
      <c r="K154" s="163"/>
      <c r="L154" s="163"/>
    </row>
    <row r="155" spans="1:12">
      <c r="A155" s="163"/>
      <c r="B155" s="163"/>
      <c r="C155" s="163"/>
      <c r="D155" s="163"/>
      <c r="E155" s="163"/>
      <c r="F155" s="163"/>
      <c r="G155" s="163"/>
      <c r="H155" s="163"/>
      <c r="I155" s="163"/>
      <c r="J155" s="163"/>
      <c r="K155" s="163"/>
      <c r="L155" s="163"/>
    </row>
    <row r="156" spans="1:12">
      <c r="A156" s="163"/>
      <c r="B156" s="163"/>
      <c r="C156" s="163"/>
      <c r="D156" s="163"/>
      <c r="E156" s="163"/>
      <c r="F156" s="163"/>
      <c r="G156" s="163"/>
      <c r="H156" s="163"/>
      <c r="I156" s="163"/>
      <c r="J156" s="163"/>
      <c r="K156" s="163"/>
      <c r="L156" s="163"/>
    </row>
    <row r="157" spans="1:12">
      <c r="A157" s="163"/>
      <c r="B157" s="163"/>
      <c r="C157" s="163"/>
      <c r="D157" s="163"/>
      <c r="E157" s="163"/>
      <c r="F157" s="163"/>
      <c r="G157" s="163"/>
      <c r="H157" s="163"/>
      <c r="I157" s="163"/>
      <c r="J157" s="163"/>
      <c r="K157" s="163"/>
      <c r="L157" s="163"/>
    </row>
    <row r="158" spans="1:12">
      <c r="A158" s="163"/>
      <c r="B158" s="163"/>
      <c r="C158" s="163"/>
      <c r="D158" s="163"/>
      <c r="E158" s="163"/>
      <c r="F158" s="163"/>
      <c r="G158" s="163"/>
      <c r="H158" s="163"/>
      <c r="I158" s="163"/>
      <c r="J158" s="163"/>
      <c r="K158" s="163"/>
      <c r="L158" s="163"/>
    </row>
    <row r="159" spans="1:12">
      <c r="A159" s="163"/>
      <c r="B159" s="163"/>
      <c r="C159" s="163"/>
      <c r="D159" s="163"/>
      <c r="E159" s="163"/>
      <c r="F159" s="163"/>
      <c r="G159" s="163"/>
      <c r="H159" s="163"/>
      <c r="I159" s="163"/>
      <c r="J159" s="163"/>
      <c r="K159" s="163"/>
      <c r="L159" s="163"/>
    </row>
    <row r="160" spans="1:12">
      <c r="A160" s="163"/>
      <c r="B160" s="163"/>
      <c r="C160" s="163"/>
      <c r="D160" s="163"/>
      <c r="E160" s="163"/>
      <c r="F160" s="163"/>
      <c r="G160" s="163"/>
      <c r="H160" s="163"/>
      <c r="I160" s="163"/>
      <c r="J160" s="163"/>
      <c r="K160" s="163"/>
      <c r="L160" s="163"/>
    </row>
    <row r="161" spans="1:12">
      <c r="A161" s="163"/>
      <c r="B161" s="163"/>
      <c r="C161" s="163"/>
      <c r="D161" s="163"/>
      <c r="E161" s="163"/>
      <c r="F161" s="163"/>
      <c r="G161" s="163"/>
      <c r="H161" s="163"/>
      <c r="I161" s="163"/>
      <c r="J161" s="163"/>
      <c r="K161" s="163"/>
      <c r="L161" s="163"/>
    </row>
    <row r="162" spans="1:12">
      <c r="A162" s="163"/>
      <c r="B162" s="163"/>
      <c r="C162" s="163"/>
      <c r="D162" s="163"/>
      <c r="E162" s="163"/>
      <c r="F162" s="163"/>
      <c r="G162" s="163"/>
      <c r="H162" s="163"/>
      <c r="I162" s="163"/>
      <c r="J162" s="163"/>
      <c r="K162" s="163"/>
      <c r="L162" s="163"/>
    </row>
    <row r="163" spans="1:12">
      <c r="A163" s="163"/>
      <c r="B163" s="163"/>
      <c r="C163" s="163"/>
      <c r="D163" s="163"/>
      <c r="E163" s="163"/>
      <c r="F163" s="163"/>
      <c r="G163" s="163"/>
      <c r="H163" s="163"/>
      <c r="I163" s="163"/>
      <c r="J163" s="163"/>
      <c r="K163" s="163"/>
      <c r="L163" s="163"/>
    </row>
    <row r="164" spans="1:12">
      <c r="A164" s="163"/>
      <c r="B164" s="163"/>
      <c r="C164" s="163"/>
      <c r="D164" s="163"/>
      <c r="E164" s="163"/>
      <c r="F164" s="163"/>
      <c r="G164" s="163"/>
      <c r="H164" s="163"/>
      <c r="I164" s="163"/>
      <c r="J164" s="163"/>
      <c r="K164" s="163"/>
      <c r="L164" s="163"/>
    </row>
    <row r="165" spans="1:12">
      <c r="A165" s="163"/>
      <c r="B165" s="163"/>
      <c r="C165" s="163"/>
      <c r="D165" s="163"/>
      <c r="E165" s="163"/>
      <c r="F165" s="163"/>
      <c r="G165" s="163"/>
      <c r="H165" s="163"/>
      <c r="I165" s="163"/>
      <c r="J165" s="163"/>
      <c r="K165" s="163"/>
      <c r="L165" s="163"/>
    </row>
    <row r="166" spans="1:12">
      <c r="A166" s="163"/>
      <c r="B166" s="163"/>
      <c r="C166" s="163"/>
      <c r="D166" s="163"/>
      <c r="E166" s="163"/>
      <c r="F166" s="163"/>
      <c r="G166" s="163"/>
      <c r="H166" s="163"/>
      <c r="I166" s="163"/>
      <c r="J166" s="163"/>
      <c r="K166" s="163"/>
      <c r="L166" s="163"/>
    </row>
    <row r="167" spans="1:12">
      <c r="A167" s="163"/>
      <c r="B167" s="163"/>
      <c r="C167" s="163"/>
      <c r="D167" s="163"/>
      <c r="E167" s="163"/>
      <c r="F167" s="163"/>
      <c r="G167" s="163"/>
      <c r="H167" s="163"/>
      <c r="I167" s="163"/>
      <c r="J167" s="163"/>
      <c r="K167" s="163"/>
      <c r="L167" s="163"/>
    </row>
    <row r="168" spans="1:12">
      <c r="A168" s="163"/>
      <c r="B168" s="163"/>
      <c r="C168" s="163"/>
      <c r="D168" s="163"/>
      <c r="E168" s="163"/>
      <c r="F168" s="163"/>
      <c r="G168" s="163"/>
      <c r="H168" s="163"/>
      <c r="I168" s="163"/>
      <c r="J168" s="163"/>
      <c r="K168" s="163"/>
      <c r="L168" s="163"/>
    </row>
    <row r="169" spans="1:12">
      <c r="A169" s="163"/>
      <c r="B169" s="163"/>
      <c r="C169" s="163"/>
      <c r="D169" s="163"/>
      <c r="E169" s="163"/>
      <c r="F169" s="163"/>
      <c r="G169" s="163"/>
      <c r="H169" s="163"/>
      <c r="I169" s="163"/>
      <c r="J169" s="163"/>
      <c r="K169" s="163"/>
      <c r="L169" s="163"/>
    </row>
    <row r="170" spans="1:12">
      <c r="A170" s="163"/>
      <c r="B170" s="163"/>
      <c r="C170" s="163"/>
      <c r="D170" s="163"/>
      <c r="E170" s="163"/>
      <c r="F170" s="163"/>
      <c r="G170" s="163"/>
      <c r="H170" s="163"/>
      <c r="I170" s="163"/>
      <c r="J170" s="163"/>
      <c r="K170" s="163"/>
      <c r="L170" s="163"/>
    </row>
    <row r="171" spans="1:12">
      <c r="A171" s="163"/>
      <c r="B171" s="163"/>
      <c r="C171" s="163"/>
      <c r="D171" s="163"/>
      <c r="E171" s="163"/>
      <c r="F171" s="163"/>
      <c r="G171" s="163"/>
      <c r="H171" s="163"/>
      <c r="I171" s="163"/>
      <c r="J171" s="163"/>
      <c r="K171" s="163"/>
      <c r="L171" s="163"/>
    </row>
    <row r="172" spans="1:12">
      <c r="A172" s="163"/>
      <c r="B172" s="163"/>
      <c r="C172" s="163"/>
      <c r="D172" s="163"/>
      <c r="E172" s="163"/>
      <c r="F172" s="163"/>
      <c r="G172" s="163"/>
      <c r="H172" s="163"/>
      <c r="I172" s="163"/>
      <c r="J172" s="163"/>
      <c r="K172" s="163"/>
      <c r="L172" s="163"/>
    </row>
    <row r="173" spans="1:12">
      <c r="A173" s="163"/>
      <c r="B173" s="163"/>
      <c r="C173" s="163"/>
      <c r="D173" s="163"/>
      <c r="E173" s="163"/>
      <c r="F173" s="163"/>
      <c r="G173" s="163"/>
      <c r="H173" s="163"/>
      <c r="I173" s="163"/>
      <c r="J173" s="163"/>
      <c r="K173" s="163"/>
      <c r="L173" s="163"/>
    </row>
    <row r="174" spans="1:12">
      <c r="A174" s="163"/>
      <c r="B174" s="163"/>
      <c r="C174" s="163"/>
      <c r="D174" s="163"/>
      <c r="E174" s="163"/>
      <c r="F174" s="163"/>
      <c r="G174" s="163"/>
      <c r="H174" s="163"/>
      <c r="I174" s="163"/>
      <c r="J174" s="163"/>
      <c r="K174" s="163"/>
      <c r="L174" s="163"/>
    </row>
    <row r="175" spans="1:12">
      <c r="A175" s="163"/>
      <c r="B175" s="163"/>
      <c r="C175" s="163"/>
      <c r="D175" s="163"/>
      <c r="E175" s="163"/>
      <c r="F175" s="163"/>
      <c r="G175" s="163"/>
      <c r="H175" s="163"/>
      <c r="I175" s="163"/>
      <c r="J175" s="163"/>
      <c r="K175" s="163"/>
      <c r="L175" s="163"/>
    </row>
    <row r="176" spans="1:12">
      <c r="A176" s="163"/>
      <c r="B176" s="163"/>
      <c r="C176" s="163"/>
      <c r="D176" s="163"/>
      <c r="E176" s="163"/>
      <c r="F176" s="163"/>
      <c r="G176" s="163"/>
      <c r="H176" s="163"/>
      <c r="I176" s="163"/>
      <c r="J176" s="163"/>
      <c r="K176" s="163"/>
      <c r="L176" s="163"/>
    </row>
    <row r="177" spans="1:12">
      <c r="A177" s="163"/>
      <c r="B177" s="163"/>
      <c r="C177" s="163"/>
      <c r="D177" s="163"/>
      <c r="E177" s="163"/>
      <c r="F177" s="163"/>
      <c r="G177" s="163"/>
      <c r="H177" s="163"/>
      <c r="I177" s="163"/>
      <c r="J177" s="163"/>
      <c r="K177" s="163"/>
      <c r="L177" s="163"/>
    </row>
    <row r="178" spans="1:12">
      <c r="A178" s="163"/>
      <c r="B178" s="163"/>
      <c r="C178" s="163"/>
      <c r="D178" s="163"/>
      <c r="E178" s="163"/>
      <c r="F178" s="163"/>
      <c r="G178" s="163"/>
      <c r="H178" s="163"/>
      <c r="I178" s="163"/>
      <c r="J178" s="163"/>
      <c r="K178" s="163"/>
      <c r="L178" s="163"/>
    </row>
    <row r="179" spans="1:12">
      <c r="A179" s="163"/>
      <c r="B179" s="163"/>
      <c r="C179" s="163"/>
      <c r="D179" s="163"/>
      <c r="E179" s="163"/>
      <c r="F179" s="163"/>
      <c r="G179" s="163"/>
      <c r="H179" s="163"/>
      <c r="I179" s="163"/>
      <c r="J179" s="163"/>
      <c r="K179" s="163"/>
      <c r="L179" s="163"/>
    </row>
    <row r="180" spans="1:12">
      <c r="A180" s="163"/>
      <c r="B180" s="163"/>
      <c r="C180" s="163"/>
      <c r="D180" s="163"/>
      <c r="E180" s="163"/>
      <c r="F180" s="163"/>
      <c r="G180" s="163"/>
      <c r="H180" s="163"/>
      <c r="I180" s="163"/>
      <c r="J180" s="163"/>
      <c r="K180" s="163"/>
      <c r="L180" s="163"/>
    </row>
    <row r="181" spans="1:12">
      <c r="A181" s="163"/>
      <c r="B181" s="163"/>
      <c r="C181" s="163"/>
      <c r="D181" s="163"/>
      <c r="E181" s="163"/>
      <c r="F181" s="163"/>
      <c r="G181" s="163"/>
      <c r="H181" s="163"/>
      <c r="I181" s="163"/>
      <c r="J181" s="163"/>
      <c r="K181" s="163"/>
      <c r="L181" s="163"/>
    </row>
    <row r="182" spans="1:12">
      <c r="A182" s="163"/>
      <c r="B182" s="163"/>
      <c r="C182" s="163"/>
      <c r="D182" s="163"/>
      <c r="E182" s="163"/>
      <c r="F182" s="163"/>
      <c r="G182" s="163"/>
      <c r="H182" s="163"/>
      <c r="I182" s="163"/>
      <c r="J182" s="163"/>
      <c r="K182" s="163"/>
      <c r="L182" s="163"/>
    </row>
    <row r="183" spans="1:12">
      <c r="A183" s="163"/>
      <c r="B183" s="163"/>
      <c r="C183" s="163"/>
      <c r="D183" s="163"/>
      <c r="E183" s="163"/>
      <c r="F183" s="163"/>
      <c r="G183" s="163"/>
      <c r="H183" s="163"/>
      <c r="I183" s="163"/>
      <c r="J183" s="163"/>
      <c r="K183" s="163"/>
      <c r="L183" s="163"/>
    </row>
    <row r="184" spans="1:12">
      <c r="A184" s="163"/>
      <c r="B184" s="163"/>
      <c r="C184" s="163"/>
      <c r="D184" s="163"/>
      <c r="E184" s="163"/>
      <c r="F184" s="163"/>
      <c r="G184" s="163"/>
      <c r="H184" s="163"/>
      <c r="I184" s="163"/>
      <c r="J184" s="163"/>
      <c r="K184" s="163"/>
      <c r="L184" s="163"/>
    </row>
    <row r="185" spans="1:12">
      <c r="A185" s="163"/>
      <c r="B185" s="163"/>
      <c r="C185" s="163"/>
      <c r="D185" s="163"/>
      <c r="E185" s="163"/>
      <c r="F185" s="163"/>
      <c r="G185" s="163"/>
      <c r="H185" s="163"/>
      <c r="I185" s="163"/>
      <c r="J185" s="163"/>
      <c r="K185" s="163"/>
      <c r="L185" s="163"/>
    </row>
    <row r="186" spans="1:12">
      <c r="A186" s="163"/>
      <c r="B186" s="163"/>
      <c r="C186" s="163"/>
      <c r="D186" s="163"/>
      <c r="E186" s="163"/>
      <c r="F186" s="163"/>
      <c r="G186" s="163"/>
      <c r="H186" s="163"/>
      <c r="I186" s="163"/>
      <c r="J186" s="163"/>
      <c r="K186" s="163"/>
      <c r="L186" s="163"/>
    </row>
    <row r="187" spans="1:12">
      <c r="A187" s="163"/>
      <c r="B187" s="163"/>
      <c r="C187" s="163"/>
      <c r="D187" s="163"/>
      <c r="E187" s="163"/>
      <c r="F187" s="163"/>
      <c r="G187" s="163"/>
      <c r="H187" s="163"/>
      <c r="I187" s="163"/>
      <c r="J187" s="163"/>
      <c r="K187" s="163"/>
      <c r="L187" s="163"/>
    </row>
    <row r="188" spans="1:12">
      <c r="A188" s="163"/>
      <c r="B188" s="163"/>
      <c r="C188" s="163"/>
      <c r="D188" s="163"/>
      <c r="E188" s="163"/>
      <c r="F188" s="163"/>
      <c r="G188" s="163"/>
      <c r="H188" s="163"/>
      <c r="I188" s="163"/>
      <c r="J188" s="163"/>
      <c r="K188" s="163"/>
      <c r="L188" s="163"/>
    </row>
    <row r="189" spans="1:12">
      <c r="A189" s="163"/>
      <c r="B189" s="163"/>
      <c r="C189" s="163"/>
      <c r="D189" s="163"/>
      <c r="E189" s="163"/>
      <c r="F189" s="163"/>
      <c r="G189" s="163"/>
      <c r="H189" s="163"/>
      <c r="I189" s="163"/>
      <c r="J189" s="163"/>
      <c r="K189" s="163"/>
      <c r="L189" s="163"/>
    </row>
    <row r="190" spans="1:12">
      <c r="A190" s="163"/>
      <c r="B190" s="163"/>
      <c r="C190" s="163"/>
      <c r="D190" s="163"/>
      <c r="E190" s="163"/>
      <c r="F190" s="163"/>
      <c r="G190" s="163"/>
      <c r="H190" s="163"/>
      <c r="I190" s="163"/>
      <c r="J190" s="163"/>
      <c r="K190" s="163"/>
      <c r="L190" s="163"/>
    </row>
    <row r="191" spans="1:12">
      <c r="A191" s="163"/>
      <c r="B191" s="163"/>
      <c r="C191" s="163"/>
      <c r="D191" s="163"/>
      <c r="E191" s="163"/>
      <c r="F191" s="163"/>
      <c r="G191" s="163"/>
      <c r="H191" s="163"/>
      <c r="I191" s="163"/>
      <c r="J191" s="163"/>
      <c r="K191" s="163"/>
      <c r="L191" s="163"/>
    </row>
    <row r="192" spans="1:12">
      <c r="A192" s="163"/>
      <c r="B192" s="163"/>
      <c r="C192" s="163"/>
      <c r="D192" s="163"/>
      <c r="E192" s="163"/>
      <c r="F192" s="163"/>
      <c r="G192" s="163"/>
      <c r="H192" s="163"/>
      <c r="I192" s="163"/>
      <c r="J192" s="163"/>
      <c r="K192" s="163"/>
      <c r="L192" s="163"/>
    </row>
    <row r="193" spans="1:12">
      <c r="A193" s="163"/>
      <c r="B193" s="163"/>
      <c r="C193" s="163"/>
      <c r="D193" s="163"/>
      <c r="E193" s="163"/>
      <c r="F193" s="163"/>
      <c r="G193" s="163"/>
      <c r="H193" s="163"/>
      <c r="I193" s="163"/>
      <c r="J193" s="163"/>
      <c r="K193" s="163"/>
      <c r="L193" s="163"/>
    </row>
    <row r="194" spans="1:12">
      <c r="A194" s="163"/>
      <c r="B194" s="163"/>
      <c r="C194" s="163"/>
      <c r="D194" s="163"/>
      <c r="E194" s="163"/>
      <c r="F194" s="163"/>
      <c r="G194" s="163"/>
      <c r="H194" s="163"/>
      <c r="I194" s="163"/>
      <c r="J194" s="163"/>
      <c r="K194" s="163"/>
      <c r="L194" s="163"/>
    </row>
    <row r="195" spans="1:12">
      <c r="A195" s="163"/>
      <c r="B195" s="163"/>
      <c r="C195" s="163"/>
      <c r="D195" s="163"/>
      <c r="E195" s="163"/>
      <c r="F195" s="163"/>
      <c r="G195" s="163"/>
      <c r="H195" s="163"/>
      <c r="I195" s="163"/>
      <c r="J195" s="163"/>
      <c r="K195" s="163"/>
      <c r="L195" s="163"/>
    </row>
    <row r="196" spans="1:12">
      <c r="A196" s="163"/>
      <c r="B196" s="163"/>
      <c r="C196" s="163"/>
      <c r="D196" s="163"/>
      <c r="E196" s="163"/>
      <c r="F196" s="163"/>
      <c r="G196" s="163"/>
      <c r="H196" s="163"/>
      <c r="I196" s="163"/>
      <c r="J196" s="163"/>
      <c r="K196" s="163"/>
      <c r="L196" s="163"/>
    </row>
    <row r="197" spans="1:12">
      <c r="A197" s="163"/>
      <c r="B197" s="163"/>
      <c r="C197" s="163"/>
      <c r="D197" s="163"/>
      <c r="E197" s="163"/>
      <c r="F197" s="163"/>
      <c r="G197" s="163"/>
      <c r="H197" s="163"/>
      <c r="I197" s="163"/>
      <c r="J197" s="163"/>
      <c r="K197" s="163"/>
      <c r="L197" s="163"/>
    </row>
    <row r="198" spans="1:12">
      <c r="A198" s="163"/>
      <c r="B198" s="163"/>
      <c r="C198" s="163"/>
      <c r="D198" s="163"/>
      <c r="E198" s="163"/>
      <c r="F198" s="163"/>
      <c r="G198" s="163"/>
      <c r="H198" s="163"/>
      <c r="I198" s="163"/>
      <c r="J198" s="163"/>
      <c r="K198" s="163"/>
      <c r="L198" s="163"/>
    </row>
    <row r="199" spans="1:12">
      <c r="A199" s="163"/>
      <c r="B199" s="163"/>
      <c r="C199" s="163"/>
      <c r="D199" s="163"/>
      <c r="E199" s="163"/>
      <c r="F199" s="163"/>
      <c r="G199" s="163"/>
      <c r="H199" s="163"/>
      <c r="I199" s="163"/>
      <c r="J199" s="163"/>
      <c r="K199" s="163"/>
      <c r="L199" s="163"/>
    </row>
    <row r="200" spans="1:12">
      <c r="A200" s="163"/>
      <c r="B200" s="163"/>
      <c r="C200" s="163"/>
      <c r="D200" s="163"/>
      <c r="E200" s="163"/>
      <c r="F200" s="163"/>
      <c r="G200" s="163"/>
      <c r="H200" s="163"/>
      <c r="I200" s="163"/>
      <c r="J200" s="163"/>
      <c r="K200" s="163"/>
      <c r="L200" s="163"/>
    </row>
    <row r="201" spans="1:12">
      <c r="A201" s="163"/>
      <c r="B201" s="163"/>
      <c r="C201" s="163"/>
      <c r="D201" s="163"/>
      <c r="E201" s="163"/>
      <c r="F201" s="163"/>
      <c r="G201" s="163"/>
      <c r="H201" s="163"/>
      <c r="I201" s="163"/>
      <c r="J201" s="163"/>
      <c r="K201" s="163"/>
      <c r="L201" s="163"/>
    </row>
    <row r="202" spans="1:12">
      <c r="A202" s="163"/>
      <c r="B202" s="163"/>
      <c r="C202" s="163"/>
      <c r="D202" s="163"/>
      <c r="E202" s="163"/>
      <c r="F202" s="163"/>
      <c r="G202" s="163"/>
      <c r="H202" s="163"/>
      <c r="I202" s="163"/>
      <c r="J202" s="163"/>
      <c r="K202" s="163"/>
      <c r="L202" s="163"/>
    </row>
    <row r="203" spans="1:12">
      <c r="A203" s="163"/>
      <c r="B203" s="163"/>
      <c r="C203" s="163"/>
      <c r="D203" s="163"/>
      <c r="E203" s="163"/>
      <c r="F203" s="163"/>
      <c r="G203" s="163"/>
      <c r="H203" s="163"/>
      <c r="I203" s="163"/>
      <c r="J203" s="163"/>
      <c r="K203" s="163"/>
      <c r="L203" s="163"/>
    </row>
    <row r="204" spans="1:12">
      <c r="A204" s="163"/>
      <c r="B204" s="163"/>
      <c r="C204" s="163"/>
      <c r="D204" s="163"/>
      <c r="E204" s="163"/>
      <c r="F204" s="163"/>
      <c r="G204" s="163"/>
      <c r="H204" s="163"/>
      <c r="I204" s="163"/>
      <c r="J204" s="163"/>
      <c r="K204" s="163"/>
      <c r="L204" s="163"/>
    </row>
    <row r="205" spans="1:12">
      <c r="A205" s="163"/>
      <c r="B205" s="163"/>
      <c r="C205" s="163"/>
      <c r="D205" s="163"/>
      <c r="E205" s="163"/>
      <c r="F205" s="163"/>
      <c r="G205" s="163"/>
      <c r="H205" s="163"/>
      <c r="I205" s="163"/>
      <c r="J205" s="163"/>
      <c r="K205" s="163"/>
      <c r="L205" s="163"/>
    </row>
    <row r="206" spans="1:12">
      <c r="A206" s="163"/>
      <c r="B206" s="163"/>
      <c r="C206" s="163"/>
      <c r="D206" s="163"/>
      <c r="E206" s="163"/>
      <c r="F206" s="163"/>
      <c r="G206" s="163"/>
      <c r="H206" s="163"/>
      <c r="I206" s="163"/>
      <c r="J206" s="163"/>
      <c r="K206" s="163"/>
      <c r="L206" s="163"/>
    </row>
    <row r="207" spans="1:12">
      <c r="A207" s="163"/>
      <c r="B207" s="163"/>
      <c r="C207" s="163"/>
      <c r="D207" s="163"/>
      <c r="E207" s="163"/>
      <c r="F207" s="163"/>
      <c r="G207" s="163"/>
      <c r="H207" s="163"/>
      <c r="I207" s="163"/>
      <c r="J207" s="163"/>
      <c r="K207" s="163"/>
      <c r="L207" s="163"/>
    </row>
    <row r="208" spans="1:12">
      <c r="A208" s="163"/>
      <c r="B208" s="163"/>
      <c r="C208" s="163"/>
      <c r="D208" s="163"/>
      <c r="E208" s="163"/>
      <c r="F208" s="163"/>
      <c r="G208" s="163"/>
      <c r="H208" s="163"/>
      <c r="I208" s="163"/>
      <c r="J208" s="163"/>
      <c r="K208" s="163"/>
      <c r="L208" s="163"/>
    </row>
    <row r="209" spans="1:12">
      <c r="A209" s="163"/>
      <c r="B209" s="163"/>
      <c r="C209" s="163"/>
      <c r="D209" s="163"/>
      <c r="E209" s="163"/>
      <c r="F209" s="163"/>
      <c r="G209" s="163"/>
      <c r="H209" s="163"/>
      <c r="I209" s="163"/>
      <c r="J209" s="163"/>
      <c r="K209" s="163"/>
      <c r="L209" s="163"/>
    </row>
    <row r="210" spans="1:12">
      <c r="A210" s="163"/>
      <c r="B210" s="163"/>
      <c r="C210" s="163"/>
      <c r="D210" s="163"/>
      <c r="E210" s="163"/>
      <c r="F210" s="163"/>
      <c r="G210" s="163"/>
      <c r="H210" s="163"/>
      <c r="I210" s="163"/>
      <c r="J210" s="163"/>
      <c r="K210" s="163"/>
      <c r="L210" s="163"/>
    </row>
    <row r="211" spans="1:12">
      <c r="A211" s="163"/>
      <c r="B211" s="163"/>
      <c r="C211" s="163"/>
      <c r="D211" s="163"/>
      <c r="E211" s="163"/>
      <c r="F211" s="163"/>
      <c r="G211" s="163"/>
      <c r="H211" s="163"/>
      <c r="I211" s="163"/>
      <c r="J211" s="163"/>
      <c r="K211" s="163"/>
      <c r="L211" s="163"/>
    </row>
    <row r="212" spans="1:12">
      <c r="A212" s="163"/>
      <c r="B212" s="163"/>
      <c r="C212" s="163"/>
      <c r="D212" s="163"/>
      <c r="E212" s="163"/>
      <c r="F212" s="163"/>
      <c r="G212" s="163"/>
      <c r="H212" s="163"/>
      <c r="I212" s="163"/>
      <c r="J212" s="163"/>
      <c r="K212" s="163"/>
      <c r="L212" s="163"/>
    </row>
    <row r="213" spans="1:12">
      <c r="A213" s="163"/>
      <c r="B213" s="163"/>
      <c r="C213" s="163"/>
      <c r="D213" s="163"/>
      <c r="E213" s="163"/>
      <c r="F213" s="163"/>
      <c r="G213" s="163"/>
      <c r="H213" s="163"/>
      <c r="I213" s="163"/>
      <c r="J213" s="163"/>
      <c r="K213" s="163"/>
      <c r="L213" s="163"/>
    </row>
    <row r="214" spans="1:12">
      <c r="A214" s="163"/>
      <c r="B214" s="163"/>
      <c r="C214" s="163"/>
      <c r="D214" s="163"/>
      <c r="E214" s="163"/>
      <c r="F214" s="163"/>
      <c r="G214" s="163"/>
      <c r="H214" s="163"/>
      <c r="I214" s="163"/>
      <c r="J214" s="163"/>
      <c r="K214" s="163"/>
      <c r="L214" s="163"/>
    </row>
    <row r="215" spans="1:12">
      <c r="A215" s="163"/>
      <c r="B215" s="163"/>
      <c r="C215" s="163"/>
      <c r="D215" s="163"/>
      <c r="E215" s="163"/>
      <c r="F215" s="163"/>
      <c r="G215" s="163"/>
      <c r="H215" s="163"/>
      <c r="I215" s="163"/>
      <c r="J215" s="163"/>
      <c r="K215" s="163"/>
      <c r="L215" s="163"/>
    </row>
    <row r="216" spans="1:12">
      <c r="A216" s="163"/>
      <c r="B216" s="163"/>
      <c r="C216" s="163"/>
      <c r="D216" s="163"/>
      <c r="E216" s="163"/>
      <c r="F216" s="163"/>
      <c r="G216" s="163"/>
      <c r="H216" s="163"/>
      <c r="I216" s="163"/>
      <c r="J216" s="163"/>
      <c r="K216" s="163"/>
      <c r="L216" s="163"/>
    </row>
    <row r="217" spans="1:12">
      <c r="A217" s="163"/>
      <c r="B217" s="163"/>
      <c r="C217" s="163"/>
      <c r="D217" s="163"/>
      <c r="E217" s="163"/>
      <c r="F217" s="163"/>
      <c r="G217" s="163"/>
      <c r="H217" s="163"/>
      <c r="I217" s="163"/>
      <c r="J217" s="163"/>
      <c r="K217" s="163"/>
      <c r="L217" s="163"/>
    </row>
    <row r="218" spans="1:12">
      <c r="A218" s="163"/>
      <c r="B218" s="163"/>
      <c r="C218" s="163"/>
      <c r="D218" s="163"/>
      <c r="E218" s="163"/>
      <c r="F218" s="163"/>
      <c r="G218" s="163"/>
      <c r="H218" s="163"/>
      <c r="I218" s="163"/>
      <c r="J218" s="163"/>
      <c r="K218" s="163"/>
      <c r="L218" s="163"/>
    </row>
    <row r="219" spans="1:12">
      <c r="A219" s="163"/>
      <c r="B219" s="163"/>
      <c r="C219" s="163"/>
      <c r="D219" s="163"/>
      <c r="E219" s="163"/>
      <c r="F219" s="163"/>
      <c r="G219" s="163"/>
      <c r="H219" s="163"/>
      <c r="I219" s="163"/>
      <c r="J219" s="163"/>
      <c r="K219" s="163"/>
      <c r="L219" s="163"/>
    </row>
    <row r="220" spans="1:12">
      <c r="A220" s="163"/>
      <c r="B220" s="163"/>
      <c r="C220" s="163"/>
      <c r="D220" s="163"/>
      <c r="E220" s="163"/>
      <c r="F220" s="163"/>
      <c r="G220" s="163"/>
      <c r="H220" s="163"/>
      <c r="I220" s="163"/>
      <c r="J220" s="163"/>
      <c r="K220" s="163"/>
      <c r="L220" s="163"/>
    </row>
    <row r="221" spans="1:12">
      <c r="A221" s="163"/>
      <c r="B221" s="163"/>
      <c r="C221" s="163"/>
      <c r="D221" s="163"/>
      <c r="E221" s="163"/>
      <c r="F221" s="163"/>
      <c r="G221" s="163"/>
      <c r="H221" s="163"/>
      <c r="I221" s="163"/>
      <c r="J221" s="163"/>
      <c r="K221" s="163"/>
      <c r="L221" s="163"/>
    </row>
    <row r="222" spans="1:12">
      <c r="A222" s="163"/>
      <c r="B222" s="163"/>
      <c r="C222" s="163"/>
      <c r="D222" s="163"/>
      <c r="E222" s="163"/>
      <c r="F222" s="163"/>
      <c r="G222" s="163"/>
      <c r="H222" s="163"/>
      <c r="I222" s="163"/>
      <c r="J222" s="163"/>
      <c r="K222" s="163"/>
      <c r="L222" s="163"/>
    </row>
    <row r="223" spans="1:12">
      <c r="A223" s="163"/>
      <c r="B223" s="163"/>
      <c r="C223" s="163"/>
      <c r="D223" s="163"/>
      <c r="E223" s="163"/>
      <c r="F223" s="163"/>
      <c r="G223" s="163"/>
      <c r="H223" s="163"/>
      <c r="I223" s="163"/>
      <c r="J223" s="163"/>
      <c r="K223" s="163"/>
      <c r="L223" s="163"/>
    </row>
    <row r="224" spans="1:12">
      <c r="A224" s="163"/>
      <c r="B224" s="163"/>
      <c r="C224" s="163"/>
      <c r="D224" s="163"/>
      <c r="E224" s="163"/>
      <c r="F224" s="163"/>
      <c r="G224" s="163"/>
      <c r="H224" s="163"/>
      <c r="I224" s="163"/>
      <c r="J224" s="163"/>
      <c r="K224" s="163"/>
      <c r="L224" s="163"/>
    </row>
    <row r="225" spans="1:12">
      <c r="A225" s="163"/>
      <c r="B225" s="163"/>
      <c r="C225" s="163"/>
      <c r="D225" s="163"/>
      <c r="E225" s="163"/>
      <c r="F225" s="163"/>
      <c r="G225" s="163"/>
      <c r="H225" s="163"/>
      <c r="I225" s="163"/>
      <c r="J225" s="163"/>
      <c r="K225" s="163"/>
      <c r="L225" s="163"/>
    </row>
    <row r="226" spans="1:12">
      <c r="A226" s="163"/>
      <c r="B226" s="163"/>
      <c r="C226" s="163"/>
      <c r="D226" s="163"/>
      <c r="E226" s="163"/>
      <c r="F226" s="163"/>
      <c r="G226" s="163"/>
      <c r="H226" s="163"/>
      <c r="I226" s="163"/>
      <c r="J226" s="163"/>
      <c r="K226" s="163"/>
      <c r="L226" s="163"/>
    </row>
    <row r="227" spans="1:12">
      <c r="A227" s="163"/>
      <c r="B227" s="163"/>
      <c r="C227" s="163"/>
      <c r="D227" s="163"/>
      <c r="E227" s="163"/>
      <c r="F227" s="163"/>
      <c r="G227" s="163"/>
      <c r="H227" s="163"/>
      <c r="I227" s="163"/>
      <c r="J227" s="163"/>
      <c r="K227" s="163"/>
      <c r="L227" s="163"/>
    </row>
    <row r="228" spans="1:12">
      <c r="A228" s="163"/>
      <c r="B228" s="163"/>
      <c r="C228" s="163"/>
      <c r="D228" s="163"/>
      <c r="E228" s="163"/>
      <c r="F228" s="163"/>
      <c r="G228" s="163"/>
      <c r="H228" s="163"/>
      <c r="I228" s="163"/>
      <c r="J228" s="163"/>
      <c r="K228" s="163"/>
      <c r="L228" s="163"/>
    </row>
    <row r="229" spans="1:12">
      <c r="A229" s="163"/>
      <c r="B229" s="163"/>
      <c r="C229" s="163"/>
      <c r="D229" s="163"/>
      <c r="E229" s="163"/>
      <c r="F229" s="163"/>
      <c r="G229" s="163"/>
      <c r="H229" s="163"/>
      <c r="I229" s="163"/>
      <c r="J229" s="163"/>
      <c r="K229" s="163"/>
      <c r="L229" s="163"/>
    </row>
    <row r="230" spans="1:12">
      <c r="A230" s="163"/>
      <c r="B230" s="163"/>
      <c r="C230" s="163"/>
      <c r="D230" s="163"/>
      <c r="E230" s="163"/>
      <c r="F230" s="163"/>
      <c r="G230" s="163"/>
      <c r="H230" s="163"/>
      <c r="I230" s="163"/>
      <c r="J230" s="163"/>
      <c r="K230" s="163"/>
      <c r="L230" s="163"/>
    </row>
    <row r="231" spans="1:12">
      <c r="A231" s="163"/>
      <c r="B231" s="163"/>
      <c r="C231" s="163"/>
      <c r="D231" s="163"/>
      <c r="E231" s="163"/>
      <c r="F231" s="163"/>
      <c r="G231" s="163"/>
      <c r="H231" s="163"/>
      <c r="I231" s="163"/>
      <c r="J231" s="163"/>
      <c r="K231" s="163"/>
      <c r="L231" s="163"/>
    </row>
    <row r="232" spans="1:12">
      <c r="A232" s="163"/>
      <c r="B232" s="163"/>
      <c r="C232" s="163"/>
      <c r="D232" s="163"/>
      <c r="E232" s="163"/>
      <c r="F232" s="163"/>
      <c r="G232" s="163"/>
      <c r="H232" s="163"/>
      <c r="I232" s="163"/>
      <c r="J232" s="163"/>
      <c r="K232" s="163"/>
      <c r="L232" s="163"/>
    </row>
    <row r="233" spans="1:12">
      <c r="A233" s="163"/>
      <c r="B233" s="163"/>
      <c r="C233" s="163"/>
      <c r="D233" s="163"/>
      <c r="E233" s="163"/>
      <c r="F233" s="163"/>
      <c r="G233" s="163"/>
      <c r="H233" s="163"/>
      <c r="I233" s="163"/>
      <c r="J233" s="163"/>
      <c r="K233" s="163"/>
      <c r="L233" s="163"/>
    </row>
    <row r="234" spans="1:12">
      <c r="A234" s="163"/>
      <c r="B234" s="163"/>
      <c r="C234" s="163"/>
      <c r="D234" s="163"/>
      <c r="E234" s="163"/>
      <c r="F234" s="163"/>
      <c r="G234" s="163"/>
      <c r="H234" s="163"/>
      <c r="I234" s="163"/>
      <c r="J234" s="163"/>
      <c r="K234" s="163"/>
      <c r="L234" s="163"/>
    </row>
    <row r="235" spans="1:12">
      <c r="A235" s="163"/>
      <c r="B235" s="163"/>
      <c r="C235" s="163"/>
      <c r="D235" s="163"/>
      <c r="E235" s="163"/>
      <c r="F235" s="163"/>
      <c r="G235" s="163"/>
      <c r="H235" s="163"/>
      <c r="I235" s="163"/>
      <c r="J235" s="163"/>
      <c r="K235" s="163"/>
      <c r="L235" s="163"/>
    </row>
    <row r="236" spans="1:12">
      <c r="A236" s="163"/>
      <c r="B236" s="163"/>
      <c r="C236" s="163"/>
      <c r="D236" s="163"/>
      <c r="E236" s="163"/>
      <c r="F236" s="163"/>
      <c r="G236" s="163"/>
      <c r="H236" s="163"/>
      <c r="I236" s="163"/>
      <c r="J236" s="163"/>
      <c r="K236" s="163"/>
      <c r="L236" s="163"/>
    </row>
    <row r="237" spans="1:12">
      <c r="A237" s="163"/>
      <c r="B237" s="163"/>
      <c r="C237" s="163"/>
      <c r="D237" s="163"/>
      <c r="E237" s="163"/>
      <c r="F237" s="163"/>
      <c r="G237" s="163"/>
      <c r="H237" s="163"/>
      <c r="I237" s="163"/>
      <c r="J237" s="163"/>
      <c r="K237" s="163"/>
      <c r="L237" s="163"/>
    </row>
    <row r="238" spans="1:12">
      <c r="A238" s="163"/>
      <c r="B238" s="163"/>
      <c r="C238" s="163"/>
      <c r="D238" s="163"/>
      <c r="E238" s="163"/>
      <c r="F238" s="163"/>
      <c r="G238" s="163"/>
      <c r="H238" s="163"/>
      <c r="I238" s="163"/>
      <c r="J238" s="163"/>
      <c r="K238" s="163"/>
      <c r="L238" s="163"/>
    </row>
    <row r="239" spans="1:12">
      <c r="A239" s="163"/>
      <c r="B239" s="163"/>
      <c r="C239" s="163"/>
      <c r="D239" s="163"/>
      <c r="E239" s="163"/>
      <c r="F239" s="163"/>
      <c r="G239" s="163"/>
      <c r="H239" s="163"/>
      <c r="I239" s="163"/>
      <c r="J239" s="163"/>
      <c r="K239" s="163"/>
      <c r="L239" s="163"/>
    </row>
    <row r="240" spans="1:12">
      <c r="A240" s="163"/>
      <c r="B240" s="163"/>
      <c r="C240" s="163"/>
      <c r="D240" s="163"/>
      <c r="E240" s="163"/>
      <c r="F240" s="163"/>
      <c r="G240" s="163"/>
      <c r="H240" s="163"/>
      <c r="I240" s="163"/>
      <c r="J240" s="163"/>
      <c r="K240" s="163"/>
      <c r="L240" s="163"/>
    </row>
    <row r="241" spans="1:12">
      <c r="A241" s="163"/>
      <c r="B241" s="163"/>
      <c r="C241" s="163"/>
      <c r="D241" s="163"/>
      <c r="E241" s="163"/>
      <c r="F241" s="163"/>
      <c r="G241" s="163"/>
      <c r="H241" s="163"/>
      <c r="I241" s="163"/>
      <c r="J241" s="163"/>
      <c r="K241" s="163"/>
      <c r="L241" s="163"/>
    </row>
    <row r="242" spans="1:12">
      <c r="A242" s="163"/>
      <c r="B242" s="163"/>
      <c r="C242" s="163"/>
      <c r="D242" s="163"/>
      <c r="E242" s="163"/>
      <c r="F242" s="163"/>
      <c r="G242" s="163"/>
      <c r="H242" s="163"/>
      <c r="I242" s="163"/>
      <c r="J242" s="163"/>
      <c r="K242" s="163"/>
      <c r="L242" s="163"/>
    </row>
    <row r="243" spans="1:12">
      <c r="A243" s="163"/>
      <c r="B243" s="163"/>
      <c r="C243" s="163"/>
      <c r="D243" s="163"/>
      <c r="E243" s="163"/>
      <c r="F243" s="163"/>
      <c r="G243" s="163"/>
      <c r="H243" s="163"/>
      <c r="I243" s="163"/>
      <c r="J243" s="163"/>
      <c r="K243" s="163"/>
      <c r="L243" s="163"/>
    </row>
    <row r="244" spans="1:12">
      <c r="A244" s="163"/>
      <c r="B244" s="163"/>
      <c r="C244" s="163"/>
      <c r="D244" s="163"/>
      <c r="E244" s="163"/>
      <c r="F244" s="163"/>
      <c r="G244" s="163"/>
      <c r="H244" s="163"/>
      <c r="I244" s="163"/>
      <c r="J244" s="163"/>
      <c r="K244" s="163"/>
      <c r="L244" s="163"/>
    </row>
    <row r="245" spans="1:12">
      <c r="A245" s="163"/>
      <c r="B245" s="163"/>
      <c r="C245" s="163"/>
      <c r="D245" s="163"/>
      <c r="E245" s="163"/>
      <c r="F245" s="163"/>
      <c r="G245" s="163"/>
      <c r="H245" s="163"/>
      <c r="I245" s="163"/>
      <c r="J245" s="163"/>
      <c r="K245" s="163"/>
      <c r="L245" s="163"/>
    </row>
    <row r="246" spans="1:12">
      <c r="A246" s="163"/>
      <c r="B246" s="163"/>
      <c r="C246" s="163"/>
      <c r="D246" s="163"/>
      <c r="E246" s="163"/>
      <c r="F246" s="163"/>
      <c r="G246" s="163"/>
      <c r="H246" s="163"/>
      <c r="I246" s="163"/>
      <c r="J246" s="163"/>
      <c r="K246" s="163"/>
      <c r="L246" s="163"/>
    </row>
    <row r="247" spans="1:12">
      <c r="A247" s="163"/>
      <c r="B247" s="163"/>
      <c r="C247" s="163"/>
      <c r="D247" s="163"/>
      <c r="E247" s="163"/>
      <c r="F247" s="163"/>
      <c r="G247" s="163"/>
      <c r="H247" s="163"/>
      <c r="I247" s="163"/>
      <c r="J247" s="163"/>
      <c r="K247" s="163"/>
      <c r="L247" s="163"/>
    </row>
    <row r="248" spans="1:12">
      <c r="A248" s="163"/>
      <c r="B248" s="163"/>
      <c r="C248" s="163"/>
      <c r="D248" s="163"/>
      <c r="E248" s="163"/>
      <c r="F248" s="163"/>
      <c r="G248" s="163"/>
      <c r="H248" s="163"/>
      <c r="I248" s="163"/>
      <c r="J248" s="163"/>
      <c r="K248" s="163"/>
      <c r="L248" s="163"/>
    </row>
    <row r="249" spans="1:12">
      <c r="A249" s="163"/>
      <c r="B249" s="163"/>
      <c r="C249" s="163"/>
      <c r="D249" s="163"/>
      <c r="E249" s="163"/>
      <c r="F249" s="163"/>
      <c r="G249" s="163"/>
      <c r="H249" s="163"/>
      <c r="I249" s="163"/>
      <c r="J249" s="163"/>
      <c r="K249" s="163"/>
      <c r="L249" s="163"/>
    </row>
    <row r="250" spans="1:12">
      <c r="A250" s="163"/>
      <c r="B250" s="163"/>
      <c r="C250" s="163"/>
      <c r="D250" s="163"/>
      <c r="E250" s="163"/>
      <c r="F250" s="163"/>
      <c r="G250" s="163"/>
      <c r="H250" s="163"/>
      <c r="I250" s="163"/>
      <c r="J250" s="163"/>
      <c r="K250" s="163"/>
      <c r="L250" s="163"/>
    </row>
    <row r="251" spans="1:12">
      <c r="A251" s="163"/>
      <c r="B251" s="163"/>
      <c r="C251" s="163"/>
      <c r="D251" s="163"/>
      <c r="E251" s="163"/>
      <c r="F251" s="163"/>
      <c r="G251" s="163"/>
      <c r="H251" s="163"/>
      <c r="I251" s="163"/>
      <c r="J251" s="163"/>
      <c r="K251" s="163"/>
      <c r="L251" s="163"/>
    </row>
    <row r="252" spans="1:12">
      <c r="A252" s="163"/>
      <c r="B252" s="163"/>
      <c r="C252" s="163"/>
      <c r="D252" s="163"/>
      <c r="E252" s="163"/>
      <c r="F252" s="163"/>
      <c r="G252" s="163"/>
      <c r="H252" s="163"/>
      <c r="I252" s="163"/>
      <c r="J252" s="163"/>
      <c r="K252" s="163"/>
      <c r="L252" s="163"/>
    </row>
    <row r="253" spans="1:12">
      <c r="A253" s="163"/>
      <c r="B253" s="163"/>
      <c r="C253" s="163"/>
      <c r="D253" s="163"/>
      <c r="E253" s="163"/>
      <c r="F253" s="163"/>
      <c r="G253" s="163"/>
      <c r="H253" s="163"/>
      <c r="I253" s="163"/>
      <c r="J253" s="163"/>
      <c r="K253" s="163"/>
      <c r="L253" s="163"/>
    </row>
    <row r="254" spans="1:12">
      <c r="A254" s="163"/>
      <c r="B254" s="163"/>
      <c r="C254" s="163"/>
      <c r="D254" s="163"/>
      <c r="E254" s="163"/>
      <c r="F254" s="163"/>
      <c r="G254" s="163"/>
      <c r="H254" s="163"/>
      <c r="I254" s="163"/>
      <c r="J254" s="163"/>
      <c r="K254" s="163"/>
      <c r="L254" s="163"/>
    </row>
    <row r="255" spans="1:12">
      <c r="A255" s="163"/>
      <c r="B255" s="163"/>
      <c r="C255" s="163"/>
      <c r="D255" s="163"/>
      <c r="E255" s="163"/>
      <c r="F255" s="163"/>
      <c r="G255" s="163"/>
      <c r="H255" s="163"/>
      <c r="I255" s="163"/>
      <c r="J255" s="163"/>
      <c r="K255" s="163"/>
      <c r="L255" s="163"/>
    </row>
    <row r="256" spans="1:12">
      <c r="A256" s="163"/>
      <c r="B256" s="163"/>
      <c r="C256" s="163"/>
      <c r="D256" s="163"/>
      <c r="E256" s="163"/>
      <c r="F256" s="163"/>
      <c r="G256" s="163"/>
      <c r="H256" s="163"/>
      <c r="I256" s="163"/>
      <c r="J256" s="163"/>
      <c r="K256" s="163"/>
      <c r="L256" s="163"/>
    </row>
    <row r="257" spans="1:12">
      <c r="A257" s="163"/>
      <c r="B257" s="163"/>
      <c r="C257" s="163"/>
      <c r="D257" s="163"/>
      <c r="E257" s="163"/>
      <c r="F257" s="163"/>
      <c r="G257" s="163"/>
      <c r="H257" s="163"/>
      <c r="I257" s="163"/>
      <c r="J257" s="163"/>
      <c r="K257" s="163"/>
      <c r="L257" s="163"/>
    </row>
    <row r="258" spans="1:12">
      <c r="A258" s="163"/>
      <c r="B258" s="163"/>
      <c r="C258" s="163"/>
      <c r="D258" s="163"/>
      <c r="E258" s="163"/>
      <c r="F258" s="163"/>
      <c r="G258" s="163"/>
      <c r="H258" s="163"/>
      <c r="I258" s="163"/>
      <c r="J258" s="163"/>
      <c r="K258" s="163"/>
      <c r="L258" s="163"/>
    </row>
    <row r="259" spans="1:12">
      <c r="A259" s="163"/>
      <c r="B259" s="163"/>
      <c r="C259" s="163"/>
      <c r="D259" s="163"/>
      <c r="E259" s="163"/>
      <c r="F259" s="163"/>
      <c r="G259" s="163"/>
      <c r="H259" s="163"/>
      <c r="I259" s="163"/>
      <c r="J259" s="163"/>
      <c r="K259" s="163"/>
      <c r="L259" s="163"/>
    </row>
    <row r="260" spans="1:12">
      <c r="A260" s="163"/>
      <c r="B260" s="163"/>
      <c r="C260" s="163"/>
      <c r="D260" s="163"/>
      <c r="E260" s="163"/>
      <c r="F260" s="163"/>
      <c r="G260" s="163"/>
      <c r="H260" s="163"/>
      <c r="I260" s="163"/>
      <c r="J260" s="163"/>
      <c r="K260" s="163"/>
      <c r="L260" s="163"/>
    </row>
    <row r="261" spans="1:12">
      <c r="A261" s="163"/>
      <c r="B261" s="163"/>
      <c r="C261" s="163"/>
      <c r="D261" s="163"/>
      <c r="E261" s="163"/>
      <c r="F261" s="163"/>
      <c r="G261" s="163"/>
      <c r="H261" s="163"/>
      <c r="I261" s="163"/>
      <c r="J261" s="163"/>
      <c r="K261" s="163"/>
      <c r="L261" s="163"/>
    </row>
    <row r="262" spans="1:12">
      <c r="A262" s="163"/>
      <c r="B262" s="163"/>
      <c r="C262" s="163"/>
      <c r="D262" s="163"/>
      <c r="E262" s="163"/>
      <c r="F262" s="163"/>
      <c r="G262" s="163"/>
      <c r="H262" s="163"/>
      <c r="I262" s="163"/>
      <c r="J262" s="163"/>
      <c r="K262" s="163"/>
      <c r="L262" s="163"/>
    </row>
    <row r="263" spans="1:12">
      <c r="A263" s="163"/>
      <c r="B263" s="163"/>
      <c r="C263" s="163"/>
      <c r="D263" s="163"/>
      <c r="E263" s="163"/>
      <c r="F263" s="163"/>
      <c r="G263" s="163"/>
      <c r="H263" s="163"/>
      <c r="I263" s="163"/>
      <c r="J263" s="163"/>
      <c r="K263" s="163"/>
      <c r="L263" s="163"/>
    </row>
    <row r="264" spans="1:12">
      <c r="A264" s="163"/>
      <c r="B264" s="163"/>
      <c r="C264" s="163"/>
      <c r="D264" s="163"/>
      <c r="E264" s="163"/>
      <c r="F264" s="163"/>
      <c r="G264" s="163"/>
      <c r="H264" s="163"/>
      <c r="I264" s="163"/>
      <c r="J264" s="163"/>
      <c r="K264" s="163"/>
      <c r="L264" s="163"/>
    </row>
    <row r="265" spans="1:12">
      <c r="A265" s="163"/>
      <c r="B265" s="163"/>
      <c r="C265" s="163"/>
      <c r="D265" s="163"/>
      <c r="E265" s="163"/>
      <c r="F265" s="163"/>
      <c r="G265" s="163"/>
      <c r="H265" s="163"/>
      <c r="I265" s="163"/>
      <c r="J265" s="163"/>
      <c r="K265" s="163"/>
      <c r="L265" s="163"/>
    </row>
    <row r="266" spans="1:12">
      <c r="A266" s="163"/>
      <c r="B266" s="163"/>
      <c r="C266" s="163"/>
      <c r="D266" s="163"/>
      <c r="E266" s="163"/>
      <c r="F266" s="163"/>
      <c r="G266" s="163"/>
      <c r="H266" s="163"/>
      <c r="I266" s="163"/>
      <c r="J266" s="163"/>
      <c r="K266" s="163"/>
      <c r="L266" s="163"/>
    </row>
    <row r="267" spans="1:12">
      <c r="A267" s="163"/>
      <c r="B267" s="163"/>
      <c r="C267" s="163"/>
      <c r="D267" s="163"/>
      <c r="E267" s="163"/>
      <c r="F267" s="163"/>
      <c r="G267" s="163"/>
      <c r="H267" s="163"/>
      <c r="I267" s="163"/>
      <c r="J267" s="163"/>
      <c r="K267" s="163"/>
      <c r="L267" s="163"/>
    </row>
    <row r="268" spans="1:12">
      <c r="A268" s="163"/>
      <c r="B268" s="163"/>
      <c r="C268" s="163"/>
      <c r="D268" s="163"/>
      <c r="E268" s="163"/>
      <c r="F268" s="163"/>
      <c r="G268" s="163"/>
      <c r="H268" s="163"/>
      <c r="I268" s="163"/>
      <c r="J268" s="163"/>
      <c r="K268" s="163"/>
      <c r="L268" s="163"/>
    </row>
    <row r="269" spans="1:12">
      <c r="A269" s="163"/>
      <c r="B269" s="163"/>
      <c r="C269" s="163"/>
      <c r="D269" s="163"/>
      <c r="E269" s="163"/>
      <c r="F269" s="163"/>
      <c r="G269" s="163"/>
      <c r="H269" s="163"/>
      <c r="I269" s="163"/>
      <c r="J269" s="163"/>
      <c r="K269" s="163"/>
      <c r="L269" s="163"/>
    </row>
    <row r="270" spans="1:12">
      <c r="A270" s="163"/>
      <c r="B270" s="163"/>
      <c r="C270" s="163"/>
      <c r="D270" s="163"/>
      <c r="E270" s="163"/>
      <c r="F270" s="163"/>
      <c r="G270" s="163"/>
      <c r="H270" s="163"/>
      <c r="I270" s="163"/>
      <c r="J270" s="163"/>
      <c r="K270" s="163"/>
      <c r="L270" s="163"/>
    </row>
    <row r="271" spans="1:12">
      <c r="A271" s="163"/>
      <c r="B271" s="163"/>
      <c r="C271" s="163"/>
      <c r="D271" s="163"/>
      <c r="E271" s="163"/>
      <c r="F271" s="163"/>
      <c r="G271" s="163"/>
      <c r="H271" s="163"/>
      <c r="I271" s="163"/>
      <c r="J271" s="163"/>
      <c r="K271" s="163"/>
      <c r="L271" s="163"/>
    </row>
    <row r="272" spans="1:12">
      <c r="A272" s="163"/>
      <c r="B272" s="163"/>
      <c r="C272" s="163"/>
      <c r="D272" s="163"/>
      <c r="E272" s="163"/>
      <c r="F272" s="163"/>
      <c r="G272" s="163"/>
      <c r="H272" s="163"/>
      <c r="I272" s="163"/>
      <c r="J272" s="163"/>
      <c r="K272" s="163"/>
      <c r="L272" s="163"/>
    </row>
    <row r="273" spans="1:12">
      <c r="A273" s="163"/>
      <c r="B273" s="163"/>
      <c r="C273" s="163"/>
      <c r="D273" s="163"/>
      <c r="E273" s="163"/>
      <c r="F273" s="163"/>
      <c r="G273" s="163"/>
      <c r="H273" s="163"/>
      <c r="I273" s="163"/>
      <c r="J273" s="163"/>
      <c r="K273" s="163"/>
      <c r="L273" s="163"/>
    </row>
    <row r="274" spans="1:12">
      <c r="A274" s="163"/>
      <c r="B274" s="163"/>
      <c r="C274" s="163"/>
      <c r="D274" s="163"/>
      <c r="E274" s="163"/>
      <c r="F274" s="163"/>
      <c r="G274" s="163"/>
      <c r="H274" s="163"/>
      <c r="I274" s="163"/>
      <c r="J274" s="163"/>
      <c r="K274" s="163"/>
      <c r="L274" s="163"/>
    </row>
    <row r="275" spans="1:12">
      <c r="A275" s="163"/>
      <c r="B275" s="163"/>
      <c r="C275" s="163"/>
      <c r="D275" s="163"/>
      <c r="E275" s="163"/>
      <c r="F275" s="163"/>
      <c r="G275" s="163"/>
      <c r="H275" s="163"/>
      <c r="I275" s="163"/>
      <c r="J275" s="163"/>
      <c r="K275" s="163"/>
      <c r="L275" s="163"/>
    </row>
    <row r="276" spans="1:12">
      <c r="A276" s="163"/>
      <c r="B276" s="163"/>
      <c r="C276" s="163"/>
      <c r="D276" s="163"/>
      <c r="E276" s="163"/>
      <c r="F276" s="163"/>
      <c r="G276" s="163"/>
      <c r="H276" s="163"/>
      <c r="I276" s="163"/>
      <c r="J276" s="163"/>
      <c r="K276" s="163"/>
      <c r="L276" s="163"/>
    </row>
    <row r="277" spans="1:12">
      <c r="A277" s="163"/>
      <c r="B277" s="163"/>
      <c r="C277" s="163"/>
      <c r="D277" s="163"/>
      <c r="E277" s="163"/>
      <c r="F277" s="163"/>
      <c r="G277" s="163"/>
      <c r="H277" s="163"/>
      <c r="I277" s="163"/>
      <c r="J277" s="163"/>
      <c r="K277" s="163"/>
      <c r="L277" s="163"/>
    </row>
    <row r="278" spans="1:12">
      <c r="A278" s="163"/>
      <c r="B278" s="163"/>
      <c r="C278" s="163"/>
      <c r="D278" s="163"/>
      <c r="E278" s="163"/>
      <c r="F278" s="163"/>
      <c r="G278" s="163"/>
      <c r="H278" s="163"/>
      <c r="I278" s="163"/>
      <c r="J278" s="163"/>
      <c r="K278" s="163"/>
      <c r="L278" s="163"/>
    </row>
    <row r="279" spans="1:12">
      <c r="A279" s="163"/>
      <c r="B279" s="163"/>
      <c r="C279" s="163"/>
      <c r="D279" s="163"/>
      <c r="E279" s="163"/>
      <c r="F279" s="163"/>
      <c r="G279" s="163"/>
      <c r="H279" s="163"/>
      <c r="I279" s="163"/>
      <c r="J279" s="163"/>
      <c r="K279" s="163"/>
      <c r="L279" s="163"/>
    </row>
    <row r="280" spans="1:12">
      <c r="A280" s="163"/>
      <c r="B280" s="163"/>
      <c r="C280" s="163"/>
      <c r="D280" s="163"/>
      <c r="E280" s="163"/>
      <c r="F280" s="163"/>
      <c r="G280" s="163"/>
      <c r="H280" s="163"/>
      <c r="I280" s="163"/>
      <c r="J280" s="163"/>
      <c r="K280" s="163"/>
      <c r="L280" s="163"/>
    </row>
    <row r="281" spans="1:12">
      <c r="A281" s="163"/>
      <c r="B281" s="163"/>
      <c r="C281" s="163"/>
      <c r="D281" s="163"/>
      <c r="E281" s="163"/>
      <c r="F281" s="163"/>
      <c r="G281" s="163"/>
      <c r="H281" s="163"/>
      <c r="I281" s="163"/>
      <c r="J281" s="163"/>
      <c r="K281" s="163"/>
      <c r="L281" s="163"/>
    </row>
    <row r="282" spans="1:12">
      <c r="A282" s="163"/>
      <c r="B282" s="163"/>
      <c r="C282" s="163"/>
      <c r="D282" s="163"/>
      <c r="E282" s="163"/>
      <c r="F282" s="163"/>
      <c r="G282" s="163"/>
      <c r="H282" s="163"/>
      <c r="I282" s="163"/>
      <c r="J282" s="163"/>
      <c r="K282" s="163"/>
      <c r="L282" s="163"/>
    </row>
    <row r="283" spans="1:12">
      <c r="A283" s="163"/>
      <c r="B283" s="163"/>
      <c r="C283" s="163"/>
      <c r="D283" s="163"/>
      <c r="E283" s="163"/>
      <c r="F283" s="163"/>
      <c r="G283" s="163"/>
      <c r="H283" s="163"/>
      <c r="I283" s="163"/>
      <c r="J283" s="163"/>
      <c r="K283" s="163"/>
      <c r="L283" s="163"/>
    </row>
    <row r="284" spans="1:12">
      <c r="A284" s="163"/>
      <c r="B284" s="163"/>
      <c r="C284" s="163"/>
      <c r="D284" s="163"/>
      <c r="E284" s="163"/>
      <c r="F284" s="163"/>
      <c r="G284" s="163"/>
      <c r="H284" s="163"/>
      <c r="I284" s="163"/>
      <c r="J284" s="163"/>
      <c r="K284" s="163"/>
      <c r="L284" s="163"/>
    </row>
    <row r="285" spans="1:12">
      <c r="A285" s="163"/>
      <c r="B285" s="163"/>
      <c r="C285" s="163"/>
      <c r="D285" s="163"/>
      <c r="E285" s="163"/>
      <c r="F285" s="163"/>
      <c r="G285" s="163"/>
      <c r="H285" s="163"/>
      <c r="I285" s="163"/>
      <c r="J285" s="163"/>
      <c r="K285" s="163"/>
      <c r="L285" s="163"/>
    </row>
    <row r="286" spans="1:12">
      <c r="A286" s="163"/>
      <c r="B286" s="163"/>
      <c r="C286" s="163"/>
      <c r="D286" s="163"/>
      <c r="E286" s="163"/>
      <c r="F286" s="163"/>
      <c r="G286" s="163"/>
      <c r="H286" s="163"/>
      <c r="I286" s="163"/>
      <c r="J286" s="163"/>
      <c r="K286" s="163"/>
      <c r="L286" s="163"/>
    </row>
    <row r="287" spans="1:12">
      <c r="A287" s="163"/>
      <c r="B287" s="163"/>
      <c r="C287" s="163"/>
      <c r="D287" s="163"/>
      <c r="E287" s="163"/>
      <c r="F287" s="163"/>
      <c r="G287" s="163"/>
      <c r="H287" s="163"/>
      <c r="I287" s="163"/>
      <c r="J287" s="163"/>
      <c r="K287" s="163"/>
      <c r="L287" s="163"/>
    </row>
    <row r="288" spans="1:12">
      <c r="A288" s="163"/>
      <c r="B288" s="163"/>
      <c r="C288" s="163"/>
      <c r="D288" s="163"/>
      <c r="E288" s="163"/>
      <c r="F288" s="163"/>
      <c r="G288" s="163"/>
      <c r="H288" s="163"/>
      <c r="I288" s="163"/>
      <c r="J288" s="163"/>
      <c r="K288" s="163"/>
      <c r="L288" s="163"/>
    </row>
    <row r="289" spans="1:12">
      <c r="A289" s="163"/>
      <c r="B289" s="163"/>
      <c r="C289" s="163"/>
      <c r="D289" s="163"/>
      <c r="E289" s="163"/>
      <c r="F289" s="163"/>
      <c r="G289" s="163"/>
      <c r="H289" s="163"/>
      <c r="I289" s="163"/>
      <c r="J289" s="163"/>
      <c r="K289" s="163"/>
      <c r="L289" s="163"/>
    </row>
    <row r="290" spans="1:12">
      <c r="A290" s="163"/>
      <c r="B290" s="163"/>
      <c r="C290" s="163"/>
      <c r="D290" s="163"/>
      <c r="E290" s="163"/>
      <c r="F290" s="163"/>
      <c r="G290" s="163"/>
      <c r="H290" s="163"/>
      <c r="I290" s="163"/>
      <c r="J290" s="163"/>
      <c r="K290" s="163"/>
      <c r="L290" s="163"/>
    </row>
    <row r="291" spans="1:12">
      <c r="A291" s="163"/>
      <c r="B291" s="163"/>
      <c r="C291" s="163"/>
      <c r="D291" s="163"/>
      <c r="E291" s="163"/>
      <c r="F291" s="163"/>
      <c r="G291" s="163"/>
      <c r="H291" s="163"/>
      <c r="I291" s="163"/>
      <c r="J291" s="163"/>
      <c r="K291" s="163"/>
      <c r="L291" s="163"/>
    </row>
    <row r="292" spans="1:12">
      <c r="A292" s="163"/>
      <c r="B292" s="163"/>
      <c r="C292" s="163"/>
      <c r="D292" s="163"/>
      <c r="E292" s="163"/>
      <c r="F292" s="163"/>
      <c r="G292" s="163"/>
      <c r="H292" s="163"/>
      <c r="I292" s="163"/>
      <c r="J292" s="163"/>
      <c r="K292" s="163"/>
      <c r="L292" s="163"/>
    </row>
    <row r="293" spans="1:12">
      <c r="A293" s="163"/>
      <c r="B293" s="163"/>
      <c r="C293" s="163"/>
      <c r="D293" s="163"/>
      <c r="E293" s="163"/>
      <c r="F293" s="163"/>
      <c r="G293" s="163"/>
      <c r="H293" s="163"/>
      <c r="I293" s="163"/>
      <c r="J293" s="163"/>
      <c r="K293" s="163"/>
      <c r="L293" s="163"/>
    </row>
    <row r="294" spans="1:12">
      <c r="A294" s="163"/>
      <c r="B294" s="163"/>
      <c r="C294" s="163"/>
      <c r="D294" s="163"/>
      <c r="E294" s="163"/>
      <c r="F294" s="163"/>
      <c r="G294" s="163"/>
      <c r="H294" s="163"/>
      <c r="I294" s="163"/>
      <c r="J294" s="163"/>
      <c r="K294" s="163"/>
      <c r="L294" s="163"/>
    </row>
    <row r="295" spans="1:12">
      <c r="A295" s="163"/>
      <c r="B295" s="163"/>
      <c r="C295" s="163"/>
      <c r="D295" s="163"/>
      <c r="E295" s="163"/>
      <c r="F295" s="163"/>
      <c r="G295" s="163"/>
      <c r="H295" s="163"/>
      <c r="I295" s="163"/>
      <c r="J295" s="163"/>
      <c r="K295" s="163"/>
      <c r="L295" s="163"/>
    </row>
    <row r="296" spans="1:12">
      <c r="A296" s="163"/>
      <c r="B296" s="163"/>
      <c r="C296" s="163"/>
      <c r="D296" s="163"/>
      <c r="E296" s="163"/>
      <c r="F296" s="163"/>
      <c r="G296" s="163"/>
      <c r="H296" s="163"/>
      <c r="I296" s="163"/>
      <c r="J296" s="163"/>
      <c r="K296" s="163"/>
      <c r="L296" s="163"/>
    </row>
    <row r="297" spans="1:12">
      <c r="A297" s="163"/>
      <c r="B297" s="163"/>
      <c r="C297" s="163"/>
      <c r="D297" s="163"/>
      <c r="E297" s="163"/>
      <c r="F297" s="163"/>
      <c r="G297" s="163"/>
      <c r="H297" s="163"/>
      <c r="I297" s="163"/>
      <c r="J297" s="163"/>
      <c r="K297" s="163"/>
      <c r="L297" s="163"/>
    </row>
    <row r="298" spans="1:12">
      <c r="A298" s="163"/>
      <c r="B298" s="163"/>
      <c r="C298" s="163"/>
      <c r="D298" s="163"/>
      <c r="E298" s="163"/>
      <c r="F298" s="163"/>
      <c r="G298" s="163"/>
      <c r="H298" s="163"/>
      <c r="I298" s="163"/>
      <c r="J298" s="163"/>
      <c r="K298" s="163"/>
      <c r="L298" s="163"/>
    </row>
    <row r="299" spans="1:12">
      <c r="A299" s="163"/>
      <c r="B299" s="163"/>
      <c r="C299" s="163"/>
      <c r="D299" s="163"/>
      <c r="E299" s="163"/>
      <c r="F299" s="163"/>
      <c r="G299" s="163"/>
      <c r="H299" s="163"/>
      <c r="I299" s="163"/>
      <c r="J299" s="163"/>
      <c r="K299" s="163"/>
      <c r="L299" s="163"/>
    </row>
    <row r="300" spans="1:12">
      <c r="A300" s="163"/>
      <c r="B300" s="163"/>
      <c r="C300" s="163"/>
      <c r="D300" s="163"/>
      <c r="E300" s="163"/>
      <c r="F300" s="163"/>
      <c r="G300" s="163"/>
      <c r="H300" s="163"/>
      <c r="I300" s="163"/>
      <c r="J300" s="163"/>
      <c r="K300" s="163"/>
      <c r="L300" s="163"/>
    </row>
    <row r="301" spans="1:12">
      <c r="A301" s="163"/>
      <c r="B301" s="163"/>
      <c r="C301" s="163"/>
      <c r="D301" s="163"/>
      <c r="E301" s="163"/>
      <c r="F301" s="163"/>
      <c r="G301" s="163"/>
      <c r="H301" s="163"/>
      <c r="I301" s="163"/>
      <c r="J301" s="163"/>
      <c r="K301" s="163"/>
      <c r="L301" s="163"/>
    </row>
    <row r="302" spans="1:12">
      <c r="A302" s="163"/>
      <c r="B302" s="163"/>
      <c r="C302" s="163"/>
      <c r="D302" s="163"/>
      <c r="E302" s="163"/>
      <c r="F302" s="163"/>
      <c r="G302" s="163"/>
      <c r="H302" s="163"/>
      <c r="I302" s="163"/>
      <c r="J302" s="163"/>
      <c r="K302" s="163"/>
      <c r="L302" s="163"/>
    </row>
    <row r="303" spans="1:12">
      <c r="A303" s="163"/>
      <c r="B303" s="163"/>
      <c r="C303" s="163"/>
      <c r="D303" s="163"/>
      <c r="E303" s="163"/>
      <c r="F303" s="163"/>
      <c r="G303" s="163"/>
      <c r="H303" s="163"/>
      <c r="I303" s="163"/>
      <c r="J303" s="163"/>
      <c r="K303" s="163"/>
      <c r="L303" s="163"/>
    </row>
    <row r="304" spans="1:12">
      <c r="A304" s="163"/>
      <c r="B304" s="163"/>
      <c r="C304" s="163"/>
      <c r="D304" s="163"/>
      <c r="E304" s="163"/>
      <c r="F304" s="163"/>
      <c r="G304" s="163"/>
      <c r="H304" s="163"/>
      <c r="I304" s="163"/>
      <c r="J304" s="163"/>
      <c r="K304" s="163"/>
      <c r="L304" s="163"/>
    </row>
    <row r="305" spans="1:12">
      <c r="A305" s="163"/>
      <c r="B305" s="163"/>
      <c r="C305" s="163"/>
      <c r="D305" s="163"/>
      <c r="E305" s="163"/>
      <c r="F305" s="163"/>
      <c r="G305" s="163"/>
      <c r="H305" s="163"/>
      <c r="I305" s="163"/>
      <c r="J305" s="163"/>
      <c r="K305" s="163"/>
      <c r="L305" s="163"/>
    </row>
    <row r="306" spans="1:12">
      <c r="A306" s="163"/>
      <c r="B306" s="163"/>
      <c r="C306" s="163"/>
      <c r="D306" s="163"/>
      <c r="E306" s="163"/>
      <c r="F306" s="163"/>
      <c r="G306" s="163"/>
      <c r="H306" s="163"/>
      <c r="I306" s="163"/>
      <c r="J306" s="163"/>
      <c r="K306" s="163"/>
      <c r="L306" s="163"/>
    </row>
    <row r="307" spans="1:12">
      <c r="A307" s="163"/>
      <c r="B307" s="163"/>
      <c r="C307" s="163"/>
      <c r="D307" s="163"/>
      <c r="E307" s="163"/>
      <c r="F307" s="163"/>
      <c r="G307" s="163"/>
      <c r="H307" s="163"/>
      <c r="I307" s="163"/>
      <c r="J307" s="163"/>
      <c r="K307" s="163"/>
      <c r="L307" s="163"/>
    </row>
    <row r="308" spans="1:12">
      <c r="A308" s="163"/>
      <c r="B308" s="163"/>
      <c r="C308" s="163"/>
      <c r="D308" s="163"/>
      <c r="E308" s="163"/>
      <c r="F308" s="163"/>
      <c r="G308" s="163"/>
      <c r="H308" s="163"/>
      <c r="I308" s="163"/>
      <c r="J308" s="163"/>
      <c r="K308" s="163"/>
      <c r="L308" s="163"/>
    </row>
    <row r="309" spans="1:12">
      <c r="A309" s="163"/>
      <c r="B309" s="163"/>
      <c r="C309" s="163"/>
      <c r="D309" s="163"/>
      <c r="E309" s="163"/>
      <c r="F309" s="163"/>
      <c r="G309" s="163"/>
      <c r="H309" s="163"/>
      <c r="I309" s="163"/>
      <c r="J309" s="163"/>
      <c r="K309" s="163"/>
      <c r="L309" s="163"/>
    </row>
    <row r="310" spans="1:12">
      <c r="A310" s="163"/>
      <c r="B310" s="163"/>
      <c r="C310" s="163"/>
      <c r="D310" s="163"/>
      <c r="E310" s="163"/>
      <c r="F310" s="163"/>
      <c r="G310" s="163"/>
      <c r="H310" s="163"/>
      <c r="I310" s="163"/>
      <c r="J310" s="163"/>
      <c r="K310" s="163"/>
      <c r="L310" s="163"/>
    </row>
    <row r="311" spans="1:12">
      <c r="A311" s="163"/>
      <c r="B311" s="163"/>
      <c r="C311" s="163"/>
      <c r="D311" s="163"/>
      <c r="E311" s="163"/>
      <c r="F311" s="163"/>
      <c r="G311" s="163"/>
      <c r="H311" s="163"/>
      <c r="I311" s="163"/>
      <c r="J311" s="163"/>
      <c r="K311" s="163"/>
      <c r="L311" s="163"/>
    </row>
    <row r="312" spans="1:12">
      <c r="A312" s="163"/>
      <c r="B312" s="163"/>
      <c r="C312" s="163"/>
      <c r="D312" s="163"/>
      <c r="E312" s="163"/>
      <c r="F312" s="163"/>
      <c r="G312" s="163"/>
      <c r="H312" s="163"/>
      <c r="I312" s="163"/>
      <c r="J312" s="163"/>
      <c r="K312" s="163"/>
      <c r="L312" s="163"/>
    </row>
    <row r="313" spans="1:12">
      <c r="A313" s="163"/>
      <c r="B313" s="163"/>
      <c r="C313" s="163"/>
      <c r="D313" s="163"/>
      <c r="E313" s="163"/>
      <c r="F313" s="163"/>
      <c r="G313" s="163"/>
      <c r="H313" s="163"/>
      <c r="I313" s="163"/>
      <c r="J313" s="163"/>
      <c r="K313" s="163"/>
      <c r="L313" s="163"/>
    </row>
    <row r="314" spans="1:12">
      <c r="A314" s="163"/>
      <c r="B314" s="163"/>
      <c r="C314" s="163"/>
      <c r="D314" s="163"/>
      <c r="E314" s="163"/>
      <c r="F314" s="163"/>
      <c r="G314" s="163"/>
      <c r="H314" s="163"/>
      <c r="I314" s="163"/>
      <c r="J314" s="163"/>
      <c r="K314" s="163"/>
      <c r="L314" s="163"/>
    </row>
    <row r="315" spans="1:12">
      <c r="A315" s="163"/>
      <c r="B315" s="163"/>
      <c r="C315" s="163"/>
      <c r="D315" s="163"/>
      <c r="E315" s="163"/>
      <c r="F315" s="163"/>
      <c r="G315" s="163"/>
      <c r="H315" s="163"/>
      <c r="I315" s="163"/>
      <c r="J315" s="163"/>
      <c r="K315" s="163"/>
      <c r="L315" s="163"/>
    </row>
    <row r="316" spans="1:12">
      <c r="A316" s="163"/>
      <c r="B316" s="163"/>
      <c r="C316" s="163"/>
      <c r="D316" s="163"/>
      <c r="E316" s="163"/>
      <c r="F316" s="163"/>
      <c r="G316" s="163"/>
      <c r="H316" s="163"/>
      <c r="I316" s="163"/>
      <c r="J316" s="163"/>
      <c r="K316" s="163"/>
      <c r="L316" s="163"/>
    </row>
    <row r="317" spans="1:12">
      <c r="A317" s="163"/>
      <c r="B317" s="163"/>
      <c r="C317" s="163"/>
      <c r="D317" s="163"/>
      <c r="E317" s="163"/>
      <c r="F317" s="163"/>
      <c r="G317" s="163"/>
      <c r="H317" s="163"/>
      <c r="I317" s="163"/>
      <c r="J317" s="163"/>
      <c r="K317" s="163"/>
      <c r="L317" s="163"/>
    </row>
    <row r="318" spans="1:12">
      <c r="A318" s="163"/>
      <c r="B318" s="163"/>
      <c r="C318" s="163"/>
      <c r="D318" s="163"/>
      <c r="E318" s="163"/>
      <c r="F318" s="163"/>
      <c r="G318" s="163"/>
      <c r="H318" s="163"/>
      <c r="I318" s="163"/>
      <c r="J318" s="163"/>
      <c r="K318" s="163"/>
      <c r="L318" s="163"/>
    </row>
    <row r="319" spans="1:12">
      <c r="A319" s="163"/>
      <c r="B319" s="163"/>
      <c r="C319" s="163"/>
      <c r="D319" s="163"/>
      <c r="E319" s="163"/>
      <c r="F319" s="163"/>
      <c r="G319" s="163"/>
      <c r="H319" s="163"/>
      <c r="I319" s="163"/>
      <c r="J319" s="163"/>
      <c r="K319" s="163"/>
      <c r="L319" s="163"/>
    </row>
    <row r="320" spans="1:12">
      <c r="A320" s="163"/>
      <c r="B320" s="163"/>
      <c r="C320" s="163"/>
      <c r="D320" s="163"/>
      <c r="E320" s="163"/>
      <c r="F320" s="163"/>
      <c r="G320" s="163"/>
      <c r="H320" s="163"/>
      <c r="I320" s="163"/>
      <c r="J320" s="163"/>
      <c r="K320" s="163"/>
      <c r="L320" s="163"/>
    </row>
    <row r="321" spans="1:12">
      <c r="A321" s="163"/>
      <c r="B321" s="163"/>
      <c r="C321" s="163"/>
      <c r="D321" s="163"/>
      <c r="E321" s="163"/>
      <c r="F321" s="163"/>
      <c r="G321" s="163"/>
      <c r="H321" s="163"/>
      <c r="I321" s="163"/>
      <c r="J321" s="163"/>
      <c r="K321" s="163"/>
      <c r="L321" s="163"/>
    </row>
    <row r="322" spans="1:12">
      <c r="A322" s="163"/>
      <c r="B322" s="163"/>
      <c r="C322" s="163"/>
      <c r="D322" s="163"/>
      <c r="E322" s="163"/>
      <c r="F322" s="163"/>
      <c r="G322" s="163"/>
      <c r="H322" s="163"/>
      <c r="I322" s="163"/>
      <c r="J322" s="163"/>
      <c r="K322" s="163"/>
      <c r="L322" s="163"/>
    </row>
    <row r="323" spans="1:12">
      <c r="A323" s="163"/>
      <c r="B323" s="163"/>
      <c r="C323" s="163"/>
      <c r="D323" s="163"/>
      <c r="E323" s="163"/>
      <c r="F323" s="163"/>
      <c r="G323" s="163"/>
      <c r="H323" s="163"/>
      <c r="I323" s="163"/>
      <c r="J323" s="163"/>
      <c r="K323" s="163"/>
      <c r="L323" s="163"/>
    </row>
    <row r="324" spans="1:12">
      <c r="A324" s="163"/>
      <c r="B324" s="163"/>
      <c r="C324" s="163"/>
      <c r="D324" s="163"/>
      <c r="E324" s="163"/>
      <c r="F324" s="163"/>
      <c r="G324" s="163"/>
      <c r="H324" s="163"/>
      <c r="I324" s="163"/>
      <c r="J324" s="163"/>
      <c r="K324" s="163"/>
      <c r="L324" s="163"/>
    </row>
    <row r="325" spans="1:12">
      <c r="A325" s="163"/>
      <c r="B325" s="163"/>
      <c r="C325" s="163"/>
      <c r="D325" s="163"/>
      <c r="E325" s="163"/>
      <c r="F325" s="163"/>
      <c r="G325" s="163"/>
      <c r="H325" s="163"/>
      <c r="I325" s="163"/>
      <c r="J325" s="163"/>
      <c r="K325" s="163"/>
      <c r="L325" s="163"/>
    </row>
    <row r="326" spans="1:12">
      <c r="A326" s="163"/>
      <c r="B326" s="163"/>
      <c r="C326" s="163"/>
      <c r="D326" s="163"/>
      <c r="E326" s="163"/>
      <c r="F326" s="163"/>
      <c r="G326" s="163"/>
      <c r="H326" s="163"/>
      <c r="I326" s="163"/>
      <c r="J326" s="163"/>
      <c r="K326" s="163"/>
      <c r="L326" s="163"/>
    </row>
    <row r="327" spans="1:12">
      <c r="A327" s="163"/>
      <c r="B327" s="163"/>
      <c r="C327" s="163"/>
      <c r="D327" s="163"/>
      <c r="E327" s="163"/>
      <c r="F327" s="163"/>
      <c r="G327" s="163"/>
      <c r="H327" s="163"/>
      <c r="I327" s="163"/>
      <c r="J327" s="163"/>
      <c r="K327" s="163"/>
      <c r="L327" s="163"/>
    </row>
    <row r="328" spans="1:12">
      <c r="A328" s="163"/>
      <c r="B328" s="163"/>
      <c r="C328" s="163"/>
      <c r="D328" s="163"/>
      <c r="E328" s="163"/>
      <c r="F328" s="163"/>
      <c r="G328" s="163"/>
      <c r="H328" s="163"/>
      <c r="I328" s="163"/>
      <c r="J328" s="163"/>
      <c r="K328" s="163"/>
      <c r="L328" s="163"/>
    </row>
    <row r="329" spans="1:12">
      <c r="A329" s="163"/>
      <c r="B329" s="163"/>
      <c r="C329" s="163"/>
      <c r="D329" s="163"/>
      <c r="E329" s="163"/>
      <c r="F329" s="163"/>
      <c r="G329" s="163"/>
      <c r="H329" s="163"/>
      <c r="I329" s="163"/>
      <c r="J329" s="163"/>
      <c r="K329" s="163"/>
      <c r="L329" s="163"/>
    </row>
    <row r="330" spans="1:12">
      <c r="A330" s="163"/>
      <c r="B330" s="163"/>
      <c r="C330" s="163"/>
      <c r="D330" s="163"/>
      <c r="E330" s="163"/>
      <c r="F330" s="163"/>
      <c r="G330" s="163"/>
      <c r="H330" s="163"/>
      <c r="I330" s="163"/>
      <c r="J330" s="163"/>
      <c r="K330" s="163"/>
      <c r="L330" s="163"/>
    </row>
    <row r="331" spans="1:12">
      <c r="A331" s="163"/>
      <c r="B331" s="163"/>
      <c r="C331" s="163"/>
      <c r="D331" s="163"/>
      <c r="E331" s="163"/>
      <c r="F331" s="163"/>
      <c r="G331" s="163"/>
      <c r="H331" s="163"/>
      <c r="I331" s="163"/>
      <c r="J331" s="163"/>
      <c r="K331" s="163"/>
      <c r="L331" s="163"/>
    </row>
    <row r="332" spans="1:12">
      <c r="A332" s="163"/>
      <c r="B332" s="163"/>
      <c r="C332" s="163"/>
      <c r="D332" s="163"/>
      <c r="E332" s="163"/>
      <c r="F332" s="163"/>
      <c r="G332" s="163"/>
      <c r="H332" s="163"/>
      <c r="I332" s="163"/>
      <c r="J332" s="163"/>
      <c r="K332" s="163"/>
      <c r="L332" s="163"/>
    </row>
    <row r="333" spans="1:12">
      <c r="A333" s="163"/>
      <c r="B333" s="163"/>
      <c r="C333" s="163"/>
      <c r="D333" s="163"/>
      <c r="E333" s="163"/>
      <c r="F333" s="163"/>
      <c r="G333" s="163"/>
      <c r="H333" s="163"/>
      <c r="I333" s="163"/>
      <c r="J333" s="163"/>
      <c r="K333" s="163"/>
      <c r="L333" s="163"/>
    </row>
    <row r="334" spans="1:12">
      <c r="A334" s="163"/>
      <c r="B334" s="163"/>
      <c r="C334" s="163"/>
      <c r="D334" s="163"/>
      <c r="E334" s="163"/>
      <c r="F334" s="163"/>
      <c r="G334" s="163"/>
      <c r="H334" s="163"/>
      <c r="I334" s="163"/>
      <c r="J334" s="163"/>
      <c r="K334" s="163"/>
      <c r="L334" s="163"/>
    </row>
    <row r="335" spans="1:12">
      <c r="A335" s="163"/>
      <c r="B335" s="163"/>
      <c r="C335" s="163"/>
      <c r="D335" s="163"/>
      <c r="E335" s="163"/>
      <c r="F335" s="163"/>
      <c r="G335" s="163"/>
      <c r="H335" s="163"/>
      <c r="I335" s="163"/>
      <c r="J335" s="163"/>
      <c r="K335" s="163"/>
      <c r="L335" s="163"/>
    </row>
    <row r="336" spans="1:12">
      <c r="A336" s="163"/>
      <c r="B336" s="163"/>
      <c r="C336" s="163"/>
      <c r="D336" s="163"/>
      <c r="E336" s="163"/>
      <c r="F336" s="163"/>
      <c r="G336" s="163"/>
      <c r="H336" s="163"/>
      <c r="I336" s="163"/>
      <c r="J336" s="163"/>
      <c r="K336" s="163"/>
      <c r="L336" s="163"/>
    </row>
    <row r="337" spans="1:12">
      <c r="A337" s="163"/>
      <c r="B337" s="163"/>
      <c r="C337" s="163"/>
      <c r="D337" s="163"/>
      <c r="E337" s="163"/>
      <c r="F337" s="163"/>
      <c r="G337" s="163"/>
      <c r="H337" s="163"/>
      <c r="I337" s="163"/>
      <c r="J337" s="163"/>
      <c r="K337" s="163"/>
      <c r="L337" s="163"/>
    </row>
    <row r="338" spans="1:12">
      <c r="A338" s="163"/>
      <c r="B338" s="163"/>
      <c r="C338" s="163"/>
      <c r="D338" s="163"/>
      <c r="E338" s="163"/>
      <c r="F338" s="163"/>
      <c r="G338" s="163"/>
      <c r="H338" s="163"/>
      <c r="I338" s="163"/>
      <c r="J338" s="163"/>
      <c r="K338" s="163"/>
      <c r="L338" s="163"/>
    </row>
    <row r="339" spans="1:12">
      <c r="A339" s="163"/>
      <c r="B339" s="163"/>
      <c r="C339" s="163"/>
      <c r="D339" s="163"/>
      <c r="E339" s="163"/>
      <c r="F339" s="163"/>
      <c r="G339" s="163"/>
      <c r="H339" s="163"/>
      <c r="I339" s="163"/>
      <c r="J339" s="163"/>
      <c r="K339" s="163"/>
      <c r="L339" s="163"/>
    </row>
    <row r="340" spans="1:12">
      <c r="A340" s="163"/>
      <c r="B340" s="163"/>
      <c r="C340" s="163"/>
      <c r="D340" s="163"/>
      <c r="E340" s="163"/>
      <c r="F340" s="163"/>
      <c r="G340" s="163"/>
      <c r="H340" s="163"/>
      <c r="I340" s="163"/>
      <c r="J340" s="163"/>
      <c r="K340" s="163"/>
      <c r="L340" s="163"/>
    </row>
    <row r="341" spans="1:12">
      <c r="A341" s="163"/>
      <c r="B341" s="163"/>
      <c r="C341" s="163"/>
      <c r="D341" s="163"/>
      <c r="E341" s="163"/>
      <c r="F341" s="163"/>
      <c r="G341" s="163"/>
      <c r="H341" s="163"/>
      <c r="I341" s="163"/>
      <c r="J341" s="163"/>
      <c r="K341" s="163"/>
      <c r="L341" s="163"/>
    </row>
    <row r="342" spans="1:12">
      <c r="A342" s="163"/>
      <c r="B342" s="163"/>
      <c r="C342" s="163"/>
      <c r="D342" s="163"/>
      <c r="E342" s="163"/>
      <c r="F342" s="163"/>
      <c r="G342" s="163"/>
      <c r="H342" s="163"/>
      <c r="I342" s="163"/>
      <c r="J342" s="163"/>
      <c r="K342" s="163"/>
      <c r="L342" s="163"/>
    </row>
    <row r="343" spans="1:12">
      <c r="A343" s="163"/>
      <c r="B343" s="163"/>
      <c r="C343" s="163"/>
      <c r="D343" s="163"/>
      <c r="E343" s="163"/>
      <c r="F343" s="163"/>
      <c r="G343" s="163"/>
      <c r="H343" s="163"/>
      <c r="I343" s="163"/>
      <c r="J343" s="163"/>
      <c r="K343" s="163"/>
      <c r="L343" s="163"/>
    </row>
    <row r="344" spans="1:12">
      <c r="A344" s="163"/>
      <c r="B344" s="163"/>
      <c r="C344" s="163"/>
      <c r="D344" s="163"/>
      <c r="E344" s="163"/>
      <c r="F344" s="163"/>
      <c r="G344" s="163"/>
      <c r="H344" s="163"/>
      <c r="I344" s="163"/>
      <c r="J344" s="163"/>
      <c r="K344" s="163"/>
      <c r="L344" s="163"/>
    </row>
    <row r="345" spans="1:12">
      <c r="A345" s="163"/>
      <c r="B345" s="163"/>
      <c r="C345" s="163"/>
      <c r="D345" s="163"/>
      <c r="E345" s="163"/>
      <c r="F345" s="163"/>
      <c r="G345" s="163"/>
      <c r="H345" s="163"/>
      <c r="I345" s="163"/>
      <c r="J345" s="163"/>
      <c r="K345" s="163"/>
      <c r="L345" s="163"/>
    </row>
    <row r="346" spans="1:12">
      <c r="A346" s="163"/>
      <c r="B346" s="163"/>
      <c r="C346" s="163"/>
      <c r="D346" s="163"/>
      <c r="E346" s="163"/>
      <c r="F346" s="163"/>
      <c r="G346" s="163"/>
      <c r="H346" s="163"/>
      <c r="I346" s="163"/>
      <c r="J346" s="163"/>
      <c r="K346" s="163"/>
      <c r="L346" s="163"/>
    </row>
    <row r="347" spans="1:12">
      <c r="A347" s="163"/>
      <c r="B347" s="163"/>
      <c r="C347" s="163"/>
      <c r="D347" s="163"/>
      <c r="E347" s="163"/>
      <c r="F347" s="163"/>
      <c r="G347" s="163"/>
      <c r="H347" s="163"/>
      <c r="I347" s="163"/>
      <c r="J347" s="163"/>
      <c r="K347" s="163"/>
      <c r="L347" s="163"/>
    </row>
    <row r="348" spans="1:12">
      <c r="A348" s="163"/>
      <c r="B348" s="163"/>
      <c r="C348" s="163"/>
      <c r="D348" s="163"/>
      <c r="E348" s="163"/>
      <c r="F348" s="163"/>
      <c r="G348" s="163"/>
      <c r="H348" s="163"/>
      <c r="I348" s="163"/>
      <c r="J348" s="163"/>
      <c r="K348" s="163"/>
      <c r="L348" s="163"/>
    </row>
    <row r="349" spans="1:12">
      <c r="A349" s="163"/>
      <c r="B349" s="163"/>
      <c r="C349" s="163"/>
      <c r="D349" s="163"/>
      <c r="E349" s="163"/>
      <c r="F349" s="163"/>
      <c r="G349" s="163"/>
      <c r="H349" s="163"/>
      <c r="I349" s="163"/>
      <c r="J349" s="163"/>
      <c r="K349" s="163"/>
      <c r="L349" s="163"/>
    </row>
    <row r="350" spans="1:12">
      <c r="A350" s="163"/>
      <c r="B350" s="163"/>
      <c r="C350" s="163"/>
      <c r="D350" s="163"/>
      <c r="E350" s="163"/>
      <c r="F350" s="163"/>
      <c r="G350" s="163"/>
      <c r="H350" s="163"/>
      <c r="I350" s="163"/>
      <c r="J350" s="163"/>
      <c r="K350" s="163"/>
      <c r="L350" s="163"/>
    </row>
    <row r="351" spans="1:12">
      <c r="A351" s="163"/>
      <c r="B351" s="163"/>
      <c r="C351" s="163"/>
      <c r="D351" s="163"/>
      <c r="E351" s="163"/>
      <c r="F351" s="163"/>
      <c r="G351" s="163"/>
      <c r="H351" s="163"/>
      <c r="I351" s="163"/>
      <c r="J351" s="163"/>
      <c r="K351" s="163"/>
      <c r="L351" s="163"/>
    </row>
    <row r="352" spans="1:12">
      <c r="A352" s="163"/>
      <c r="B352" s="163"/>
      <c r="C352" s="163"/>
      <c r="D352" s="163"/>
      <c r="E352" s="163"/>
      <c r="F352" s="163"/>
      <c r="G352" s="163"/>
      <c r="H352" s="163"/>
      <c r="I352" s="163"/>
      <c r="J352" s="163"/>
      <c r="K352" s="163"/>
      <c r="L352" s="163"/>
    </row>
    <row r="353" spans="1:12">
      <c r="A353" s="163"/>
      <c r="B353" s="163"/>
      <c r="C353" s="163"/>
      <c r="D353" s="163"/>
      <c r="E353" s="163"/>
      <c r="F353" s="163"/>
      <c r="G353" s="163"/>
      <c r="H353" s="163"/>
      <c r="I353" s="163"/>
      <c r="J353" s="163"/>
      <c r="K353" s="163"/>
      <c r="L353" s="163"/>
    </row>
    <row r="354" spans="1:12">
      <c r="A354" s="163"/>
      <c r="B354" s="163"/>
      <c r="C354" s="163"/>
      <c r="D354" s="163"/>
      <c r="E354" s="163"/>
      <c r="F354" s="163"/>
      <c r="G354" s="163"/>
      <c r="H354" s="163"/>
      <c r="I354" s="163"/>
      <c r="J354" s="163"/>
      <c r="K354" s="163"/>
      <c r="L354" s="163"/>
    </row>
    <row r="355" spans="1:12">
      <c r="A355" s="163"/>
      <c r="B355" s="163"/>
      <c r="C355" s="163"/>
      <c r="D355" s="163"/>
      <c r="E355" s="163"/>
      <c r="F355" s="163"/>
      <c r="G355" s="163"/>
      <c r="H355" s="163"/>
      <c r="I355" s="163"/>
      <c r="J355" s="163"/>
      <c r="K355" s="163"/>
      <c r="L355" s="163"/>
    </row>
    <row r="356" spans="1:12">
      <c r="A356" s="163"/>
      <c r="B356" s="163"/>
      <c r="C356" s="163"/>
      <c r="D356" s="163"/>
      <c r="E356" s="163"/>
      <c r="F356" s="163"/>
      <c r="G356" s="163"/>
      <c r="H356" s="163"/>
      <c r="I356" s="163"/>
      <c r="J356" s="163"/>
      <c r="K356" s="163"/>
      <c r="L356" s="163"/>
    </row>
    <row r="357" spans="1:12">
      <c r="A357" s="163"/>
      <c r="B357" s="163"/>
      <c r="C357" s="163"/>
      <c r="D357" s="163"/>
      <c r="E357" s="163"/>
      <c r="F357" s="163"/>
      <c r="G357" s="163"/>
      <c r="H357" s="163"/>
      <c r="I357" s="163"/>
      <c r="J357" s="163"/>
      <c r="K357" s="163"/>
      <c r="L357" s="163"/>
    </row>
    <row r="358" spans="1:12">
      <c r="A358" s="163"/>
      <c r="B358" s="163"/>
      <c r="C358" s="163"/>
      <c r="D358" s="163"/>
      <c r="E358" s="163"/>
      <c r="F358" s="163"/>
      <c r="G358" s="163"/>
      <c r="H358" s="163"/>
      <c r="I358" s="163"/>
      <c r="J358" s="163"/>
      <c r="K358" s="163"/>
      <c r="L358" s="163"/>
    </row>
    <row r="359" spans="1:12">
      <c r="A359" s="163"/>
      <c r="B359" s="163"/>
      <c r="C359" s="163"/>
      <c r="D359" s="163"/>
      <c r="E359" s="163"/>
      <c r="F359" s="163"/>
      <c r="G359" s="163"/>
      <c r="H359" s="163"/>
      <c r="I359" s="163"/>
      <c r="J359" s="163"/>
      <c r="K359" s="163"/>
      <c r="L359" s="163"/>
    </row>
    <row r="360" spans="1:12">
      <c r="A360" s="163"/>
      <c r="B360" s="163"/>
      <c r="C360" s="163"/>
      <c r="D360" s="163"/>
      <c r="E360" s="163"/>
      <c r="F360" s="163"/>
      <c r="G360" s="163"/>
      <c r="H360" s="163"/>
      <c r="I360" s="163"/>
      <c r="J360" s="163"/>
      <c r="K360" s="163"/>
      <c r="L360" s="163"/>
    </row>
    <row r="361" spans="1:12">
      <c r="A361" s="163"/>
      <c r="B361" s="163"/>
      <c r="C361" s="163"/>
      <c r="D361" s="163"/>
      <c r="E361" s="163"/>
      <c r="F361" s="163"/>
      <c r="G361" s="163"/>
      <c r="H361" s="163"/>
      <c r="I361" s="163"/>
      <c r="J361" s="163"/>
      <c r="K361" s="163"/>
      <c r="L361" s="163"/>
    </row>
    <row r="362" spans="1:12">
      <c r="A362" s="163"/>
      <c r="B362" s="163"/>
      <c r="C362" s="163"/>
      <c r="D362" s="163"/>
      <c r="E362" s="163"/>
      <c r="F362" s="163"/>
      <c r="G362" s="163"/>
      <c r="H362" s="163"/>
      <c r="I362" s="163"/>
      <c r="J362" s="163"/>
      <c r="K362" s="163"/>
      <c r="L362" s="163"/>
    </row>
    <row r="363" spans="1:12">
      <c r="A363" s="163"/>
      <c r="B363" s="163"/>
      <c r="C363" s="163"/>
      <c r="D363" s="163"/>
      <c r="E363" s="163"/>
      <c r="F363" s="163"/>
      <c r="G363" s="163"/>
      <c r="H363" s="163"/>
      <c r="I363" s="163"/>
      <c r="J363" s="163"/>
      <c r="K363" s="163"/>
      <c r="L363" s="163"/>
    </row>
    <row r="364" spans="1:12">
      <c r="A364" s="163"/>
      <c r="B364" s="163"/>
      <c r="C364" s="163"/>
      <c r="D364" s="163"/>
      <c r="E364" s="163"/>
      <c r="F364" s="163"/>
      <c r="G364" s="163"/>
      <c r="H364" s="163"/>
      <c r="I364" s="163"/>
      <c r="J364" s="163"/>
      <c r="K364" s="163"/>
      <c r="L364" s="163"/>
    </row>
    <row r="365" spans="1:12">
      <c r="A365" s="163"/>
      <c r="B365" s="163"/>
      <c r="C365" s="163"/>
      <c r="D365" s="163"/>
      <c r="E365" s="163"/>
      <c r="F365" s="163"/>
      <c r="G365" s="163"/>
      <c r="H365" s="163"/>
      <c r="I365" s="163"/>
      <c r="J365" s="163"/>
      <c r="K365" s="163"/>
      <c r="L365" s="163"/>
    </row>
    <row r="366" spans="1:12">
      <c r="A366" s="163"/>
      <c r="B366" s="163"/>
      <c r="C366" s="163"/>
      <c r="D366" s="163"/>
      <c r="E366" s="163"/>
      <c r="F366" s="163"/>
      <c r="G366" s="163"/>
      <c r="H366" s="163"/>
      <c r="I366" s="163"/>
      <c r="J366" s="163"/>
      <c r="K366" s="163"/>
      <c r="L366" s="163"/>
    </row>
    <row r="367" spans="1:12">
      <c r="A367" s="163"/>
      <c r="B367" s="163"/>
      <c r="C367" s="163"/>
      <c r="D367" s="163"/>
      <c r="E367" s="163"/>
      <c r="F367" s="163"/>
      <c r="G367" s="163"/>
      <c r="H367" s="163"/>
      <c r="I367" s="163"/>
      <c r="J367" s="163"/>
      <c r="K367" s="163"/>
      <c r="L367" s="163"/>
    </row>
    <row r="368" spans="1:12">
      <c r="A368" s="163"/>
      <c r="B368" s="163"/>
      <c r="C368" s="163"/>
      <c r="D368" s="163"/>
      <c r="E368" s="163"/>
      <c r="F368" s="163"/>
      <c r="G368" s="163"/>
      <c r="H368" s="163"/>
      <c r="I368" s="163"/>
      <c r="J368" s="163"/>
      <c r="K368" s="163"/>
      <c r="L368" s="163"/>
    </row>
    <row r="369" spans="1:12">
      <c r="A369" s="163"/>
      <c r="B369" s="163"/>
      <c r="C369" s="163"/>
      <c r="D369" s="163"/>
      <c r="E369" s="163"/>
      <c r="F369" s="163"/>
      <c r="G369" s="163"/>
      <c r="H369" s="163"/>
      <c r="I369" s="163"/>
      <c r="J369" s="163"/>
      <c r="K369" s="163"/>
      <c r="L369" s="163"/>
    </row>
    <row r="370" spans="1:12">
      <c r="A370" s="163"/>
      <c r="B370" s="163"/>
      <c r="C370" s="163"/>
      <c r="D370" s="163"/>
      <c r="E370" s="163"/>
      <c r="F370" s="163"/>
      <c r="G370" s="163"/>
      <c r="H370" s="163"/>
      <c r="I370" s="163"/>
      <c r="J370" s="163"/>
      <c r="K370" s="163"/>
      <c r="L370" s="163"/>
    </row>
    <row r="371" spans="1:12">
      <c r="A371" s="163"/>
      <c r="B371" s="163"/>
      <c r="C371" s="163"/>
      <c r="D371" s="163"/>
      <c r="E371" s="163"/>
      <c r="F371" s="163"/>
      <c r="G371" s="163"/>
      <c r="H371" s="163"/>
      <c r="I371" s="163"/>
      <c r="J371" s="163"/>
      <c r="K371" s="163"/>
      <c r="L371" s="163"/>
    </row>
    <row r="372" spans="1:12">
      <c r="A372" s="163"/>
      <c r="B372" s="163"/>
      <c r="C372" s="163"/>
      <c r="D372" s="163"/>
      <c r="E372" s="163"/>
      <c r="F372" s="163"/>
      <c r="G372" s="163"/>
      <c r="H372" s="163"/>
      <c r="I372" s="163"/>
      <c r="J372" s="163"/>
      <c r="K372" s="163"/>
      <c r="L372" s="163"/>
    </row>
    <row r="373" spans="1:12">
      <c r="A373" s="163"/>
      <c r="B373" s="163"/>
      <c r="C373" s="163"/>
      <c r="D373" s="163"/>
      <c r="E373" s="163"/>
      <c r="F373" s="163"/>
      <c r="G373" s="163"/>
      <c r="H373" s="163"/>
      <c r="I373" s="163"/>
      <c r="J373" s="163"/>
      <c r="K373" s="163"/>
      <c r="L373" s="163"/>
    </row>
    <row r="374" spans="1:12">
      <c r="A374" s="163"/>
      <c r="B374" s="163"/>
      <c r="C374" s="163"/>
      <c r="D374" s="163"/>
      <c r="E374" s="163"/>
      <c r="F374" s="163"/>
      <c r="G374" s="163"/>
      <c r="H374" s="163"/>
      <c r="I374" s="163"/>
      <c r="J374" s="163"/>
      <c r="K374" s="163"/>
      <c r="L374" s="163"/>
    </row>
    <row r="375" spans="1:12">
      <c r="A375" s="163"/>
      <c r="B375" s="163"/>
      <c r="C375" s="163"/>
      <c r="D375" s="163"/>
      <c r="E375" s="163"/>
      <c r="F375" s="163"/>
      <c r="G375" s="163"/>
      <c r="H375" s="163"/>
      <c r="I375" s="163"/>
      <c r="J375" s="163"/>
      <c r="K375" s="163"/>
      <c r="L375" s="163"/>
    </row>
    <row r="376" spans="1:12">
      <c r="A376" s="163"/>
      <c r="B376" s="163"/>
      <c r="C376" s="163"/>
      <c r="D376" s="163"/>
      <c r="E376" s="163"/>
      <c r="F376" s="163"/>
      <c r="G376" s="163"/>
      <c r="H376" s="163"/>
      <c r="I376" s="163"/>
      <c r="J376" s="163"/>
      <c r="K376" s="163"/>
      <c r="L376" s="163"/>
    </row>
    <row r="377" spans="1:12">
      <c r="A377" s="163"/>
      <c r="B377" s="163"/>
      <c r="C377" s="163"/>
      <c r="D377" s="163"/>
      <c r="E377" s="163"/>
      <c r="F377" s="163"/>
      <c r="G377" s="163"/>
      <c r="H377" s="163"/>
      <c r="I377" s="163"/>
      <c r="J377" s="163"/>
      <c r="K377" s="163"/>
      <c r="L377" s="163"/>
    </row>
    <row r="378" spans="1:12">
      <c r="A378" s="163"/>
      <c r="B378" s="163"/>
      <c r="C378" s="163"/>
      <c r="D378" s="163"/>
      <c r="E378" s="163"/>
      <c r="F378" s="163"/>
      <c r="G378" s="163"/>
      <c r="H378" s="163"/>
      <c r="I378" s="163"/>
      <c r="J378" s="163"/>
      <c r="K378" s="163"/>
      <c r="L378" s="163"/>
    </row>
    <row r="379" spans="1:12">
      <c r="A379" s="163"/>
      <c r="B379" s="163"/>
      <c r="C379" s="163"/>
      <c r="D379" s="163"/>
      <c r="E379" s="163"/>
      <c r="F379" s="163"/>
      <c r="G379" s="163"/>
      <c r="H379" s="163"/>
      <c r="I379" s="163"/>
      <c r="J379" s="163"/>
      <c r="K379" s="163"/>
      <c r="L379" s="163"/>
    </row>
    <row r="380" spans="1:12">
      <c r="A380" s="163"/>
      <c r="B380" s="163"/>
      <c r="C380" s="163"/>
      <c r="D380" s="163"/>
      <c r="E380" s="163"/>
      <c r="F380" s="163"/>
      <c r="G380" s="163"/>
      <c r="H380" s="163"/>
      <c r="I380" s="163"/>
      <c r="J380" s="163"/>
      <c r="K380" s="163"/>
      <c r="L380" s="163"/>
    </row>
    <row r="381" spans="1:12">
      <c r="A381" s="163"/>
      <c r="B381" s="163"/>
      <c r="C381" s="163"/>
      <c r="D381" s="163"/>
      <c r="E381" s="163"/>
      <c r="F381" s="163"/>
      <c r="G381" s="163"/>
      <c r="H381" s="163"/>
      <c r="I381" s="163"/>
      <c r="J381" s="163"/>
      <c r="K381" s="163"/>
      <c r="L381" s="163"/>
    </row>
    <row r="382" spans="1:12">
      <c r="A382" s="163"/>
      <c r="B382" s="163"/>
      <c r="C382" s="163"/>
      <c r="D382" s="163"/>
      <c r="E382" s="163"/>
      <c r="F382" s="163"/>
      <c r="G382" s="163"/>
      <c r="H382" s="163"/>
      <c r="I382" s="163"/>
      <c r="J382" s="163"/>
      <c r="K382" s="163"/>
      <c r="L382" s="163"/>
    </row>
    <row r="383" spans="1:12">
      <c r="A383" s="163"/>
      <c r="B383" s="163"/>
      <c r="C383" s="163"/>
      <c r="D383" s="163"/>
      <c r="E383" s="163"/>
      <c r="F383" s="163"/>
      <c r="G383" s="163"/>
      <c r="H383" s="163"/>
      <c r="I383" s="163"/>
      <c r="J383" s="163"/>
      <c r="K383" s="163"/>
      <c r="L383" s="163"/>
    </row>
    <row r="384" spans="1:12">
      <c r="A384" s="163"/>
      <c r="B384" s="163"/>
      <c r="C384" s="163"/>
      <c r="D384" s="163"/>
      <c r="E384" s="163"/>
      <c r="F384" s="163"/>
      <c r="G384" s="163"/>
      <c r="H384" s="163"/>
      <c r="I384" s="163"/>
      <c r="J384" s="163"/>
      <c r="K384" s="163"/>
      <c r="L384" s="163"/>
    </row>
    <row r="385" spans="1:12">
      <c r="A385" s="163"/>
      <c r="B385" s="163"/>
      <c r="C385" s="163"/>
      <c r="D385" s="163"/>
      <c r="E385" s="163"/>
      <c r="F385" s="163"/>
      <c r="G385" s="163"/>
      <c r="H385" s="163"/>
      <c r="I385" s="163"/>
      <c r="J385" s="163"/>
      <c r="K385" s="163"/>
      <c r="L385" s="163"/>
    </row>
    <row r="386" spans="1:12">
      <c r="A386" s="163"/>
      <c r="B386" s="163"/>
      <c r="C386" s="163"/>
      <c r="D386" s="163"/>
      <c r="E386" s="163"/>
      <c r="F386" s="163"/>
      <c r="G386" s="163"/>
      <c r="H386" s="163"/>
      <c r="I386" s="163"/>
      <c r="J386" s="163"/>
      <c r="K386" s="163"/>
      <c r="L386" s="163"/>
    </row>
    <row r="387" spans="1:12">
      <c r="A387" s="163"/>
      <c r="B387" s="163"/>
      <c r="C387" s="163"/>
      <c r="D387" s="163"/>
      <c r="E387" s="163"/>
      <c r="F387" s="163"/>
      <c r="G387" s="163"/>
      <c r="H387" s="163"/>
      <c r="I387" s="163"/>
      <c r="J387" s="163"/>
      <c r="K387" s="163"/>
      <c r="L387" s="163"/>
    </row>
    <row r="388" spans="1:12">
      <c r="A388" s="163"/>
      <c r="B388" s="163"/>
      <c r="C388" s="163"/>
      <c r="D388" s="163"/>
      <c r="E388" s="163"/>
      <c r="F388" s="163"/>
      <c r="G388" s="163"/>
      <c r="H388" s="163"/>
      <c r="I388" s="163"/>
      <c r="J388" s="163"/>
      <c r="K388" s="163"/>
      <c r="L388" s="163"/>
    </row>
    <row r="389" spans="1:12">
      <c r="A389" s="163"/>
      <c r="B389" s="163"/>
      <c r="C389" s="163"/>
      <c r="D389" s="163"/>
      <c r="E389" s="163"/>
      <c r="F389" s="163"/>
      <c r="G389" s="163"/>
      <c r="H389" s="163"/>
      <c r="I389" s="163"/>
      <c r="J389" s="163"/>
      <c r="K389" s="163"/>
      <c r="L389" s="163"/>
    </row>
    <row r="390" spans="1:12">
      <c r="A390" s="163"/>
      <c r="B390" s="163"/>
      <c r="C390" s="163"/>
      <c r="D390" s="163"/>
      <c r="E390" s="163"/>
      <c r="F390" s="163"/>
      <c r="G390" s="163"/>
      <c r="H390" s="163"/>
      <c r="I390" s="163"/>
      <c r="J390" s="163"/>
      <c r="K390" s="163"/>
      <c r="L390" s="163"/>
    </row>
    <row r="391" spans="1:12">
      <c r="A391" s="163"/>
      <c r="B391" s="163"/>
      <c r="C391" s="163"/>
      <c r="D391" s="163"/>
      <c r="E391" s="163"/>
      <c r="F391" s="163"/>
      <c r="G391" s="163"/>
      <c r="H391" s="163"/>
      <c r="I391" s="163"/>
      <c r="J391" s="163"/>
      <c r="K391" s="163"/>
      <c r="L391" s="163"/>
    </row>
    <row r="392" spans="1:12">
      <c r="A392" s="163"/>
      <c r="B392" s="163"/>
      <c r="C392" s="163"/>
      <c r="D392" s="163"/>
      <c r="E392" s="163"/>
      <c r="F392" s="163"/>
      <c r="G392" s="163"/>
      <c r="H392" s="163"/>
      <c r="I392" s="163"/>
      <c r="J392" s="163"/>
      <c r="K392" s="163"/>
      <c r="L392" s="163"/>
    </row>
    <row r="393" spans="1:12">
      <c r="A393" s="163"/>
      <c r="B393" s="163"/>
      <c r="C393" s="163"/>
      <c r="D393" s="163"/>
      <c r="E393" s="163"/>
      <c r="F393" s="163"/>
      <c r="G393" s="163"/>
      <c r="H393" s="163"/>
      <c r="I393" s="163"/>
      <c r="J393" s="163"/>
      <c r="K393" s="163"/>
      <c r="L393" s="163"/>
    </row>
    <row r="394" spans="1:12">
      <c r="A394" s="163"/>
      <c r="B394" s="163"/>
      <c r="C394" s="163"/>
      <c r="D394" s="163"/>
      <c r="E394" s="163"/>
      <c r="F394" s="163"/>
      <c r="G394" s="163"/>
      <c r="H394" s="163"/>
      <c r="I394" s="163"/>
      <c r="J394" s="163"/>
      <c r="K394" s="163"/>
      <c r="L394" s="163"/>
    </row>
    <row r="395" spans="1:12">
      <c r="A395" s="163"/>
      <c r="B395" s="163"/>
      <c r="C395" s="163"/>
      <c r="D395" s="163"/>
      <c r="E395" s="163"/>
      <c r="F395" s="163"/>
      <c r="G395" s="163"/>
      <c r="H395" s="163"/>
      <c r="I395" s="163"/>
      <c r="J395" s="163"/>
      <c r="K395" s="163"/>
      <c r="L395" s="163"/>
    </row>
    <row r="396" spans="1:12">
      <c r="A396" s="163"/>
      <c r="B396" s="163"/>
      <c r="C396" s="163"/>
      <c r="D396" s="163"/>
      <c r="E396" s="163"/>
      <c r="F396" s="163"/>
      <c r="G396" s="163"/>
      <c r="H396" s="163"/>
      <c r="I396" s="163"/>
      <c r="J396" s="163"/>
      <c r="K396" s="163"/>
      <c r="L396" s="163"/>
    </row>
    <row r="397" spans="1:12">
      <c r="A397" s="163"/>
      <c r="B397" s="163"/>
      <c r="C397" s="163"/>
      <c r="D397" s="163"/>
      <c r="E397" s="163"/>
      <c r="F397" s="163"/>
      <c r="G397" s="163"/>
      <c r="H397" s="163"/>
      <c r="I397" s="163"/>
      <c r="J397" s="163"/>
      <c r="K397" s="163"/>
      <c r="L397" s="163"/>
    </row>
    <row r="398" spans="1:12">
      <c r="A398" s="163"/>
      <c r="B398" s="163"/>
      <c r="C398" s="163"/>
      <c r="D398" s="163"/>
      <c r="E398" s="163"/>
      <c r="F398" s="163"/>
      <c r="G398" s="163"/>
      <c r="H398" s="163"/>
      <c r="I398" s="163"/>
      <c r="J398" s="163"/>
      <c r="K398" s="163"/>
      <c r="L398" s="163"/>
    </row>
    <row r="399" spans="1:12">
      <c r="A399" s="163"/>
      <c r="B399" s="163"/>
      <c r="C399" s="163"/>
      <c r="D399" s="163"/>
      <c r="E399" s="163"/>
      <c r="F399" s="163"/>
      <c r="G399" s="163"/>
      <c r="H399" s="163"/>
      <c r="I399" s="163"/>
      <c r="J399" s="163"/>
      <c r="K399" s="163"/>
      <c r="L399" s="163"/>
    </row>
    <row r="400" spans="1:12">
      <c r="A400" s="163"/>
      <c r="B400" s="163"/>
      <c r="C400" s="163"/>
      <c r="D400" s="163"/>
      <c r="E400" s="163"/>
      <c r="F400" s="163"/>
      <c r="G400" s="163"/>
      <c r="H400" s="163"/>
      <c r="I400" s="163"/>
      <c r="J400" s="163"/>
      <c r="K400" s="163"/>
      <c r="L400" s="163"/>
    </row>
    <row r="401" spans="1:12">
      <c r="A401" s="163"/>
      <c r="B401" s="163"/>
      <c r="C401" s="163"/>
      <c r="D401" s="163"/>
      <c r="E401" s="163"/>
      <c r="F401" s="163"/>
      <c r="G401" s="163"/>
      <c r="H401" s="163"/>
      <c r="I401" s="163"/>
      <c r="J401" s="163"/>
      <c r="K401" s="163"/>
      <c r="L401" s="163"/>
    </row>
    <row r="402" spans="1:12">
      <c r="A402" s="163"/>
      <c r="B402" s="163"/>
      <c r="C402" s="163"/>
      <c r="D402" s="163"/>
      <c r="E402" s="163"/>
      <c r="F402" s="163"/>
      <c r="G402" s="163"/>
      <c r="H402" s="163"/>
      <c r="I402" s="163"/>
      <c r="J402" s="163"/>
      <c r="K402" s="163"/>
      <c r="L402" s="163"/>
    </row>
    <row r="403" spans="1:12">
      <c r="A403" s="163"/>
      <c r="B403" s="163"/>
      <c r="C403" s="163"/>
      <c r="D403" s="163"/>
      <c r="E403" s="163"/>
      <c r="F403" s="163"/>
      <c r="G403" s="163"/>
      <c r="H403" s="163"/>
      <c r="I403" s="163"/>
      <c r="J403" s="163"/>
      <c r="K403" s="163"/>
      <c r="L403" s="163"/>
    </row>
    <row r="404" spans="1:12">
      <c r="A404" s="163"/>
      <c r="B404" s="163"/>
      <c r="C404" s="163"/>
      <c r="D404" s="163"/>
      <c r="E404" s="163"/>
      <c r="F404" s="163"/>
      <c r="G404" s="163"/>
      <c r="H404" s="163"/>
      <c r="I404" s="163"/>
      <c r="J404" s="163"/>
      <c r="K404" s="163"/>
      <c r="L404" s="163"/>
    </row>
    <row r="405" spans="1:12">
      <c r="A405" s="163"/>
      <c r="B405" s="163"/>
      <c r="C405" s="163"/>
      <c r="D405" s="163"/>
      <c r="E405" s="163"/>
      <c r="F405" s="163"/>
      <c r="G405" s="163"/>
      <c r="H405" s="163"/>
      <c r="I405" s="163"/>
      <c r="J405" s="163"/>
      <c r="K405" s="163"/>
      <c r="L405" s="163"/>
    </row>
    <row r="406" spans="1:12">
      <c r="A406" s="163"/>
      <c r="B406" s="163"/>
      <c r="C406" s="163"/>
      <c r="D406" s="163"/>
      <c r="E406" s="163"/>
      <c r="F406" s="163"/>
      <c r="G406" s="163"/>
      <c r="H406" s="163"/>
      <c r="I406" s="163"/>
      <c r="J406" s="163"/>
      <c r="K406" s="163"/>
      <c r="L406" s="163"/>
    </row>
    <row r="407" spans="1:12">
      <c r="A407" s="163"/>
      <c r="B407" s="163"/>
      <c r="C407" s="163"/>
      <c r="D407" s="163"/>
      <c r="E407" s="163"/>
      <c r="F407" s="163"/>
      <c r="G407" s="163"/>
      <c r="H407" s="163"/>
      <c r="I407" s="163"/>
      <c r="J407" s="163"/>
      <c r="K407" s="163"/>
      <c r="L407" s="163"/>
    </row>
    <row r="408" spans="1:12">
      <c r="A408" s="163"/>
      <c r="B408" s="163"/>
      <c r="C408" s="163"/>
      <c r="D408" s="163"/>
      <c r="E408" s="163"/>
      <c r="F408" s="163"/>
      <c r="G408" s="163"/>
      <c r="H408" s="163"/>
      <c r="I408" s="163"/>
      <c r="J408" s="163"/>
      <c r="K408" s="163"/>
      <c r="L408" s="163"/>
    </row>
    <row r="409" spans="1:12">
      <c r="A409" s="163"/>
      <c r="B409" s="163"/>
      <c r="C409" s="163"/>
      <c r="D409" s="163"/>
      <c r="E409" s="163"/>
      <c r="F409" s="163"/>
      <c r="G409" s="163"/>
      <c r="H409" s="163"/>
      <c r="I409" s="163"/>
      <c r="J409" s="163"/>
      <c r="K409" s="163"/>
      <c r="L409" s="163"/>
    </row>
    <row r="410" spans="1:12">
      <c r="A410" s="163"/>
      <c r="B410" s="163"/>
      <c r="C410" s="163"/>
      <c r="D410" s="163"/>
      <c r="E410" s="163"/>
      <c r="F410" s="163"/>
      <c r="G410" s="163"/>
      <c r="H410" s="163"/>
      <c r="I410" s="163"/>
      <c r="J410" s="163"/>
      <c r="K410" s="163"/>
      <c r="L410" s="163"/>
    </row>
    <row r="411" spans="1:12">
      <c r="A411" s="163"/>
      <c r="B411" s="163"/>
      <c r="C411" s="163"/>
      <c r="D411" s="163"/>
      <c r="E411" s="163"/>
      <c r="F411" s="163"/>
      <c r="G411" s="163"/>
      <c r="H411" s="163"/>
      <c r="I411" s="163"/>
      <c r="J411" s="163"/>
      <c r="K411" s="163"/>
      <c r="L411" s="163"/>
    </row>
    <row r="412" spans="1:12">
      <c r="A412" s="163"/>
      <c r="B412" s="163"/>
      <c r="C412" s="163"/>
      <c r="D412" s="163"/>
      <c r="E412" s="163"/>
      <c r="F412" s="163"/>
      <c r="G412" s="163"/>
      <c r="H412" s="163"/>
      <c r="I412" s="163"/>
      <c r="J412" s="163"/>
      <c r="K412" s="163"/>
      <c r="L412" s="163"/>
    </row>
    <row r="413" spans="1:12">
      <c r="A413" s="163"/>
      <c r="B413" s="163"/>
      <c r="C413" s="163"/>
      <c r="D413" s="163"/>
      <c r="E413" s="163"/>
      <c r="F413" s="163"/>
      <c r="G413" s="163"/>
      <c r="H413" s="163"/>
      <c r="I413" s="163"/>
      <c r="J413" s="163"/>
      <c r="K413" s="163"/>
      <c r="L413" s="163"/>
    </row>
    <row r="414" spans="1:12">
      <c r="A414" s="163"/>
      <c r="B414" s="163"/>
      <c r="C414" s="163"/>
      <c r="D414" s="163"/>
      <c r="E414" s="163"/>
      <c r="F414" s="163"/>
      <c r="G414" s="163"/>
      <c r="H414" s="163"/>
      <c r="I414" s="163"/>
      <c r="J414" s="163"/>
      <c r="K414" s="163"/>
      <c r="L414" s="163"/>
    </row>
    <row r="415" spans="1:12">
      <c r="A415" s="163"/>
      <c r="B415" s="163"/>
      <c r="C415" s="163"/>
      <c r="D415" s="163"/>
      <c r="E415" s="163"/>
      <c r="F415" s="163"/>
      <c r="G415" s="163"/>
      <c r="H415" s="163"/>
      <c r="I415" s="163"/>
      <c r="J415" s="163"/>
      <c r="K415" s="163"/>
      <c r="L415" s="163"/>
    </row>
    <row r="416" spans="1:12">
      <c r="A416" s="163"/>
      <c r="B416" s="163"/>
      <c r="C416" s="163"/>
      <c r="D416" s="163"/>
      <c r="E416" s="163"/>
      <c r="F416" s="163"/>
      <c r="G416" s="163"/>
      <c r="H416" s="163"/>
      <c r="I416" s="163"/>
      <c r="J416" s="163"/>
      <c r="K416" s="163"/>
      <c r="L416" s="163"/>
    </row>
    <row r="417" spans="1:12">
      <c r="A417" s="163"/>
      <c r="B417" s="163"/>
      <c r="C417" s="163"/>
      <c r="D417" s="163"/>
      <c r="E417" s="163"/>
      <c r="F417" s="163"/>
      <c r="G417" s="163"/>
      <c r="H417" s="163"/>
      <c r="I417" s="163"/>
      <c r="J417" s="163"/>
      <c r="K417" s="163"/>
      <c r="L417" s="163"/>
    </row>
    <row r="418" spans="1:12">
      <c r="A418" s="163"/>
      <c r="B418" s="163"/>
      <c r="C418" s="163"/>
      <c r="D418" s="163"/>
      <c r="E418" s="163"/>
      <c r="F418" s="163"/>
      <c r="G418" s="163"/>
      <c r="H418" s="163"/>
      <c r="I418" s="163"/>
      <c r="J418" s="163"/>
      <c r="K418" s="163"/>
      <c r="L418" s="163"/>
    </row>
    <row r="419" spans="1:12">
      <c r="A419" s="163"/>
      <c r="B419" s="163"/>
      <c r="C419" s="163"/>
      <c r="D419" s="163"/>
      <c r="E419" s="163"/>
      <c r="F419" s="163"/>
      <c r="G419" s="163"/>
      <c r="H419" s="163"/>
      <c r="I419" s="163"/>
      <c r="J419" s="163"/>
      <c r="K419" s="163"/>
      <c r="L419" s="163"/>
    </row>
    <row r="420" spans="1:12">
      <c r="A420" s="163"/>
      <c r="B420" s="163"/>
      <c r="C420" s="163"/>
      <c r="D420" s="163"/>
      <c r="E420" s="163"/>
      <c r="F420" s="163"/>
      <c r="G420" s="163"/>
      <c r="H420" s="163"/>
      <c r="I420" s="163"/>
      <c r="J420" s="163"/>
      <c r="K420" s="163"/>
      <c r="L420" s="163"/>
    </row>
    <row r="421" spans="1:12">
      <c r="A421" s="163"/>
      <c r="B421" s="163"/>
      <c r="C421" s="163"/>
      <c r="D421" s="163"/>
      <c r="E421" s="163"/>
      <c r="F421" s="163"/>
      <c r="G421" s="163"/>
      <c r="H421" s="163"/>
      <c r="I421" s="163"/>
      <c r="J421" s="163"/>
      <c r="K421" s="163"/>
      <c r="L421" s="163"/>
    </row>
    <row r="422" spans="1:12">
      <c r="A422" s="163"/>
      <c r="B422" s="163"/>
      <c r="C422" s="163"/>
      <c r="D422" s="163"/>
      <c r="E422" s="163"/>
      <c r="F422" s="163"/>
      <c r="G422" s="163"/>
      <c r="H422" s="163"/>
      <c r="I422" s="163"/>
      <c r="J422" s="163"/>
      <c r="K422" s="163"/>
      <c r="L422" s="163"/>
    </row>
    <row r="423" spans="1:12">
      <c r="A423" s="163"/>
      <c r="B423" s="163"/>
      <c r="C423" s="163"/>
      <c r="D423" s="163"/>
      <c r="E423" s="163"/>
      <c r="F423" s="163"/>
      <c r="G423" s="163"/>
      <c r="H423" s="163"/>
      <c r="I423" s="163"/>
      <c r="J423" s="163"/>
      <c r="K423" s="163"/>
      <c r="L423" s="163"/>
    </row>
    <row r="424" spans="1:12">
      <c r="A424" s="163"/>
      <c r="B424" s="163"/>
      <c r="C424" s="163"/>
      <c r="D424" s="163"/>
      <c r="E424" s="163"/>
      <c r="F424" s="163"/>
      <c r="G424" s="163"/>
      <c r="H424" s="163"/>
      <c r="I424" s="163"/>
      <c r="J424" s="163"/>
      <c r="K424" s="163"/>
      <c r="L424" s="163"/>
    </row>
    <row r="425" spans="1:12">
      <c r="A425" s="163"/>
      <c r="B425" s="163"/>
      <c r="C425" s="163"/>
      <c r="D425" s="163"/>
      <c r="E425" s="163"/>
      <c r="F425" s="163"/>
      <c r="G425" s="163"/>
      <c r="H425" s="163"/>
      <c r="I425" s="163"/>
      <c r="J425" s="163"/>
      <c r="K425" s="163"/>
      <c r="L425" s="163"/>
    </row>
    <row r="426" spans="1:12">
      <c r="A426" s="163"/>
      <c r="B426" s="163"/>
      <c r="C426" s="163"/>
      <c r="D426" s="163"/>
      <c r="E426" s="163"/>
      <c r="F426" s="163"/>
      <c r="G426" s="163"/>
      <c r="H426" s="163"/>
      <c r="I426" s="163"/>
      <c r="J426" s="163"/>
      <c r="K426" s="163"/>
      <c r="L426" s="163"/>
    </row>
    <row r="427" spans="1:12">
      <c r="A427" s="163"/>
      <c r="B427" s="163"/>
      <c r="C427" s="163"/>
      <c r="D427" s="163"/>
      <c r="E427" s="163"/>
      <c r="F427" s="163"/>
      <c r="G427" s="163"/>
      <c r="H427" s="163"/>
      <c r="I427" s="163"/>
      <c r="J427" s="163"/>
      <c r="K427" s="163"/>
      <c r="L427" s="163"/>
    </row>
    <row r="428" spans="1:12">
      <c r="A428" s="163"/>
      <c r="B428" s="163"/>
      <c r="C428" s="163"/>
      <c r="D428" s="163"/>
      <c r="E428" s="163"/>
      <c r="F428" s="163"/>
      <c r="G428" s="163"/>
      <c r="H428" s="163"/>
      <c r="I428" s="163"/>
      <c r="J428" s="163"/>
      <c r="K428" s="163"/>
      <c r="L428" s="163"/>
    </row>
    <row r="429" spans="1:12">
      <c r="A429" s="163"/>
      <c r="B429" s="163"/>
      <c r="C429" s="163"/>
      <c r="D429" s="163"/>
      <c r="E429" s="163"/>
      <c r="F429" s="163"/>
      <c r="G429" s="163"/>
      <c r="H429" s="163"/>
      <c r="I429" s="163"/>
      <c r="J429" s="163"/>
      <c r="K429" s="163"/>
      <c r="L429" s="163"/>
    </row>
    <row r="430" spans="1:12">
      <c r="A430" s="163"/>
      <c r="B430" s="163"/>
      <c r="C430" s="163"/>
      <c r="D430" s="163"/>
      <c r="E430" s="163"/>
      <c r="F430" s="163"/>
      <c r="G430" s="163"/>
      <c r="H430" s="163"/>
      <c r="I430" s="163"/>
      <c r="J430" s="163"/>
      <c r="K430" s="163"/>
      <c r="L430" s="163"/>
    </row>
    <row r="431" spans="1:12">
      <c r="A431" s="163"/>
      <c r="B431" s="163"/>
      <c r="C431" s="163"/>
      <c r="D431" s="163"/>
      <c r="E431" s="163"/>
      <c r="F431" s="163"/>
      <c r="G431" s="163"/>
      <c r="H431" s="163"/>
      <c r="I431" s="163"/>
      <c r="J431" s="163"/>
      <c r="K431" s="163"/>
      <c r="L431" s="163"/>
    </row>
    <row r="432" spans="1:12">
      <c r="A432" s="163"/>
      <c r="B432" s="163"/>
      <c r="C432" s="163"/>
      <c r="D432" s="163"/>
      <c r="E432" s="163"/>
      <c r="F432" s="163"/>
      <c r="G432" s="163"/>
      <c r="H432" s="163"/>
      <c r="I432" s="163"/>
      <c r="J432" s="163"/>
      <c r="K432" s="163"/>
      <c r="L432" s="163"/>
    </row>
    <row r="433" spans="1:12">
      <c r="A433" s="163"/>
      <c r="B433" s="163"/>
      <c r="C433" s="163"/>
      <c r="D433" s="163"/>
      <c r="E433" s="163"/>
      <c r="F433" s="163"/>
      <c r="G433" s="163"/>
      <c r="H433" s="163"/>
      <c r="I433" s="163"/>
      <c r="J433" s="163"/>
      <c r="K433" s="163"/>
      <c r="L433" s="163"/>
    </row>
    <row r="434" spans="1:12">
      <c r="A434" s="163"/>
      <c r="B434" s="163"/>
      <c r="C434" s="163"/>
      <c r="D434" s="163"/>
      <c r="E434" s="163"/>
      <c r="F434" s="163"/>
      <c r="G434" s="163"/>
      <c r="H434" s="163"/>
      <c r="I434" s="163"/>
      <c r="J434" s="163"/>
      <c r="K434" s="163"/>
      <c r="L434" s="163"/>
    </row>
    <row r="435" spans="1:12">
      <c r="A435" s="163"/>
      <c r="B435" s="163"/>
      <c r="C435" s="163"/>
      <c r="D435" s="163"/>
      <c r="E435" s="163"/>
      <c r="F435" s="163"/>
      <c r="G435" s="163"/>
      <c r="H435" s="163"/>
      <c r="I435" s="163"/>
      <c r="J435" s="163"/>
      <c r="K435" s="163"/>
      <c r="L435" s="163"/>
    </row>
    <row r="436" spans="1:12">
      <c r="A436" s="163"/>
      <c r="B436" s="163"/>
      <c r="C436" s="163"/>
      <c r="D436" s="163"/>
      <c r="E436" s="163"/>
      <c r="F436" s="163"/>
      <c r="G436" s="163"/>
      <c r="H436" s="163"/>
      <c r="I436" s="163"/>
      <c r="J436" s="163"/>
      <c r="K436" s="163"/>
      <c r="L436" s="163"/>
    </row>
    <row r="437" spans="1:12">
      <c r="A437" s="163"/>
      <c r="B437" s="163"/>
      <c r="C437" s="163"/>
      <c r="D437" s="163"/>
      <c r="E437" s="163"/>
      <c r="F437" s="163"/>
      <c r="G437" s="163"/>
      <c r="H437" s="163"/>
      <c r="I437" s="163"/>
      <c r="J437" s="163"/>
      <c r="K437" s="163"/>
      <c r="L437" s="163"/>
    </row>
    <row r="438" spans="1:12">
      <c r="A438" s="163"/>
      <c r="B438" s="163"/>
      <c r="C438" s="163"/>
      <c r="D438" s="163"/>
      <c r="E438" s="163"/>
      <c r="F438" s="163"/>
      <c r="G438" s="163"/>
      <c r="H438" s="163"/>
      <c r="I438" s="163"/>
      <c r="J438" s="163"/>
      <c r="K438" s="163"/>
      <c r="L438" s="163"/>
    </row>
    <row r="439" spans="1:12">
      <c r="A439" s="163"/>
      <c r="B439" s="163"/>
      <c r="C439" s="163"/>
      <c r="D439" s="163"/>
      <c r="E439" s="163"/>
      <c r="F439" s="163"/>
      <c r="G439" s="163"/>
      <c r="H439" s="163"/>
      <c r="I439" s="163"/>
      <c r="J439" s="163"/>
      <c r="K439" s="163"/>
      <c r="L439" s="163"/>
    </row>
    <row r="440" spans="1:12">
      <c r="A440" s="163"/>
      <c r="B440" s="163"/>
      <c r="C440" s="163"/>
      <c r="D440" s="163"/>
      <c r="E440" s="163"/>
      <c r="F440" s="163"/>
      <c r="G440" s="163"/>
      <c r="H440" s="163"/>
      <c r="I440" s="163"/>
      <c r="J440" s="163"/>
      <c r="K440" s="163"/>
      <c r="L440" s="163"/>
    </row>
    <row r="441" spans="1:12">
      <c r="A441" s="163"/>
      <c r="B441" s="163"/>
      <c r="C441" s="163"/>
      <c r="D441" s="163"/>
      <c r="E441" s="163"/>
      <c r="F441" s="163"/>
      <c r="G441" s="163"/>
      <c r="H441" s="163"/>
      <c r="I441" s="163"/>
      <c r="J441" s="163"/>
      <c r="K441" s="163"/>
      <c r="L441" s="163"/>
    </row>
    <row r="442" spans="1:12">
      <c r="A442" s="163"/>
      <c r="B442" s="163"/>
      <c r="C442" s="163"/>
      <c r="D442" s="163"/>
      <c r="E442" s="163"/>
      <c r="F442" s="163"/>
      <c r="G442" s="163"/>
      <c r="H442" s="163"/>
      <c r="I442" s="163"/>
      <c r="J442" s="163"/>
      <c r="K442" s="163"/>
      <c r="L442" s="163"/>
    </row>
    <row r="443" spans="1:12">
      <c r="A443" s="163"/>
      <c r="B443" s="163"/>
      <c r="C443" s="163"/>
      <c r="D443" s="163"/>
      <c r="E443" s="163"/>
      <c r="F443" s="163"/>
      <c r="G443" s="163"/>
      <c r="H443" s="163"/>
      <c r="I443" s="163"/>
      <c r="J443" s="163"/>
      <c r="K443" s="163"/>
      <c r="L443" s="163"/>
    </row>
    <row r="444" spans="1:12">
      <c r="A444" s="163"/>
      <c r="B444" s="163"/>
      <c r="C444" s="163"/>
      <c r="D444" s="163"/>
      <c r="E444" s="163"/>
      <c r="F444" s="163"/>
      <c r="G444" s="163"/>
      <c r="H444" s="163"/>
      <c r="I444" s="163"/>
      <c r="J444" s="163"/>
      <c r="K444" s="163"/>
      <c r="L444" s="163"/>
    </row>
    <row r="445" spans="1:12">
      <c r="A445" s="163"/>
      <c r="B445" s="163"/>
      <c r="C445" s="163"/>
      <c r="D445" s="163"/>
      <c r="E445" s="163"/>
      <c r="F445" s="163"/>
      <c r="G445" s="163"/>
      <c r="H445" s="163"/>
      <c r="I445" s="163"/>
      <c r="J445" s="163"/>
      <c r="K445" s="163"/>
      <c r="L445" s="163"/>
    </row>
    <row r="446" spans="1:12">
      <c r="A446" s="163"/>
      <c r="B446" s="163"/>
      <c r="C446" s="163"/>
      <c r="D446" s="163"/>
      <c r="E446" s="163"/>
      <c r="F446" s="163"/>
      <c r="G446" s="163"/>
      <c r="H446" s="163"/>
      <c r="I446" s="163"/>
      <c r="J446" s="163"/>
      <c r="K446" s="163"/>
      <c r="L446" s="163"/>
    </row>
    <row r="447" spans="1:12">
      <c r="A447" s="163"/>
      <c r="B447" s="163"/>
      <c r="C447" s="163"/>
      <c r="D447" s="163"/>
      <c r="E447" s="163"/>
      <c r="F447" s="163"/>
      <c r="G447" s="163"/>
      <c r="H447" s="163"/>
      <c r="I447" s="163"/>
      <c r="J447" s="163"/>
      <c r="K447" s="163"/>
      <c r="L447" s="163"/>
    </row>
    <row r="448" spans="1:12">
      <c r="A448" s="163"/>
      <c r="B448" s="163"/>
      <c r="C448" s="163"/>
      <c r="D448" s="163"/>
      <c r="E448" s="163"/>
      <c r="F448" s="163"/>
      <c r="G448" s="163"/>
      <c r="H448" s="163"/>
      <c r="I448" s="163"/>
      <c r="J448" s="163"/>
      <c r="K448" s="163"/>
      <c r="L448" s="163"/>
    </row>
    <row r="449" spans="1:12">
      <c r="A449" s="163"/>
      <c r="B449" s="163"/>
      <c r="C449" s="163"/>
      <c r="D449" s="163"/>
      <c r="E449" s="163"/>
      <c r="F449" s="163"/>
      <c r="G449" s="163"/>
      <c r="H449" s="163"/>
      <c r="I449" s="163"/>
      <c r="J449" s="163"/>
      <c r="K449" s="163"/>
      <c r="L449" s="163"/>
    </row>
    <row r="450" spans="1:12">
      <c r="A450" s="163"/>
      <c r="B450" s="163"/>
      <c r="C450" s="163"/>
      <c r="D450" s="163"/>
      <c r="E450" s="163"/>
      <c r="F450" s="163"/>
      <c r="G450" s="163"/>
      <c r="H450" s="163"/>
      <c r="I450" s="163"/>
      <c r="J450" s="163"/>
      <c r="K450" s="163"/>
      <c r="L450" s="163"/>
    </row>
    <row r="451" spans="1:12">
      <c r="A451" s="163"/>
      <c r="B451" s="163"/>
      <c r="C451" s="163"/>
      <c r="D451" s="163"/>
      <c r="E451" s="163"/>
      <c r="F451" s="163"/>
      <c r="G451" s="163"/>
      <c r="H451" s="163"/>
      <c r="I451" s="163"/>
      <c r="J451" s="163"/>
      <c r="K451" s="163"/>
      <c r="L451" s="163"/>
    </row>
    <row r="452" spans="1:12">
      <c r="A452" s="163"/>
      <c r="B452" s="163"/>
      <c r="C452" s="163"/>
      <c r="D452" s="163"/>
      <c r="E452" s="163"/>
      <c r="F452" s="163"/>
      <c r="G452" s="163"/>
      <c r="H452" s="163"/>
      <c r="I452" s="163"/>
      <c r="J452" s="163"/>
      <c r="K452" s="163"/>
      <c r="L452" s="163"/>
    </row>
    <row r="453" spans="1:12">
      <c r="A453" s="163"/>
      <c r="B453" s="163"/>
      <c r="C453" s="163"/>
      <c r="D453" s="163"/>
      <c r="E453" s="163"/>
      <c r="F453" s="163"/>
      <c r="G453" s="163"/>
      <c r="H453" s="163"/>
      <c r="I453" s="163"/>
      <c r="J453" s="163"/>
      <c r="K453" s="163"/>
      <c r="L453" s="163"/>
    </row>
    <row r="454" spans="1:12">
      <c r="A454" s="163"/>
      <c r="B454" s="163"/>
      <c r="C454" s="163"/>
      <c r="D454" s="163"/>
      <c r="E454" s="163"/>
      <c r="F454" s="163"/>
      <c r="G454" s="163"/>
      <c r="H454" s="163"/>
      <c r="I454" s="163"/>
      <c r="J454" s="163"/>
      <c r="K454" s="163"/>
      <c r="L454" s="163"/>
    </row>
    <row r="455" spans="1:12">
      <c r="A455" s="163"/>
      <c r="B455" s="163"/>
      <c r="C455" s="163"/>
      <c r="D455" s="163"/>
      <c r="E455" s="163"/>
      <c r="F455" s="163"/>
      <c r="G455" s="163"/>
      <c r="H455" s="163"/>
      <c r="I455" s="163"/>
      <c r="J455" s="163"/>
      <c r="K455" s="163"/>
      <c r="L455" s="163"/>
    </row>
    <row r="456" spans="1:12">
      <c r="A456" s="163"/>
      <c r="B456" s="163"/>
      <c r="C456" s="163"/>
      <c r="D456" s="163"/>
      <c r="E456" s="163"/>
      <c r="F456" s="163"/>
      <c r="G456" s="163"/>
      <c r="H456" s="163"/>
      <c r="I456" s="163"/>
      <c r="J456" s="163"/>
      <c r="K456" s="163"/>
      <c r="L456" s="163"/>
    </row>
    <row r="457" spans="1:12">
      <c r="A457" s="163"/>
      <c r="B457" s="163"/>
      <c r="C457" s="163"/>
      <c r="D457" s="163"/>
      <c r="E457" s="163"/>
      <c r="F457" s="163"/>
      <c r="G457" s="163"/>
      <c r="H457" s="163"/>
      <c r="I457" s="163"/>
      <c r="J457" s="163"/>
      <c r="K457" s="163"/>
      <c r="L457" s="163"/>
    </row>
    <row r="458" spans="1:12">
      <c r="A458" s="163"/>
      <c r="B458" s="163"/>
      <c r="C458" s="163"/>
      <c r="D458" s="163"/>
      <c r="E458" s="163"/>
      <c r="F458" s="163"/>
      <c r="G458" s="163"/>
      <c r="H458" s="163"/>
      <c r="I458" s="163"/>
      <c r="J458" s="163"/>
      <c r="K458" s="163"/>
      <c r="L458" s="163"/>
    </row>
    <row r="459" spans="1:12">
      <c r="A459" s="163"/>
      <c r="B459" s="163"/>
      <c r="C459" s="163"/>
      <c r="D459" s="163"/>
      <c r="E459" s="163"/>
      <c r="F459" s="163"/>
      <c r="G459" s="163"/>
      <c r="H459" s="163"/>
      <c r="I459" s="163"/>
      <c r="J459" s="163"/>
      <c r="K459" s="163"/>
      <c r="L459" s="163"/>
    </row>
    <row r="460" spans="1:12">
      <c r="A460" s="163"/>
      <c r="B460" s="163"/>
      <c r="C460" s="163"/>
      <c r="D460" s="163"/>
      <c r="E460" s="163"/>
      <c r="F460" s="163"/>
      <c r="G460" s="163"/>
      <c r="H460" s="163"/>
      <c r="I460" s="163"/>
      <c r="J460" s="163"/>
      <c r="K460" s="163"/>
      <c r="L460" s="163"/>
    </row>
    <row r="461" spans="1:12">
      <c r="A461" s="163"/>
      <c r="B461" s="163"/>
      <c r="C461" s="163"/>
      <c r="D461" s="163"/>
      <c r="E461" s="163"/>
      <c r="F461" s="163"/>
      <c r="G461" s="163"/>
      <c r="H461" s="163"/>
      <c r="I461" s="163"/>
      <c r="J461" s="163"/>
      <c r="K461" s="163"/>
      <c r="L461" s="163"/>
    </row>
    <row r="462" spans="1:12">
      <c r="A462" s="163"/>
      <c r="B462" s="163"/>
      <c r="C462" s="163"/>
      <c r="D462" s="163"/>
      <c r="E462" s="163"/>
      <c r="F462" s="163"/>
      <c r="G462" s="163"/>
      <c r="H462" s="163"/>
      <c r="I462" s="163"/>
      <c r="J462" s="163"/>
      <c r="K462" s="163"/>
      <c r="L462" s="163"/>
    </row>
    <row r="463" spans="1:12">
      <c r="A463" s="163"/>
      <c r="B463" s="163"/>
      <c r="C463" s="163"/>
      <c r="D463" s="163"/>
      <c r="E463" s="163"/>
      <c r="F463" s="163"/>
      <c r="G463" s="163"/>
      <c r="H463" s="163"/>
      <c r="I463" s="163"/>
      <c r="J463" s="163"/>
      <c r="K463" s="163"/>
      <c r="L463" s="163"/>
    </row>
    <row r="464" spans="1:12">
      <c r="A464" s="163"/>
      <c r="B464" s="163"/>
      <c r="C464" s="163"/>
      <c r="D464" s="163"/>
      <c r="E464" s="163"/>
      <c r="F464" s="163"/>
      <c r="G464" s="163"/>
      <c r="H464" s="163"/>
      <c r="I464" s="163"/>
      <c r="J464" s="163"/>
      <c r="K464" s="163"/>
      <c r="L464" s="163"/>
    </row>
    <row r="465" spans="1:12">
      <c r="A465" s="163"/>
      <c r="B465" s="163"/>
      <c r="C465" s="163"/>
      <c r="D465" s="163"/>
      <c r="E465" s="163"/>
      <c r="F465" s="163"/>
      <c r="G465" s="163"/>
      <c r="H465" s="163"/>
      <c r="I465" s="163"/>
      <c r="J465" s="163"/>
      <c r="K465" s="163"/>
      <c r="L465" s="163"/>
    </row>
    <row r="466" spans="1:12">
      <c r="A466" s="163"/>
      <c r="B466" s="163"/>
      <c r="C466" s="163"/>
      <c r="D466" s="163"/>
      <c r="E466" s="163"/>
      <c r="F466" s="163"/>
      <c r="G466" s="163"/>
      <c r="H466" s="163"/>
      <c r="I466" s="163"/>
      <c r="J466" s="163"/>
      <c r="K466" s="163"/>
      <c r="L466" s="163"/>
    </row>
    <row r="467" spans="1:12">
      <c r="A467" s="163"/>
      <c r="B467" s="163"/>
      <c r="C467" s="163"/>
      <c r="D467" s="163"/>
      <c r="E467" s="163"/>
      <c r="F467" s="163"/>
      <c r="G467" s="163"/>
      <c r="H467" s="163"/>
      <c r="I467" s="163"/>
      <c r="J467" s="163"/>
      <c r="K467" s="163"/>
      <c r="L467" s="163"/>
    </row>
    <row r="468" spans="1:12">
      <c r="A468" s="163"/>
      <c r="B468" s="163"/>
      <c r="C468" s="163"/>
      <c r="D468" s="163"/>
      <c r="E468" s="163"/>
      <c r="F468" s="163"/>
      <c r="G468" s="163"/>
      <c r="H468" s="163"/>
      <c r="I468" s="163"/>
      <c r="J468" s="163"/>
      <c r="K468" s="163"/>
      <c r="L468" s="163"/>
    </row>
    <row r="469" spans="1:12">
      <c r="A469" s="163"/>
      <c r="B469" s="163"/>
      <c r="C469" s="163"/>
      <c r="D469" s="163"/>
      <c r="E469" s="163"/>
      <c r="F469" s="163"/>
      <c r="G469" s="163"/>
      <c r="H469" s="163"/>
      <c r="I469" s="163"/>
      <c r="J469" s="163"/>
      <c r="K469" s="163"/>
      <c r="L469" s="163"/>
    </row>
    <row r="470" spans="1:12">
      <c r="A470" s="163"/>
      <c r="B470" s="163"/>
      <c r="C470" s="163"/>
      <c r="D470" s="163"/>
      <c r="E470" s="163"/>
      <c r="F470" s="163"/>
      <c r="G470" s="163"/>
      <c r="H470" s="163"/>
      <c r="I470" s="163"/>
      <c r="J470" s="163"/>
      <c r="K470" s="163"/>
      <c r="L470" s="163"/>
    </row>
    <row r="471" spans="1:12">
      <c r="A471" s="163"/>
      <c r="B471" s="163"/>
      <c r="C471" s="163"/>
      <c r="D471" s="163"/>
      <c r="E471" s="163"/>
      <c r="F471" s="163"/>
      <c r="G471" s="163"/>
      <c r="H471" s="163"/>
      <c r="I471" s="163"/>
      <c r="J471" s="163"/>
      <c r="K471" s="163"/>
      <c r="L471" s="163"/>
    </row>
    <row r="472" spans="1:12">
      <c r="A472" s="163"/>
      <c r="B472" s="163"/>
      <c r="C472" s="163"/>
      <c r="D472" s="163"/>
      <c r="E472" s="163"/>
      <c r="F472" s="163"/>
      <c r="G472" s="163"/>
      <c r="H472" s="163"/>
      <c r="I472" s="163"/>
      <c r="J472" s="163"/>
      <c r="K472" s="163"/>
      <c r="L472" s="163"/>
    </row>
    <row r="473" spans="1:12">
      <c r="A473" s="163"/>
      <c r="B473" s="163"/>
      <c r="C473" s="163"/>
      <c r="D473" s="163"/>
      <c r="E473" s="163"/>
      <c r="F473" s="163"/>
      <c r="G473" s="163"/>
      <c r="H473" s="163"/>
      <c r="I473" s="163"/>
      <c r="J473" s="163"/>
      <c r="K473" s="163"/>
      <c r="L473" s="163"/>
    </row>
    <row r="474" spans="1:12">
      <c r="A474" s="163"/>
      <c r="B474" s="163"/>
      <c r="C474" s="163"/>
      <c r="D474" s="163"/>
      <c r="E474" s="163"/>
      <c r="F474" s="163"/>
      <c r="G474" s="163"/>
      <c r="H474" s="163"/>
      <c r="I474" s="163"/>
      <c r="J474" s="163"/>
      <c r="K474" s="163"/>
      <c r="L474" s="163"/>
    </row>
    <row r="475" spans="1:12">
      <c r="A475" s="163"/>
      <c r="B475" s="163"/>
      <c r="C475" s="163"/>
      <c r="D475" s="163"/>
      <c r="E475" s="163"/>
      <c r="F475" s="163"/>
      <c r="G475" s="163"/>
      <c r="H475" s="163"/>
      <c r="I475" s="163"/>
      <c r="J475" s="163"/>
      <c r="K475" s="163"/>
      <c r="L475" s="163"/>
    </row>
    <row r="476" spans="1:12">
      <c r="A476" s="163"/>
      <c r="B476" s="163"/>
      <c r="C476" s="163"/>
      <c r="D476" s="163"/>
      <c r="E476" s="163"/>
      <c r="F476" s="163"/>
      <c r="G476" s="163"/>
      <c r="H476" s="163"/>
      <c r="I476" s="163"/>
      <c r="J476" s="163"/>
      <c r="K476" s="163"/>
      <c r="L476" s="163"/>
    </row>
    <row r="477" spans="1:12">
      <c r="A477" s="163"/>
      <c r="B477" s="163"/>
      <c r="C477" s="163"/>
      <c r="D477" s="163"/>
      <c r="E477" s="163"/>
      <c r="F477" s="163"/>
      <c r="G477" s="163"/>
      <c r="H477" s="163"/>
      <c r="I477" s="163"/>
      <c r="J477" s="163"/>
      <c r="K477" s="163"/>
      <c r="L477" s="163"/>
    </row>
    <row r="478" spans="1:12">
      <c r="A478" s="163"/>
      <c r="B478" s="163"/>
      <c r="C478" s="163"/>
      <c r="D478" s="163"/>
      <c r="E478" s="163"/>
      <c r="F478" s="163"/>
      <c r="G478" s="163"/>
      <c r="H478" s="163"/>
      <c r="I478" s="163"/>
      <c r="J478" s="163"/>
      <c r="K478" s="163"/>
      <c r="L478" s="163"/>
    </row>
    <row r="479" spans="1:12">
      <c r="A479" s="163"/>
      <c r="B479" s="163"/>
      <c r="C479" s="163"/>
      <c r="D479" s="163"/>
      <c r="E479" s="163"/>
      <c r="F479" s="163"/>
      <c r="G479" s="163"/>
      <c r="H479" s="163"/>
      <c r="I479" s="163"/>
      <c r="J479" s="163"/>
      <c r="K479" s="163"/>
      <c r="L479" s="163"/>
    </row>
    <row r="480" spans="1:12">
      <c r="A480" s="163"/>
      <c r="B480" s="163"/>
      <c r="C480" s="163"/>
      <c r="D480" s="163"/>
      <c r="E480" s="163"/>
      <c r="F480" s="163"/>
      <c r="G480" s="163"/>
      <c r="H480" s="163"/>
      <c r="I480" s="163"/>
      <c r="J480" s="163"/>
      <c r="K480" s="163"/>
      <c r="L480" s="163"/>
    </row>
    <row r="481" spans="1:12">
      <c r="A481" s="163"/>
      <c r="B481" s="163"/>
      <c r="C481" s="163"/>
      <c r="D481" s="163"/>
      <c r="E481" s="163"/>
      <c r="F481" s="163"/>
      <c r="G481" s="163"/>
      <c r="H481" s="163"/>
      <c r="I481" s="163"/>
      <c r="J481" s="163"/>
      <c r="K481" s="163"/>
      <c r="L481" s="163"/>
    </row>
    <row r="482" spans="1:12">
      <c r="A482" s="163"/>
      <c r="B482" s="163"/>
      <c r="C482" s="163"/>
      <c r="D482" s="163"/>
      <c r="E482" s="163"/>
      <c r="F482" s="163"/>
      <c r="G482" s="163"/>
      <c r="H482" s="163"/>
      <c r="I482" s="163"/>
      <c r="J482" s="163"/>
      <c r="K482" s="163"/>
      <c r="L482" s="163"/>
    </row>
    <row r="483" spans="1:12">
      <c r="A483" s="163"/>
      <c r="B483" s="163"/>
      <c r="C483" s="163"/>
      <c r="D483" s="163"/>
      <c r="E483" s="163"/>
      <c r="F483" s="163"/>
      <c r="G483" s="163"/>
      <c r="H483" s="163"/>
      <c r="I483" s="163"/>
      <c r="J483" s="163"/>
      <c r="K483" s="163"/>
      <c r="L483" s="163"/>
    </row>
    <row r="484" spans="1:12">
      <c r="A484" s="163"/>
      <c r="B484" s="163"/>
      <c r="C484" s="163"/>
      <c r="D484" s="163"/>
      <c r="E484" s="163"/>
      <c r="F484" s="163"/>
      <c r="G484" s="163"/>
      <c r="H484" s="163"/>
      <c r="I484" s="163"/>
      <c r="J484" s="163"/>
      <c r="K484" s="163"/>
      <c r="L484" s="163"/>
    </row>
    <row r="485" spans="1:12">
      <c r="A485" s="163"/>
      <c r="B485" s="163"/>
      <c r="C485" s="163"/>
      <c r="D485" s="163"/>
      <c r="E485" s="163"/>
      <c r="F485" s="163"/>
      <c r="G485" s="163"/>
      <c r="H485" s="163"/>
      <c r="I485" s="163"/>
      <c r="J485" s="163"/>
      <c r="K485" s="163"/>
      <c r="L485" s="163"/>
    </row>
    <row r="486" spans="1:12">
      <c r="A486" s="163"/>
      <c r="B486" s="163"/>
      <c r="C486" s="163"/>
      <c r="D486" s="163"/>
      <c r="E486" s="163"/>
      <c r="F486" s="163"/>
      <c r="G486" s="163"/>
      <c r="H486" s="163"/>
      <c r="I486" s="163"/>
      <c r="J486" s="163"/>
      <c r="K486" s="163"/>
      <c r="L486" s="163"/>
    </row>
    <row r="487" spans="1:12">
      <c r="A487" s="163"/>
      <c r="B487" s="163"/>
      <c r="C487" s="163"/>
      <c r="D487" s="163"/>
      <c r="E487" s="163"/>
      <c r="F487" s="163"/>
      <c r="G487" s="163"/>
      <c r="H487" s="163"/>
      <c r="I487" s="163"/>
      <c r="J487" s="163"/>
      <c r="K487" s="163"/>
      <c r="L487" s="163"/>
    </row>
    <row r="488" spans="1:12">
      <c r="A488" s="163"/>
      <c r="B488" s="163"/>
      <c r="C488" s="163"/>
      <c r="D488" s="163"/>
      <c r="E488" s="163"/>
      <c r="F488" s="163"/>
      <c r="G488" s="163"/>
      <c r="H488" s="163"/>
      <c r="I488" s="163"/>
      <c r="J488" s="163"/>
      <c r="K488" s="163"/>
      <c r="L488" s="163"/>
    </row>
    <row r="489" spans="1:12">
      <c r="A489" s="163"/>
      <c r="B489" s="163"/>
      <c r="C489" s="163"/>
      <c r="D489" s="163"/>
      <c r="E489" s="163"/>
      <c r="F489" s="163"/>
      <c r="G489" s="163"/>
      <c r="H489" s="163"/>
      <c r="I489" s="163"/>
      <c r="J489" s="163"/>
      <c r="K489" s="163"/>
      <c r="L489" s="163"/>
    </row>
    <row r="490" spans="1:12">
      <c r="A490" s="163"/>
      <c r="B490" s="163"/>
      <c r="C490" s="163"/>
      <c r="D490" s="163"/>
      <c r="E490" s="163"/>
      <c r="F490" s="163"/>
      <c r="G490" s="163"/>
      <c r="H490" s="163"/>
      <c r="I490" s="163"/>
      <c r="J490" s="163"/>
      <c r="K490" s="163"/>
      <c r="L490" s="163"/>
    </row>
    <row r="491" spans="1:12">
      <c r="A491" s="163"/>
      <c r="B491" s="163"/>
      <c r="C491" s="163"/>
      <c r="D491" s="163"/>
      <c r="E491" s="163"/>
      <c r="F491" s="163"/>
      <c r="G491" s="163"/>
      <c r="H491" s="163"/>
      <c r="I491" s="163"/>
      <c r="J491" s="163"/>
      <c r="K491" s="163"/>
      <c r="L491" s="163"/>
    </row>
    <row r="492" spans="1:12">
      <c r="A492" s="163"/>
      <c r="B492" s="163"/>
      <c r="C492" s="163"/>
      <c r="D492" s="163"/>
      <c r="E492" s="163"/>
      <c r="F492" s="163"/>
      <c r="G492" s="163"/>
      <c r="H492" s="163"/>
      <c r="I492" s="163"/>
      <c r="J492" s="163"/>
      <c r="K492" s="163"/>
      <c r="L492" s="163"/>
    </row>
    <row r="493" spans="1:12">
      <c r="A493" s="163"/>
      <c r="B493" s="163"/>
      <c r="C493" s="163"/>
      <c r="D493" s="163"/>
      <c r="E493" s="163"/>
      <c r="F493" s="163"/>
      <c r="G493" s="163"/>
      <c r="H493" s="163"/>
      <c r="I493" s="163"/>
      <c r="J493" s="163"/>
      <c r="K493" s="163"/>
      <c r="L493" s="163"/>
    </row>
    <row r="494" spans="1:12">
      <c r="A494" s="163"/>
      <c r="B494" s="163"/>
      <c r="C494" s="163"/>
      <c r="D494" s="163"/>
      <c r="E494" s="163"/>
      <c r="F494" s="163"/>
      <c r="G494" s="163"/>
      <c r="H494" s="163"/>
      <c r="I494" s="163"/>
      <c r="J494" s="163"/>
      <c r="K494" s="163"/>
      <c r="L494" s="163"/>
    </row>
    <row r="495" spans="1:12">
      <c r="A495" s="163"/>
      <c r="B495" s="163"/>
      <c r="C495" s="163"/>
      <c r="D495" s="163"/>
      <c r="E495" s="163"/>
      <c r="F495" s="163"/>
      <c r="G495" s="163"/>
      <c r="H495" s="163"/>
      <c r="I495" s="163"/>
      <c r="J495" s="163"/>
      <c r="K495" s="163"/>
      <c r="L495" s="163"/>
    </row>
    <row r="496" spans="1:12">
      <c r="A496" s="163"/>
      <c r="B496" s="163"/>
      <c r="C496" s="163"/>
      <c r="D496" s="163"/>
      <c r="E496" s="163"/>
      <c r="F496" s="163"/>
      <c r="G496" s="163"/>
      <c r="H496" s="163"/>
      <c r="I496" s="163"/>
      <c r="J496" s="163"/>
      <c r="K496" s="163"/>
      <c r="L496" s="163"/>
    </row>
    <row r="497" spans="1:12">
      <c r="A497" s="163"/>
      <c r="B497" s="163"/>
      <c r="C497" s="163"/>
      <c r="D497" s="163"/>
      <c r="E497" s="163"/>
      <c r="F497" s="163"/>
      <c r="G497" s="163"/>
      <c r="H497" s="163"/>
      <c r="I497" s="163"/>
      <c r="J497" s="163"/>
      <c r="K497" s="163"/>
      <c r="L497" s="163"/>
    </row>
    <row r="498" spans="1:12">
      <c r="A498" s="163"/>
      <c r="B498" s="163"/>
      <c r="C498" s="163"/>
      <c r="D498" s="163"/>
      <c r="E498" s="163"/>
      <c r="F498" s="163"/>
      <c r="G498" s="163"/>
      <c r="H498" s="163"/>
      <c r="I498" s="163"/>
      <c r="J498" s="163"/>
      <c r="K498" s="163"/>
      <c r="L498" s="163"/>
    </row>
    <row r="499" spans="1:12">
      <c r="A499" s="163"/>
      <c r="B499" s="163"/>
      <c r="C499" s="163"/>
      <c r="D499" s="163"/>
      <c r="E499" s="163"/>
      <c r="F499" s="163"/>
      <c r="G499" s="163"/>
      <c r="H499" s="163"/>
      <c r="I499" s="163"/>
      <c r="J499" s="163"/>
      <c r="K499" s="163"/>
      <c r="L499" s="163"/>
    </row>
    <row r="500" spans="1:12">
      <c r="A500" s="163"/>
      <c r="B500" s="163"/>
      <c r="C500" s="163"/>
      <c r="D500" s="163"/>
      <c r="E500" s="163"/>
      <c r="F500" s="163"/>
      <c r="G500" s="163"/>
      <c r="H500" s="163"/>
      <c r="I500" s="163"/>
      <c r="J500" s="163"/>
      <c r="K500" s="163"/>
      <c r="L500" s="163"/>
    </row>
    <row r="501" spans="1:12">
      <c r="A501" s="163"/>
      <c r="B501" s="163"/>
      <c r="C501" s="163"/>
      <c r="D501" s="163"/>
      <c r="E501" s="163"/>
      <c r="F501" s="163"/>
      <c r="G501" s="163"/>
      <c r="H501" s="163"/>
      <c r="I501" s="163"/>
      <c r="J501" s="163"/>
      <c r="K501" s="163"/>
      <c r="L501" s="163"/>
    </row>
    <row r="502" spans="1:12">
      <c r="A502" s="163"/>
      <c r="B502" s="163"/>
      <c r="C502" s="163"/>
      <c r="D502" s="163"/>
      <c r="E502" s="163"/>
      <c r="F502" s="163"/>
      <c r="G502" s="163"/>
      <c r="H502" s="163"/>
      <c r="I502" s="163"/>
      <c r="J502" s="163"/>
      <c r="K502" s="163"/>
      <c r="L502" s="163"/>
    </row>
    <row r="503" spans="1:12">
      <c r="A503" s="163"/>
      <c r="B503" s="163"/>
      <c r="C503" s="163"/>
      <c r="D503" s="163"/>
      <c r="E503" s="163"/>
      <c r="F503" s="163"/>
      <c r="G503" s="163"/>
      <c r="H503" s="163"/>
      <c r="I503" s="163"/>
      <c r="J503" s="163"/>
      <c r="K503" s="163"/>
      <c r="L503" s="163"/>
    </row>
    <row r="504" spans="1:12">
      <c r="A504" s="163"/>
      <c r="B504" s="163"/>
      <c r="C504" s="163"/>
      <c r="D504" s="163"/>
      <c r="E504" s="163"/>
      <c r="F504" s="163"/>
      <c r="G504" s="163"/>
      <c r="H504" s="163"/>
      <c r="I504" s="163"/>
      <c r="J504" s="163"/>
      <c r="K504" s="163"/>
      <c r="L504" s="163"/>
    </row>
    <row r="505" spans="1:12">
      <c r="A505" s="163"/>
      <c r="B505" s="163"/>
      <c r="C505" s="163"/>
      <c r="D505" s="163"/>
      <c r="E505" s="163"/>
      <c r="F505" s="163"/>
      <c r="G505" s="163"/>
      <c r="H505" s="163"/>
      <c r="I505" s="163"/>
      <c r="J505" s="163"/>
      <c r="K505" s="163"/>
      <c r="L505" s="163"/>
    </row>
    <row r="506" spans="1:12">
      <c r="A506" s="163"/>
      <c r="B506" s="163"/>
      <c r="C506" s="163"/>
      <c r="D506" s="163"/>
      <c r="E506" s="163"/>
      <c r="F506" s="163"/>
      <c r="G506" s="163"/>
      <c r="H506" s="163"/>
      <c r="I506" s="163"/>
      <c r="J506" s="163"/>
      <c r="K506" s="163"/>
      <c r="L506" s="163"/>
    </row>
    <row r="507" spans="1:12">
      <c r="A507" s="163"/>
      <c r="B507" s="163"/>
      <c r="C507" s="163"/>
      <c r="D507" s="163"/>
      <c r="E507" s="163"/>
      <c r="F507" s="163"/>
      <c r="G507" s="163"/>
      <c r="H507" s="163"/>
      <c r="I507" s="163"/>
      <c r="J507" s="163"/>
      <c r="K507" s="163"/>
      <c r="L507" s="163"/>
    </row>
    <row r="508" spans="1:12">
      <c r="A508" s="163"/>
      <c r="B508" s="163"/>
      <c r="C508" s="163"/>
      <c r="D508" s="163"/>
      <c r="E508" s="163"/>
      <c r="F508" s="163"/>
      <c r="G508" s="163"/>
      <c r="H508" s="163"/>
      <c r="I508" s="163"/>
      <c r="J508" s="163"/>
      <c r="K508" s="163"/>
      <c r="L508" s="163"/>
    </row>
    <row r="509" spans="1:12">
      <c r="A509" s="163"/>
      <c r="B509" s="163"/>
      <c r="C509" s="163"/>
      <c r="D509" s="163"/>
      <c r="E509" s="163"/>
      <c r="F509" s="163"/>
      <c r="G509" s="163"/>
      <c r="H509" s="163"/>
      <c r="I509" s="163"/>
      <c r="J509" s="163"/>
      <c r="K509" s="163"/>
      <c r="L509" s="163"/>
    </row>
    <row r="510" spans="1:12">
      <c r="A510" s="163"/>
      <c r="B510" s="163"/>
      <c r="C510" s="163"/>
      <c r="D510" s="163"/>
      <c r="E510" s="163"/>
      <c r="F510" s="163"/>
      <c r="G510" s="163"/>
      <c r="H510" s="163"/>
      <c r="I510" s="163"/>
      <c r="J510" s="163"/>
      <c r="K510" s="163"/>
      <c r="L510" s="163"/>
    </row>
    <row r="511" spans="1:12">
      <c r="A511" s="163"/>
      <c r="B511" s="163"/>
      <c r="C511" s="163"/>
      <c r="D511" s="163"/>
      <c r="E511" s="163"/>
      <c r="F511" s="163"/>
      <c r="G511" s="163"/>
      <c r="H511" s="163"/>
      <c r="I511" s="163"/>
      <c r="J511" s="163"/>
      <c r="K511" s="163"/>
      <c r="L511" s="163"/>
    </row>
    <row r="512" spans="1:12">
      <c r="A512" s="163"/>
      <c r="B512" s="163"/>
      <c r="C512" s="163"/>
      <c r="D512" s="163"/>
      <c r="E512" s="163"/>
      <c r="F512" s="163"/>
      <c r="G512" s="163"/>
      <c r="H512" s="163"/>
      <c r="I512" s="163"/>
      <c r="J512" s="163"/>
      <c r="K512" s="163"/>
      <c r="L512" s="163"/>
    </row>
    <row r="513" spans="1:12">
      <c r="A513" s="163"/>
      <c r="B513" s="163"/>
      <c r="C513" s="163"/>
      <c r="D513" s="163"/>
      <c r="E513" s="163"/>
      <c r="F513" s="163"/>
      <c r="G513" s="163"/>
      <c r="H513" s="163"/>
      <c r="I513" s="163"/>
      <c r="J513" s="163"/>
      <c r="K513" s="163"/>
      <c r="L513" s="163"/>
    </row>
    <row r="514" spans="1:12">
      <c r="A514" s="163"/>
      <c r="B514" s="163"/>
      <c r="C514" s="163"/>
      <c r="D514" s="163"/>
      <c r="E514" s="163"/>
      <c r="F514" s="163"/>
      <c r="G514" s="163"/>
      <c r="H514" s="163"/>
      <c r="I514" s="163"/>
      <c r="J514" s="163"/>
      <c r="K514" s="163"/>
      <c r="L514" s="163"/>
    </row>
    <row r="515" spans="1:12">
      <c r="A515" s="163"/>
      <c r="B515" s="163"/>
      <c r="C515" s="163"/>
      <c r="D515" s="163"/>
      <c r="E515" s="163"/>
      <c r="F515" s="163"/>
      <c r="G515" s="163"/>
      <c r="H515" s="163"/>
      <c r="I515" s="163"/>
      <c r="J515" s="163"/>
      <c r="K515" s="163"/>
      <c r="L515" s="163"/>
    </row>
    <row r="516" spans="1:12">
      <c r="A516" s="163"/>
      <c r="B516" s="163"/>
      <c r="C516" s="163"/>
      <c r="D516" s="163"/>
      <c r="E516" s="163"/>
      <c r="F516" s="163"/>
      <c r="G516" s="163"/>
      <c r="H516" s="163"/>
      <c r="I516" s="163"/>
      <c r="J516" s="163"/>
      <c r="K516" s="163"/>
      <c r="L516" s="163"/>
    </row>
    <row r="517" spans="1:12">
      <c r="A517" s="163"/>
      <c r="B517" s="163"/>
      <c r="C517" s="163"/>
      <c r="D517" s="163"/>
      <c r="E517" s="163"/>
      <c r="F517" s="163"/>
      <c r="G517" s="163"/>
      <c r="H517" s="163"/>
      <c r="I517" s="163"/>
      <c r="J517" s="163"/>
      <c r="K517" s="163"/>
      <c r="L517" s="163"/>
    </row>
    <row r="518" spans="1:12">
      <c r="A518" s="163"/>
      <c r="B518" s="163"/>
      <c r="C518" s="163"/>
      <c r="D518" s="163"/>
      <c r="E518" s="163"/>
      <c r="F518" s="163"/>
      <c r="G518" s="163"/>
      <c r="H518" s="163"/>
      <c r="I518" s="163"/>
      <c r="J518" s="163"/>
      <c r="K518" s="163"/>
      <c r="L518" s="163"/>
    </row>
    <row r="519" spans="1:12">
      <c r="A519" s="163"/>
      <c r="B519" s="163"/>
      <c r="C519" s="163"/>
      <c r="D519" s="163"/>
      <c r="E519" s="163"/>
      <c r="F519" s="163"/>
      <c r="G519" s="163"/>
      <c r="H519" s="163"/>
      <c r="I519" s="163"/>
      <c r="J519" s="163"/>
      <c r="K519" s="163"/>
      <c r="L519" s="163"/>
    </row>
    <row r="520" spans="1:12">
      <c r="A520" s="163"/>
      <c r="B520" s="163"/>
      <c r="C520" s="163"/>
      <c r="D520" s="163"/>
      <c r="E520" s="163"/>
      <c r="F520" s="163"/>
      <c r="G520" s="163"/>
      <c r="H520" s="163"/>
      <c r="I520" s="163"/>
      <c r="J520" s="163"/>
      <c r="K520" s="163"/>
      <c r="L520" s="163"/>
    </row>
    <row r="521" spans="1:12">
      <c r="A521" s="163"/>
      <c r="B521" s="163"/>
      <c r="C521" s="163"/>
      <c r="D521" s="163"/>
      <c r="E521" s="163"/>
      <c r="F521" s="163"/>
      <c r="G521" s="163"/>
      <c r="H521" s="163"/>
      <c r="I521" s="163"/>
      <c r="J521" s="163"/>
      <c r="K521" s="163"/>
      <c r="L521" s="163"/>
    </row>
    <row r="522" spans="1:12">
      <c r="A522" s="163"/>
      <c r="B522" s="163"/>
      <c r="C522" s="163"/>
      <c r="D522" s="163"/>
      <c r="E522" s="163"/>
      <c r="F522" s="163"/>
      <c r="G522" s="163"/>
      <c r="H522" s="163"/>
      <c r="I522" s="163"/>
      <c r="J522" s="163"/>
      <c r="K522" s="163"/>
      <c r="L522" s="163"/>
    </row>
    <row r="523" spans="1:12">
      <c r="A523" s="163"/>
      <c r="B523" s="163"/>
      <c r="C523" s="163"/>
      <c r="D523" s="163"/>
      <c r="E523" s="163"/>
      <c r="F523" s="163"/>
      <c r="G523" s="163"/>
      <c r="H523" s="163"/>
      <c r="I523" s="163"/>
      <c r="J523" s="163"/>
      <c r="K523" s="163"/>
      <c r="L523" s="163"/>
    </row>
    <row r="524" spans="1:12">
      <c r="A524" s="163"/>
      <c r="B524" s="163"/>
      <c r="C524" s="163"/>
      <c r="D524" s="163"/>
      <c r="E524" s="163"/>
      <c r="F524" s="163"/>
      <c r="G524" s="163"/>
      <c r="H524" s="163"/>
      <c r="I524" s="163"/>
      <c r="J524" s="163"/>
      <c r="K524" s="163"/>
      <c r="L524" s="163"/>
    </row>
    <row r="525" spans="1:12">
      <c r="A525" s="163"/>
      <c r="B525" s="163"/>
      <c r="C525" s="163"/>
      <c r="D525" s="163"/>
      <c r="E525" s="163"/>
      <c r="F525" s="163"/>
      <c r="G525" s="163"/>
      <c r="H525" s="163"/>
      <c r="I525" s="163"/>
      <c r="J525" s="163"/>
      <c r="K525" s="163"/>
      <c r="L525" s="163"/>
    </row>
    <row r="526" spans="1:12">
      <c r="A526" s="163"/>
      <c r="B526" s="163"/>
      <c r="C526" s="163"/>
      <c r="D526" s="163"/>
      <c r="E526" s="163"/>
      <c r="F526" s="163"/>
      <c r="G526" s="163"/>
      <c r="H526" s="163"/>
      <c r="I526" s="163"/>
      <c r="J526" s="163"/>
      <c r="K526" s="163"/>
      <c r="L526" s="163"/>
    </row>
    <row r="527" spans="1:12">
      <c r="A527" s="163"/>
      <c r="B527" s="163"/>
      <c r="C527" s="163"/>
      <c r="D527" s="163"/>
      <c r="E527" s="163"/>
      <c r="F527" s="163"/>
      <c r="G527" s="163"/>
      <c r="H527" s="163"/>
      <c r="I527" s="163"/>
      <c r="J527" s="163"/>
      <c r="K527" s="163"/>
      <c r="L527" s="163"/>
    </row>
    <row r="528" spans="1:12">
      <c r="A528" s="163"/>
      <c r="B528" s="163"/>
      <c r="C528" s="163"/>
      <c r="D528" s="163"/>
      <c r="E528" s="163"/>
      <c r="F528" s="163"/>
      <c r="G528" s="163"/>
      <c r="H528" s="163"/>
      <c r="I528" s="163"/>
      <c r="J528" s="163"/>
      <c r="K528" s="163"/>
      <c r="L528" s="163"/>
    </row>
    <row r="529" spans="1:12">
      <c r="A529" s="163"/>
      <c r="B529" s="163"/>
      <c r="C529" s="163"/>
      <c r="D529" s="163"/>
      <c r="E529" s="163"/>
      <c r="F529" s="163"/>
      <c r="G529" s="163"/>
      <c r="H529" s="163"/>
      <c r="I529" s="163"/>
      <c r="J529" s="163"/>
      <c r="K529" s="163"/>
      <c r="L529" s="163"/>
    </row>
    <row r="530" spans="1:12">
      <c r="A530" s="163"/>
      <c r="B530" s="163"/>
      <c r="C530" s="163"/>
      <c r="D530" s="163"/>
      <c r="E530" s="163"/>
      <c r="F530" s="163"/>
      <c r="G530" s="163"/>
      <c r="H530" s="163"/>
      <c r="I530" s="163"/>
      <c r="J530" s="163"/>
      <c r="K530" s="163"/>
      <c r="L530" s="163"/>
    </row>
    <row r="531" spans="1:12">
      <c r="A531" s="163"/>
      <c r="B531" s="163"/>
      <c r="C531" s="163"/>
      <c r="D531" s="163"/>
      <c r="E531" s="163"/>
      <c r="F531" s="163"/>
      <c r="G531" s="163"/>
      <c r="H531" s="163"/>
      <c r="I531" s="163"/>
      <c r="J531" s="163"/>
      <c r="K531" s="163"/>
      <c r="L531" s="163"/>
    </row>
    <row r="532" spans="1:12">
      <c r="A532" s="163"/>
      <c r="B532" s="163"/>
      <c r="C532" s="163"/>
      <c r="D532" s="163"/>
      <c r="E532" s="163"/>
      <c r="F532" s="163"/>
      <c r="G532" s="163"/>
      <c r="H532" s="163"/>
      <c r="I532" s="163"/>
      <c r="J532" s="163"/>
      <c r="K532" s="163"/>
      <c r="L532" s="163"/>
    </row>
    <row r="533" spans="1:12">
      <c r="A533" s="163"/>
      <c r="B533" s="163"/>
      <c r="C533" s="163"/>
      <c r="D533" s="163"/>
      <c r="E533" s="163"/>
      <c r="F533" s="163"/>
      <c r="G533" s="163"/>
      <c r="H533" s="163"/>
      <c r="I533" s="163"/>
      <c r="J533" s="163"/>
      <c r="K533" s="163"/>
      <c r="L533" s="163"/>
    </row>
    <row r="534" spans="1:12">
      <c r="A534" s="163"/>
      <c r="B534" s="163"/>
      <c r="C534" s="163"/>
      <c r="D534" s="163"/>
      <c r="E534" s="163"/>
      <c r="F534" s="163"/>
      <c r="G534" s="163"/>
      <c r="H534" s="163"/>
      <c r="I534" s="163"/>
      <c r="J534" s="163"/>
      <c r="K534" s="163"/>
      <c r="L534" s="163"/>
    </row>
    <row r="535" spans="1:12">
      <c r="A535" s="163"/>
      <c r="B535" s="163"/>
      <c r="C535" s="163"/>
      <c r="D535" s="163"/>
      <c r="E535" s="163"/>
      <c r="F535" s="163"/>
      <c r="G535" s="163"/>
      <c r="H535" s="163"/>
      <c r="I535" s="163"/>
      <c r="J535" s="163"/>
      <c r="K535" s="163"/>
      <c r="L535" s="163"/>
    </row>
    <row r="536" spans="1:12">
      <c r="A536" s="163"/>
      <c r="B536" s="163"/>
      <c r="C536" s="163"/>
      <c r="D536" s="163"/>
      <c r="E536" s="163"/>
      <c r="F536" s="163"/>
      <c r="G536" s="163"/>
      <c r="H536" s="163"/>
      <c r="I536" s="163"/>
      <c r="J536" s="163"/>
      <c r="K536" s="163"/>
      <c r="L536" s="163"/>
    </row>
    <row r="537" spans="1:12">
      <c r="A537" s="163"/>
      <c r="B537" s="163"/>
      <c r="C537" s="163"/>
      <c r="D537" s="163"/>
      <c r="E537" s="163"/>
      <c r="F537" s="163"/>
      <c r="G537" s="163"/>
      <c r="H537" s="163"/>
      <c r="I537" s="163"/>
      <c r="J537" s="163"/>
      <c r="K537" s="163"/>
      <c r="L537" s="163"/>
    </row>
    <row r="538" spans="1:12">
      <c r="A538" s="163"/>
      <c r="B538" s="163"/>
      <c r="C538" s="163"/>
      <c r="D538" s="163"/>
      <c r="E538" s="163"/>
      <c r="F538" s="163"/>
      <c r="G538" s="163"/>
      <c r="H538" s="163"/>
      <c r="I538" s="163"/>
      <c r="J538" s="163"/>
      <c r="K538" s="163"/>
      <c r="L538" s="163"/>
    </row>
    <row r="539" spans="1:12">
      <c r="A539" s="163"/>
      <c r="B539" s="163"/>
      <c r="C539" s="163"/>
      <c r="D539" s="163"/>
      <c r="E539" s="163"/>
      <c r="F539" s="163"/>
      <c r="G539" s="163"/>
      <c r="H539" s="163"/>
      <c r="I539" s="163"/>
      <c r="J539" s="163"/>
      <c r="K539" s="163"/>
      <c r="L539" s="163"/>
    </row>
    <row r="540" spans="1:12">
      <c r="A540" s="163"/>
      <c r="B540" s="163"/>
      <c r="C540" s="163"/>
      <c r="D540" s="163"/>
      <c r="E540" s="163"/>
      <c r="F540" s="163"/>
      <c r="G540" s="163"/>
      <c r="H540" s="163"/>
      <c r="I540" s="163"/>
      <c r="J540" s="163"/>
      <c r="K540" s="163"/>
      <c r="L540" s="163"/>
    </row>
    <row r="541" spans="1:12">
      <c r="A541" s="163"/>
      <c r="B541" s="163"/>
      <c r="C541" s="163"/>
      <c r="D541" s="163"/>
      <c r="E541" s="163"/>
      <c r="F541" s="163"/>
      <c r="G541" s="163"/>
      <c r="H541" s="163"/>
      <c r="I541" s="163"/>
      <c r="J541" s="163"/>
      <c r="K541" s="163"/>
      <c r="L541" s="163"/>
    </row>
    <row r="542" spans="1:12">
      <c r="A542" s="163"/>
      <c r="B542" s="163"/>
      <c r="C542" s="163"/>
      <c r="D542" s="163"/>
      <c r="E542" s="163"/>
      <c r="F542" s="163"/>
      <c r="G542" s="163"/>
      <c r="H542" s="163"/>
      <c r="I542" s="163"/>
      <c r="J542" s="163"/>
      <c r="K542" s="163"/>
      <c r="L542" s="163"/>
    </row>
    <row r="543" spans="1:12">
      <c r="A543" s="163"/>
      <c r="B543" s="163"/>
      <c r="C543" s="163"/>
      <c r="D543" s="163"/>
      <c r="E543" s="163"/>
      <c r="F543" s="163"/>
      <c r="G543" s="163"/>
      <c r="H543" s="163"/>
      <c r="I543" s="163"/>
      <c r="J543" s="163"/>
      <c r="K543" s="163"/>
      <c r="L543" s="163"/>
    </row>
    <row r="544" spans="1:12">
      <c r="A544" s="163"/>
      <c r="B544" s="163"/>
      <c r="C544" s="163"/>
      <c r="D544" s="163"/>
      <c r="E544" s="163"/>
      <c r="F544" s="163"/>
      <c r="G544" s="163"/>
      <c r="H544" s="163"/>
      <c r="I544" s="163"/>
      <c r="J544" s="163"/>
      <c r="K544" s="163"/>
      <c r="L544" s="163"/>
    </row>
    <row r="545" spans="1:12">
      <c r="A545" s="163"/>
      <c r="B545" s="163"/>
      <c r="C545" s="163"/>
      <c r="D545" s="163"/>
      <c r="E545" s="163"/>
      <c r="F545" s="163"/>
      <c r="G545" s="163"/>
      <c r="H545" s="163"/>
      <c r="I545" s="163"/>
      <c r="J545" s="163"/>
      <c r="K545" s="163"/>
      <c r="L545" s="163"/>
    </row>
    <row r="546" spans="1:12">
      <c r="A546" s="163"/>
      <c r="B546" s="163"/>
      <c r="C546" s="163"/>
      <c r="D546" s="163"/>
      <c r="E546" s="163"/>
      <c r="F546" s="163"/>
      <c r="G546" s="163"/>
      <c r="H546" s="163"/>
      <c r="I546" s="163"/>
      <c r="J546" s="163"/>
      <c r="K546" s="163"/>
      <c r="L546" s="163"/>
    </row>
    <row r="547" spans="1:12">
      <c r="A547" s="163"/>
      <c r="B547" s="163"/>
      <c r="C547" s="163"/>
      <c r="D547" s="163"/>
      <c r="E547" s="163"/>
      <c r="F547" s="163"/>
      <c r="G547" s="163"/>
      <c r="H547" s="163"/>
      <c r="I547" s="163"/>
      <c r="J547" s="163"/>
      <c r="K547" s="163"/>
      <c r="L547" s="163"/>
    </row>
    <row r="548" spans="1:12">
      <c r="A548" s="163"/>
      <c r="B548" s="163"/>
      <c r="C548" s="163"/>
      <c r="D548" s="163"/>
      <c r="E548" s="163"/>
      <c r="F548" s="163"/>
      <c r="G548" s="163"/>
      <c r="H548" s="163"/>
      <c r="I548" s="163"/>
      <c r="J548" s="163"/>
      <c r="K548" s="163"/>
      <c r="L548" s="163"/>
    </row>
    <row r="549" spans="1:12">
      <c r="A549" s="163"/>
      <c r="B549" s="163"/>
      <c r="C549" s="163"/>
      <c r="D549" s="163"/>
      <c r="E549" s="163"/>
      <c r="F549" s="163"/>
      <c r="G549" s="163"/>
      <c r="H549" s="163"/>
      <c r="I549" s="163"/>
      <c r="J549" s="163"/>
      <c r="K549" s="163"/>
      <c r="L549" s="163"/>
    </row>
    <row r="550" spans="1:12">
      <c r="A550" s="163"/>
      <c r="B550" s="163"/>
      <c r="C550" s="163"/>
      <c r="D550" s="163"/>
      <c r="E550" s="163"/>
      <c r="F550" s="163"/>
      <c r="G550" s="163"/>
      <c r="H550" s="163"/>
      <c r="I550" s="163"/>
      <c r="J550" s="163"/>
      <c r="K550" s="163"/>
      <c r="L550" s="163"/>
    </row>
    <row r="551" spans="1:12">
      <c r="A551" s="163"/>
      <c r="B551" s="163"/>
      <c r="C551" s="163"/>
      <c r="D551" s="163"/>
      <c r="E551" s="163"/>
      <c r="F551" s="163"/>
      <c r="G551" s="163"/>
      <c r="H551" s="163"/>
      <c r="I551" s="163"/>
      <c r="J551" s="163"/>
      <c r="K551" s="163"/>
      <c r="L551" s="163"/>
    </row>
    <row r="552" spans="1:12">
      <c r="A552" s="163"/>
      <c r="B552" s="163"/>
      <c r="C552" s="163"/>
      <c r="D552" s="163"/>
      <c r="E552" s="163"/>
      <c r="F552" s="163"/>
      <c r="G552" s="163"/>
      <c r="H552" s="163"/>
      <c r="I552" s="163"/>
      <c r="J552" s="163"/>
      <c r="K552" s="163"/>
      <c r="L552" s="163"/>
    </row>
    <row r="553" spans="1:12">
      <c r="A553" s="163"/>
      <c r="B553" s="163"/>
      <c r="C553" s="163"/>
      <c r="D553" s="163"/>
      <c r="E553" s="163"/>
      <c r="F553" s="163"/>
      <c r="G553" s="163"/>
      <c r="H553" s="163"/>
      <c r="I553" s="163"/>
      <c r="J553" s="163"/>
      <c r="K553" s="163"/>
      <c r="L553" s="163"/>
    </row>
    <row r="554" spans="1:12">
      <c r="A554" s="163"/>
      <c r="B554" s="163"/>
      <c r="C554" s="163"/>
      <c r="D554" s="163"/>
      <c r="E554" s="163"/>
      <c r="F554" s="163"/>
      <c r="G554" s="163"/>
      <c r="H554" s="163"/>
      <c r="I554" s="163"/>
      <c r="J554" s="163"/>
      <c r="K554" s="163"/>
      <c r="L554" s="163"/>
    </row>
    <row r="555" spans="1:12">
      <c r="A555" s="163"/>
      <c r="B555" s="163"/>
      <c r="C555" s="163"/>
      <c r="D555" s="163"/>
      <c r="E555" s="163"/>
      <c r="F555" s="163"/>
      <c r="G555" s="163"/>
      <c r="H555" s="163"/>
      <c r="I555" s="163"/>
      <c r="J555" s="163"/>
      <c r="K555" s="163"/>
      <c r="L555" s="163"/>
    </row>
    <row r="556" spans="1:12">
      <c r="A556" s="163"/>
      <c r="B556" s="163"/>
      <c r="C556" s="163"/>
      <c r="D556" s="163"/>
      <c r="E556" s="163"/>
      <c r="F556" s="163"/>
      <c r="G556" s="163"/>
      <c r="H556" s="163"/>
      <c r="I556" s="163"/>
      <c r="J556" s="163"/>
      <c r="K556" s="163"/>
      <c r="L556" s="163"/>
    </row>
    <row r="557" spans="1:12">
      <c r="A557" s="163"/>
      <c r="B557" s="163"/>
      <c r="C557" s="163"/>
      <c r="D557" s="163"/>
      <c r="E557" s="163"/>
      <c r="F557" s="163"/>
      <c r="G557" s="163"/>
      <c r="H557" s="163"/>
      <c r="I557" s="163"/>
      <c r="J557" s="163"/>
      <c r="K557" s="163"/>
      <c r="L557" s="163"/>
    </row>
    <row r="558" spans="1:12">
      <c r="A558" s="163"/>
      <c r="B558" s="163"/>
      <c r="C558" s="163"/>
      <c r="D558" s="163"/>
      <c r="E558" s="163"/>
      <c r="F558" s="163"/>
      <c r="G558" s="163"/>
      <c r="H558" s="163"/>
      <c r="I558" s="163"/>
      <c r="J558" s="163"/>
      <c r="K558" s="163"/>
      <c r="L558" s="163"/>
    </row>
    <row r="559" spans="1:12">
      <c r="A559" s="163"/>
      <c r="B559" s="163"/>
      <c r="C559" s="163"/>
      <c r="D559" s="163"/>
      <c r="E559" s="163"/>
      <c r="F559" s="163"/>
      <c r="G559" s="163"/>
      <c r="H559" s="163"/>
      <c r="I559" s="163"/>
      <c r="J559" s="163"/>
      <c r="K559" s="163"/>
      <c r="L559" s="163"/>
    </row>
    <row r="560" spans="1:12">
      <c r="A560" s="163"/>
      <c r="B560" s="163"/>
      <c r="C560" s="163"/>
      <c r="D560" s="163"/>
      <c r="E560" s="163"/>
      <c r="F560" s="163"/>
      <c r="G560" s="163"/>
      <c r="H560" s="163"/>
      <c r="I560" s="163"/>
      <c r="J560" s="163"/>
      <c r="K560" s="163"/>
      <c r="L560" s="163"/>
    </row>
    <row r="561" spans="1:12">
      <c r="A561" s="163"/>
      <c r="B561" s="163"/>
      <c r="C561" s="163"/>
      <c r="D561" s="163"/>
      <c r="E561" s="163"/>
      <c r="F561" s="163"/>
      <c r="G561" s="163"/>
      <c r="H561" s="163"/>
      <c r="I561" s="163"/>
      <c r="J561" s="163"/>
      <c r="K561" s="163"/>
      <c r="L561" s="163"/>
    </row>
    <row r="562" spans="1:12">
      <c r="A562" s="163"/>
      <c r="B562" s="163"/>
      <c r="C562" s="163"/>
      <c r="D562" s="163"/>
      <c r="E562" s="163"/>
      <c r="F562" s="163"/>
      <c r="G562" s="163"/>
      <c r="H562" s="163"/>
      <c r="I562" s="163"/>
      <c r="J562" s="163"/>
      <c r="K562" s="163"/>
      <c r="L562" s="163"/>
    </row>
    <row r="563" spans="1:12">
      <c r="A563" s="163"/>
      <c r="B563" s="163"/>
      <c r="C563" s="163"/>
      <c r="D563" s="163"/>
      <c r="E563" s="163"/>
      <c r="F563" s="163"/>
      <c r="G563" s="163"/>
      <c r="H563" s="163"/>
      <c r="I563" s="163"/>
      <c r="J563" s="163"/>
      <c r="K563" s="163"/>
      <c r="L563" s="163"/>
    </row>
    <row r="564" spans="1:12">
      <c r="A564" s="163"/>
      <c r="B564" s="163"/>
      <c r="C564" s="163"/>
      <c r="D564" s="163"/>
      <c r="E564" s="163"/>
      <c r="F564" s="163"/>
      <c r="G564" s="163"/>
      <c r="H564" s="163"/>
      <c r="I564" s="163"/>
      <c r="J564" s="163"/>
      <c r="K564" s="163"/>
      <c r="L564" s="163"/>
    </row>
    <row r="565" spans="1:12">
      <c r="A565" s="163"/>
      <c r="B565" s="163"/>
      <c r="C565" s="163"/>
      <c r="D565" s="163"/>
      <c r="E565" s="163"/>
      <c r="F565" s="163"/>
      <c r="G565" s="163"/>
      <c r="H565" s="163"/>
      <c r="I565" s="163"/>
      <c r="J565" s="163"/>
      <c r="K565" s="163"/>
      <c r="L565" s="163"/>
    </row>
    <row r="566" spans="1:12">
      <c r="A566" s="163"/>
      <c r="B566" s="163"/>
      <c r="C566" s="163"/>
      <c r="D566" s="163"/>
      <c r="E566" s="163"/>
      <c r="F566" s="163"/>
      <c r="G566" s="163"/>
      <c r="H566" s="163"/>
      <c r="I566" s="163"/>
      <c r="J566" s="163"/>
      <c r="K566" s="163"/>
      <c r="L566" s="163"/>
    </row>
    <row r="567" spans="1:12">
      <c r="A567" s="163"/>
      <c r="B567" s="163"/>
      <c r="C567" s="163"/>
      <c r="D567" s="163"/>
      <c r="E567" s="163"/>
      <c r="F567" s="163"/>
      <c r="G567" s="163"/>
      <c r="H567" s="163"/>
      <c r="I567" s="163"/>
      <c r="J567" s="163"/>
      <c r="K567" s="163"/>
      <c r="L567" s="163"/>
    </row>
    <row r="568" spans="1:12">
      <c r="A568" s="163"/>
      <c r="B568" s="163"/>
      <c r="C568" s="163"/>
      <c r="D568" s="163"/>
      <c r="E568" s="163"/>
      <c r="F568" s="163"/>
      <c r="G568" s="163"/>
      <c r="H568" s="163"/>
      <c r="I568" s="163"/>
      <c r="J568" s="163"/>
      <c r="K568" s="163"/>
      <c r="L568" s="163"/>
    </row>
    <row r="569" spans="1:12">
      <c r="A569" s="163"/>
      <c r="B569" s="163"/>
      <c r="C569" s="163"/>
      <c r="D569" s="163"/>
      <c r="E569" s="163"/>
      <c r="F569" s="163"/>
      <c r="G569" s="163"/>
      <c r="H569" s="163"/>
      <c r="I569" s="163"/>
      <c r="J569" s="163"/>
      <c r="K569" s="163"/>
      <c r="L569" s="163"/>
    </row>
    <row r="570" spans="1:12">
      <c r="A570" s="163"/>
      <c r="B570" s="163"/>
      <c r="C570" s="163"/>
      <c r="D570" s="163"/>
      <c r="E570" s="163"/>
      <c r="F570" s="163"/>
      <c r="G570" s="163"/>
      <c r="H570" s="163"/>
      <c r="I570" s="163"/>
      <c r="J570" s="163"/>
      <c r="K570" s="163"/>
      <c r="L570" s="163"/>
    </row>
    <row r="571" spans="1:12">
      <c r="A571" s="163"/>
      <c r="B571" s="163"/>
      <c r="C571" s="163"/>
      <c r="D571" s="163"/>
      <c r="E571" s="163"/>
      <c r="F571" s="163"/>
      <c r="G571" s="163"/>
      <c r="H571" s="163"/>
      <c r="I571" s="163"/>
      <c r="J571" s="163"/>
      <c r="K571" s="163"/>
      <c r="L571" s="163"/>
    </row>
    <row r="572" spans="1:12">
      <c r="A572" s="163"/>
      <c r="B572" s="163"/>
      <c r="C572" s="163"/>
      <c r="D572" s="163"/>
      <c r="E572" s="163"/>
      <c r="F572" s="163"/>
      <c r="G572" s="163"/>
      <c r="H572" s="163"/>
      <c r="I572" s="163"/>
      <c r="J572" s="163"/>
      <c r="K572" s="163"/>
      <c r="L572" s="163"/>
    </row>
    <row r="573" spans="1:12">
      <c r="A573" s="163"/>
      <c r="B573" s="163"/>
      <c r="C573" s="163"/>
      <c r="D573" s="163"/>
      <c r="E573" s="163"/>
      <c r="F573" s="163"/>
      <c r="G573" s="163"/>
      <c r="H573" s="163"/>
      <c r="I573" s="163"/>
      <c r="J573" s="163"/>
      <c r="K573" s="163"/>
      <c r="L573" s="163"/>
    </row>
    <row r="574" spans="1:12">
      <c r="A574" s="163"/>
      <c r="B574" s="163"/>
      <c r="C574" s="163"/>
      <c r="D574" s="163"/>
      <c r="E574" s="163"/>
      <c r="F574" s="163"/>
      <c r="G574" s="163"/>
      <c r="H574" s="163"/>
      <c r="I574" s="163"/>
      <c r="J574" s="163"/>
      <c r="K574" s="163"/>
      <c r="L574" s="163"/>
    </row>
    <row r="575" spans="1:12">
      <c r="A575" s="163"/>
      <c r="B575" s="163"/>
      <c r="C575" s="163"/>
      <c r="D575" s="163"/>
      <c r="E575" s="163"/>
      <c r="F575" s="163"/>
      <c r="G575" s="163"/>
      <c r="H575" s="163"/>
      <c r="I575" s="163"/>
      <c r="J575" s="163"/>
      <c r="K575" s="163"/>
      <c r="L575" s="163"/>
    </row>
    <row r="576" spans="1:12">
      <c r="A576" s="163"/>
      <c r="B576" s="163"/>
      <c r="C576" s="163"/>
      <c r="D576" s="163"/>
      <c r="E576" s="163"/>
      <c r="F576" s="163"/>
      <c r="G576" s="163"/>
      <c r="H576" s="163"/>
      <c r="I576" s="163"/>
      <c r="J576" s="163"/>
      <c r="K576" s="163"/>
      <c r="L576" s="163"/>
    </row>
    <row r="577" spans="1:12">
      <c r="A577" s="163"/>
      <c r="B577" s="163"/>
      <c r="C577" s="163"/>
      <c r="D577" s="163"/>
      <c r="E577" s="163"/>
      <c r="F577" s="163"/>
      <c r="G577" s="163"/>
      <c r="H577" s="163"/>
      <c r="I577" s="163"/>
      <c r="J577" s="163"/>
      <c r="K577" s="163"/>
      <c r="L577" s="163"/>
    </row>
    <row r="578" spans="1:12">
      <c r="A578" s="163"/>
      <c r="B578" s="163"/>
      <c r="C578" s="163"/>
      <c r="D578" s="163"/>
      <c r="E578" s="163"/>
      <c r="F578" s="163"/>
      <c r="G578" s="163"/>
      <c r="H578" s="163"/>
      <c r="I578" s="163"/>
      <c r="J578" s="163"/>
      <c r="K578" s="163"/>
      <c r="L578" s="163"/>
    </row>
    <row r="579" spans="1:12">
      <c r="A579" s="163"/>
      <c r="B579" s="163"/>
      <c r="C579" s="163"/>
      <c r="D579" s="163"/>
      <c r="E579" s="163"/>
      <c r="F579" s="163"/>
      <c r="G579" s="163"/>
      <c r="H579" s="163"/>
      <c r="I579" s="163"/>
      <c r="J579" s="163"/>
      <c r="K579" s="163"/>
      <c r="L579" s="163"/>
    </row>
    <row r="580" spans="1:12">
      <c r="A580" s="163"/>
      <c r="B580" s="163"/>
      <c r="C580" s="163"/>
      <c r="D580" s="163"/>
      <c r="E580" s="163"/>
      <c r="F580" s="163"/>
      <c r="G580" s="163"/>
      <c r="H580" s="163"/>
      <c r="I580" s="163"/>
      <c r="J580" s="163"/>
      <c r="K580" s="163"/>
      <c r="L580" s="163"/>
    </row>
    <row r="581" spans="1:12">
      <c r="A581" s="163"/>
      <c r="B581" s="163"/>
      <c r="C581" s="163"/>
      <c r="D581" s="163"/>
      <c r="E581" s="163"/>
      <c r="F581" s="163"/>
      <c r="G581" s="163"/>
      <c r="H581" s="163"/>
      <c r="I581" s="163"/>
      <c r="J581" s="163"/>
      <c r="K581" s="163"/>
      <c r="L581" s="163"/>
    </row>
    <row r="582" spans="1:12">
      <c r="A582" s="163"/>
      <c r="B582" s="163"/>
      <c r="C582" s="163"/>
      <c r="D582" s="163"/>
      <c r="E582" s="163"/>
      <c r="F582" s="163"/>
      <c r="G582" s="163"/>
      <c r="H582" s="163"/>
      <c r="I582" s="163"/>
      <c r="J582" s="163"/>
      <c r="K582" s="163"/>
      <c r="L582" s="163"/>
    </row>
    <row r="583" spans="1:12">
      <c r="A583" s="163"/>
      <c r="B583" s="163"/>
      <c r="C583" s="163"/>
      <c r="D583" s="163"/>
      <c r="E583" s="163"/>
      <c r="F583" s="163"/>
      <c r="G583" s="163"/>
      <c r="H583" s="163"/>
      <c r="I583" s="163"/>
      <c r="J583" s="163"/>
      <c r="K583" s="163"/>
      <c r="L583" s="163"/>
    </row>
    <row r="584" spans="1:12">
      <c r="A584" s="163"/>
      <c r="B584" s="163"/>
      <c r="C584" s="163"/>
      <c r="D584" s="163"/>
      <c r="E584" s="163"/>
      <c r="F584" s="163"/>
      <c r="G584" s="163"/>
      <c r="H584" s="163"/>
      <c r="I584" s="163"/>
      <c r="J584" s="163"/>
      <c r="K584" s="163"/>
      <c r="L584" s="163"/>
    </row>
    <row r="585" spans="1:12">
      <c r="A585" s="163"/>
      <c r="B585" s="163"/>
      <c r="C585" s="163"/>
      <c r="D585" s="163"/>
      <c r="E585" s="163"/>
      <c r="F585" s="163"/>
      <c r="G585" s="163"/>
      <c r="H585" s="163"/>
      <c r="I585" s="163"/>
      <c r="J585" s="163"/>
      <c r="K585" s="163"/>
      <c r="L585" s="163"/>
    </row>
    <row r="586" spans="1:12">
      <c r="A586" s="163"/>
      <c r="B586" s="163"/>
      <c r="C586" s="163"/>
      <c r="D586" s="163"/>
      <c r="E586" s="163"/>
      <c r="F586" s="163"/>
      <c r="G586" s="163"/>
      <c r="H586" s="163"/>
      <c r="I586" s="163"/>
      <c r="J586" s="163"/>
      <c r="K586" s="163"/>
      <c r="L586" s="163"/>
    </row>
    <row r="587" spans="1:12">
      <c r="A587" s="163"/>
      <c r="B587" s="163"/>
      <c r="C587" s="163"/>
      <c r="D587" s="163"/>
      <c r="E587" s="163"/>
      <c r="F587" s="163"/>
      <c r="G587" s="163"/>
      <c r="H587" s="163"/>
      <c r="I587" s="163"/>
      <c r="J587" s="163"/>
      <c r="K587" s="163"/>
      <c r="L587" s="163"/>
    </row>
    <row r="588" spans="1:12">
      <c r="A588" s="163"/>
      <c r="B588" s="163"/>
      <c r="C588" s="163"/>
      <c r="D588" s="163"/>
      <c r="E588" s="163"/>
      <c r="F588" s="163"/>
      <c r="G588" s="163"/>
      <c r="H588" s="163"/>
      <c r="I588" s="163"/>
      <c r="J588" s="163"/>
      <c r="K588" s="163"/>
      <c r="L588" s="163"/>
    </row>
    <row r="589" spans="1:12">
      <c r="A589" s="163"/>
      <c r="B589" s="163"/>
      <c r="C589" s="163"/>
      <c r="D589" s="163"/>
      <c r="E589" s="163"/>
      <c r="F589" s="163"/>
      <c r="G589" s="163"/>
      <c r="H589" s="163"/>
      <c r="I589" s="163"/>
      <c r="J589" s="163"/>
      <c r="K589" s="163"/>
      <c r="L589" s="163"/>
    </row>
    <row r="590" spans="1:12">
      <c r="A590" s="163"/>
      <c r="B590" s="163"/>
      <c r="C590" s="163"/>
      <c r="D590" s="163"/>
      <c r="E590" s="163"/>
      <c r="F590" s="163"/>
      <c r="G590" s="163"/>
      <c r="H590" s="163"/>
      <c r="I590" s="163"/>
      <c r="J590" s="163"/>
      <c r="K590" s="163"/>
      <c r="L590" s="163"/>
    </row>
    <row r="591" spans="1:12">
      <c r="A591" s="163"/>
      <c r="B591" s="163"/>
      <c r="C591" s="163"/>
      <c r="D591" s="163"/>
      <c r="E591" s="163"/>
      <c r="F591" s="163"/>
      <c r="G591" s="163"/>
      <c r="H591" s="163"/>
      <c r="I591" s="163"/>
      <c r="J591" s="163"/>
      <c r="K591" s="163"/>
      <c r="L591" s="163"/>
    </row>
    <row r="592" spans="1:12">
      <c r="A592" s="163"/>
      <c r="B592" s="163"/>
      <c r="C592" s="163"/>
      <c r="D592" s="163"/>
      <c r="E592" s="163"/>
      <c r="F592" s="163"/>
      <c r="G592" s="163"/>
      <c r="H592" s="163"/>
      <c r="I592" s="163"/>
      <c r="J592" s="163"/>
      <c r="K592" s="163"/>
      <c r="L592" s="163"/>
    </row>
    <row r="593" spans="1:12">
      <c r="A593" s="163"/>
      <c r="B593" s="163"/>
      <c r="C593" s="163"/>
      <c r="D593" s="163"/>
      <c r="E593" s="163"/>
      <c r="F593" s="163"/>
      <c r="G593" s="163"/>
      <c r="H593" s="163"/>
      <c r="I593" s="163"/>
      <c r="J593" s="163"/>
      <c r="K593" s="163"/>
      <c r="L593" s="163"/>
    </row>
    <row r="594" spans="1:12">
      <c r="A594" s="163"/>
      <c r="B594" s="163"/>
      <c r="C594" s="163"/>
      <c r="D594" s="163"/>
      <c r="E594" s="163"/>
      <c r="F594" s="163"/>
      <c r="G594" s="163"/>
      <c r="H594" s="163"/>
      <c r="I594" s="163"/>
      <c r="J594" s="163"/>
      <c r="K594" s="163"/>
      <c r="L594" s="163"/>
    </row>
    <row r="595" spans="1:12">
      <c r="A595" s="163"/>
      <c r="B595" s="163"/>
      <c r="C595" s="163"/>
      <c r="D595" s="163"/>
      <c r="E595" s="163"/>
      <c r="F595" s="163"/>
      <c r="G595" s="163"/>
      <c r="H595" s="163"/>
      <c r="I595" s="163"/>
      <c r="J595" s="163"/>
      <c r="K595" s="163"/>
      <c r="L595" s="163"/>
    </row>
    <row r="596" spans="1:12">
      <c r="A596" s="163"/>
      <c r="B596" s="163"/>
      <c r="C596" s="163"/>
      <c r="D596" s="163"/>
      <c r="E596" s="163"/>
      <c r="F596" s="163"/>
      <c r="G596" s="163"/>
      <c r="H596" s="163"/>
      <c r="I596" s="163"/>
      <c r="J596" s="163"/>
      <c r="K596" s="163"/>
      <c r="L596" s="163"/>
    </row>
    <row r="597" spans="1:12">
      <c r="A597" s="163"/>
      <c r="B597" s="163"/>
      <c r="C597" s="163"/>
      <c r="D597" s="163"/>
      <c r="E597" s="163"/>
      <c r="F597" s="163"/>
      <c r="G597" s="163"/>
      <c r="H597" s="163"/>
      <c r="I597" s="163"/>
      <c r="J597" s="163"/>
      <c r="K597" s="163"/>
      <c r="L597" s="163"/>
    </row>
    <row r="598" spans="1:12">
      <c r="A598" s="163"/>
      <c r="B598" s="163"/>
      <c r="C598" s="163"/>
      <c r="D598" s="163"/>
      <c r="E598" s="163"/>
      <c r="F598" s="163"/>
      <c r="G598" s="163"/>
      <c r="H598" s="163"/>
      <c r="I598" s="163"/>
      <c r="J598" s="163"/>
      <c r="K598" s="163"/>
      <c r="L598" s="163"/>
    </row>
    <row r="599" spans="1:12">
      <c r="A599" s="163"/>
      <c r="B599" s="163"/>
      <c r="C599" s="163"/>
      <c r="D599" s="163"/>
      <c r="E599" s="163"/>
      <c r="F599" s="163"/>
      <c r="G599" s="163"/>
      <c r="H599" s="163"/>
      <c r="I599" s="163"/>
      <c r="J599" s="163"/>
      <c r="K599" s="163"/>
      <c r="L599" s="163"/>
    </row>
    <row r="600" spans="1:12">
      <c r="A600" s="163"/>
      <c r="B600" s="163"/>
      <c r="C600" s="163"/>
      <c r="D600" s="163"/>
      <c r="E600" s="163"/>
      <c r="F600" s="163"/>
      <c r="G600" s="163"/>
      <c r="H600" s="163"/>
      <c r="I600" s="163"/>
      <c r="J600" s="163"/>
      <c r="K600" s="163"/>
      <c r="L600" s="163"/>
    </row>
    <row r="601" spans="1:12">
      <c r="A601" s="163"/>
      <c r="B601" s="163"/>
      <c r="C601" s="163"/>
      <c r="D601" s="163"/>
      <c r="E601" s="163"/>
      <c r="F601" s="163"/>
      <c r="G601" s="163"/>
      <c r="H601" s="163"/>
      <c r="I601" s="163"/>
      <c r="J601" s="163"/>
      <c r="K601" s="163"/>
      <c r="L601" s="163"/>
    </row>
    <row r="602" spans="1:12">
      <c r="A602" s="163"/>
      <c r="B602" s="163"/>
      <c r="C602" s="163"/>
      <c r="D602" s="163"/>
      <c r="E602" s="163"/>
      <c r="F602" s="163"/>
      <c r="G602" s="163"/>
      <c r="H602" s="163"/>
      <c r="I602" s="163"/>
      <c r="J602" s="163"/>
      <c r="K602" s="163"/>
      <c r="L602" s="163"/>
    </row>
    <row r="603" spans="1:12">
      <c r="A603" s="163"/>
      <c r="B603" s="163"/>
      <c r="C603" s="163"/>
      <c r="D603" s="163"/>
      <c r="E603" s="163"/>
      <c r="F603" s="163"/>
      <c r="G603" s="163"/>
      <c r="H603" s="163"/>
      <c r="I603" s="163"/>
      <c r="J603" s="163"/>
      <c r="K603" s="163"/>
      <c r="L603" s="163"/>
    </row>
    <row r="604" spans="1:12">
      <c r="A604" s="163"/>
      <c r="B604" s="163"/>
      <c r="C604" s="163"/>
      <c r="D604" s="163"/>
      <c r="E604" s="163"/>
      <c r="F604" s="163"/>
      <c r="G604" s="163"/>
      <c r="H604" s="163"/>
      <c r="I604" s="163"/>
      <c r="J604" s="163"/>
      <c r="K604" s="163"/>
      <c r="L604" s="163"/>
    </row>
    <row r="605" spans="1:12">
      <c r="A605" s="163"/>
      <c r="B605" s="163"/>
      <c r="C605" s="163"/>
      <c r="D605" s="163"/>
      <c r="E605" s="163"/>
      <c r="F605" s="163"/>
      <c r="G605" s="163"/>
      <c r="H605" s="163"/>
      <c r="I605" s="163"/>
      <c r="J605" s="163"/>
      <c r="K605" s="163"/>
      <c r="L605" s="163"/>
    </row>
    <row r="606" spans="1:12">
      <c r="A606" s="163"/>
      <c r="B606" s="163"/>
      <c r="C606" s="163"/>
      <c r="D606" s="163"/>
      <c r="E606" s="163"/>
      <c r="F606" s="163"/>
      <c r="G606" s="163"/>
      <c r="H606" s="163"/>
      <c r="I606" s="163"/>
      <c r="J606" s="163"/>
      <c r="K606" s="163"/>
      <c r="L606" s="163"/>
    </row>
    <row r="607" spans="1:12">
      <c r="A607" s="163"/>
      <c r="B607" s="163"/>
      <c r="C607" s="163"/>
      <c r="D607" s="163"/>
      <c r="E607" s="163"/>
      <c r="F607" s="163"/>
      <c r="G607" s="163"/>
      <c r="H607" s="163"/>
      <c r="I607" s="163"/>
      <c r="J607" s="163"/>
      <c r="K607" s="163"/>
      <c r="L607" s="163"/>
    </row>
    <row r="608" spans="1:12">
      <c r="A608" s="163"/>
      <c r="B608" s="163"/>
      <c r="C608" s="163"/>
      <c r="D608" s="163"/>
      <c r="E608" s="163"/>
      <c r="F608" s="163"/>
      <c r="G608" s="163"/>
      <c r="H608" s="163"/>
      <c r="I608" s="163"/>
      <c r="J608" s="163"/>
      <c r="K608" s="163"/>
      <c r="L608" s="163"/>
    </row>
    <row r="609" spans="1:12">
      <c r="A609" s="163"/>
      <c r="B609" s="163"/>
      <c r="C609" s="163"/>
      <c r="D609" s="163"/>
      <c r="E609" s="163"/>
      <c r="F609" s="163"/>
      <c r="G609" s="163"/>
      <c r="H609" s="163"/>
      <c r="I609" s="163"/>
      <c r="J609" s="163"/>
      <c r="K609" s="163"/>
      <c r="L609" s="163"/>
    </row>
    <row r="610" spans="1:12">
      <c r="A610" s="163"/>
      <c r="B610" s="163"/>
      <c r="C610" s="163"/>
      <c r="D610" s="163"/>
      <c r="E610" s="163"/>
      <c r="F610" s="163"/>
      <c r="G610" s="163"/>
      <c r="H610" s="163"/>
      <c r="I610" s="163"/>
      <c r="J610" s="163"/>
      <c r="K610" s="163"/>
      <c r="L610" s="163"/>
    </row>
    <row r="611" spans="1:12">
      <c r="A611" s="163"/>
      <c r="B611" s="163"/>
      <c r="C611" s="163"/>
      <c r="D611" s="163"/>
      <c r="E611" s="163"/>
      <c r="F611" s="163"/>
      <c r="G611" s="163"/>
      <c r="H611" s="163"/>
      <c r="I611" s="163"/>
      <c r="J611" s="163"/>
      <c r="K611" s="163"/>
      <c r="L611" s="163"/>
    </row>
    <row r="612" spans="1:12">
      <c r="A612" s="163"/>
      <c r="B612" s="163"/>
      <c r="C612" s="163"/>
      <c r="D612" s="163"/>
      <c r="E612" s="163"/>
      <c r="F612" s="163"/>
      <c r="G612" s="163"/>
      <c r="H612" s="163"/>
      <c r="I612" s="163"/>
      <c r="J612" s="163"/>
      <c r="K612" s="163"/>
      <c r="L612" s="163"/>
    </row>
    <row r="613" spans="1:12">
      <c r="A613" s="163"/>
      <c r="B613" s="163"/>
      <c r="C613" s="163"/>
      <c r="D613" s="163"/>
      <c r="E613" s="163"/>
      <c r="F613" s="163"/>
      <c r="G613" s="163"/>
      <c r="H613" s="163"/>
      <c r="I613" s="163"/>
      <c r="J613" s="163"/>
      <c r="K613" s="163"/>
      <c r="L613" s="163"/>
    </row>
    <row r="614" spans="1:12">
      <c r="A614" s="163"/>
      <c r="B614" s="163"/>
      <c r="C614" s="163"/>
      <c r="D614" s="163"/>
      <c r="E614" s="163"/>
      <c r="F614" s="163"/>
      <c r="G614" s="163"/>
      <c r="H614" s="163"/>
      <c r="I614" s="163"/>
      <c r="J614" s="163"/>
      <c r="K614" s="163"/>
      <c r="L614" s="163"/>
    </row>
    <row r="615" spans="1:12">
      <c r="A615" s="163"/>
      <c r="B615" s="163"/>
      <c r="C615" s="163"/>
      <c r="D615" s="163"/>
      <c r="E615" s="163"/>
      <c r="F615" s="163"/>
      <c r="G615" s="163"/>
      <c r="H615" s="163"/>
      <c r="I615" s="163"/>
      <c r="J615" s="163"/>
      <c r="K615" s="163"/>
      <c r="L615" s="163"/>
    </row>
    <row r="616" spans="1:12">
      <c r="A616" s="163"/>
      <c r="B616" s="163"/>
      <c r="C616" s="163"/>
      <c r="D616" s="163"/>
      <c r="E616" s="163"/>
      <c r="F616" s="163"/>
      <c r="G616" s="163"/>
      <c r="H616" s="163"/>
      <c r="I616" s="163"/>
      <c r="J616" s="163"/>
      <c r="K616" s="163"/>
      <c r="L616" s="163"/>
    </row>
    <row r="617" spans="1:12">
      <c r="A617" s="163"/>
      <c r="B617" s="163"/>
      <c r="C617" s="163"/>
      <c r="D617" s="163"/>
      <c r="E617" s="163"/>
      <c r="F617" s="163"/>
      <c r="G617" s="163"/>
      <c r="H617" s="163"/>
      <c r="I617" s="163"/>
      <c r="J617" s="163"/>
      <c r="K617" s="163"/>
      <c r="L617" s="163"/>
    </row>
    <row r="618" spans="1:12">
      <c r="A618" s="163"/>
      <c r="B618" s="163"/>
      <c r="C618" s="163"/>
      <c r="D618" s="163"/>
      <c r="E618" s="163"/>
      <c r="F618" s="163"/>
      <c r="G618" s="163"/>
      <c r="H618" s="163"/>
      <c r="I618" s="163"/>
      <c r="J618" s="163"/>
      <c r="K618" s="163"/>
      <c r="L618" s="163"/>
    </row>
    <row r="619" spans="1:12">
      <c r="A619" s="163"/>
      <c r="B619" s="163"/>
      <c r="C619" s="163"/>
      <c r="D619" s="163"/>
      <c r="E619" s="163"/>
      <c r="F619" s="163"/>
      <c r="G619" s="163"/>
      <c r="H619" s="163"/>
      <c r="I619" s="163"/>
      <c r="J619" s="163"/>
      <c r="K619" s="163"/>
      <c r="L619" s="163"/>
    </row>
    <row r="620" spans="1:12">
      <c r="A620" s="163"/>
      <c r="B620" s="163"/>
      <c r="C620" s="163"/>
      <c r="D620" s="163"/>
      <c r="E620" s="163"/>
      <c r="F620" s="163"/>
      <c r="G620" s="163"/>
      <c r="H620" s="163"/>
      <c r="I620" s="163"/>
      <c r="J620" s="163"/>
      <c r="K620" s="163"/>
      <c r="L620" s="163"/>
    </row>
    <row r="621" spans="1:12">
      <c r="A621" s="163"/>
      <c r="B621" s="163"/>
      <c r="C621" s="163"/>
      <c r="D621" s="163"/>
      <c r="E621" s="163"/>
      <c r="F621" s="163"/>
      <c r="G621" s="163"/>
      <c r="H621" s="163"/>
      <c r="I621" s="163"/>
      <c r="J621" s="163"/>
      <c r="K621" s="163"/>
      <c r="L621" s="163"/>
    </row>
    <row r="622" spans="1:12">
      <c r="A622" s="163"/>
      <c r="B622" s="163"/>
      <c r="C622" s="163"/>
      <c r="D622" s="163"/>
      <c r="E622" s="163"/>
      <c r="F622" s="163"/>
      <c r="G622" s="163"/>
      <c r="H622" s="163"/>
      <c r="I622" s="163"/>
      <c r="J622" s="163"/>
      <c r="K622" s="163"/>
      <c r="L622" s="163"/>
    </row>
    <row r="623" spans="1:12">
      <c r="A623" s="163"/>
      <c r="B623" s="163"/>
      <c r="C623" s="163"/>
      <c r="D623" s="163"/>
      <c r="E623" s="163"/>
      <c r="F623" s="163"/>
      <c r="G623" s="163"/>
      <c r="H623" s="163"/>
      <c r="I623" s="163"/>
      <c r="J623" s="163"/>
      <c r="K623" s="163"/>
      <c r="L623" s="163"/>
    </row>
    <row r="624" spans="1:12">
      <c r="A624" s="163"/>
      <c r="B624" s="163"/>
      <c r="C624" s="163"/>
      <c r="D624" s="163"/>
      <c r="E624" s="163"/>
      <c r="F624" s="163"/>
      <c r="G624" s="163"/>
      <c r="H624" s="163"/>
      <c r="I624" s="163"/>
      <c r="J624" s="163"/>
      <c r="K624" s="163"/>
      <c r="L624" s="163"/>
    </row>
    <row r="625" spans="1:12">
      <c r="A625" s="163"/>
      <c r="B625" s="163"/>
      <c r="C625" s="163"/>
      <c r="D625" s="163"/>
      <c r="E625" s="163"/>
      <c r="F625" s="163"/>
      <c r="G625" s="163"/>
      <c r="H625" s="163"/>
      <c r="I625" s="163"/>
      <c r="J625" s="163"/>
      <c r="K625" s="163"/>
      <c r="L625" s="163"/>
    </row>
    <row r="626" spans="1:12">
      <c r="A626" s="163"/>
      <c r="B626" s="163"/>
      <c r="C626" s="163"/>
      <c r="D626" s="163"/>
      <c r="E626" s="163"/>
      <c r="F626" s="163"/>
      <c r="G626" s="163"/>
      <c r="H626" s="163"/>
      <c r="I626" s="163"/>
      <c r="J626" s="163"/>
      <c r="K626" s="163"/>
      <c r="L626" s="163"/>
    </row>
    <row r="627" spans="1:12">
      <c r="A627" s="163"/>
      <c r="B627" s="163"/>
      <c r="C627" s="163"/>
      <c r="D627" s="163"/>
      <c r="E627" s="163"/>
      <c r="F627" s="163"/>
      <c r="G627" s="163"/>
      <c r="H627" s="163"/>
      <c r="I627" s="163"/>
      <c r="J627" s="163"/>
      <c r="K627" s="163"/>
      <c r="L627" s="163"/>
    </row>
    <row r="628" spans="1:12">
      <c r="A628" s="163"/>
      <c r="B628" s="163"/>
      <c r="C628" s="163"/>
      <c r="D628" s="163"/>
      <c r="E628" s="163"/>
      <c r="F628" s="163"/>
      <c r="G628" s="163"/>
      <c r="H628" s="163"/>
      <c r="I628" s="163"/>
      <c r="J628" s="163"/>
      <c r="K628" s="163"/>
      <c r="L628" s="163"/>
    </row>
    <row r="629" spans="1:12">
      <c r="A629" s="163"/>
      <c r="B629" s="163"/>
      <c r="C629" s="163"/>
      <c r="D629" s="163"/>
      <c r="E629" s="163"/>
      <c r="F629" s="163"/>
      <c r="G629" s="163"/>
      <c r="H629" s="163"/>
      <c r="I629" s="163"/>
      <c r="J629" s="163"/>
      <c r="K629" s="163"/>
      <c r="L629" s="163"/>
    </row>
    <row r="630" spans="1:12">
      <c r="A630" s="163"/>
      <c r="B630" s="163"/>
      <c r="C630" s="163"/>
      <c r="D630" s="163"/>
      <c r="E630" s="163"/>
      <c r="F630" s="163"/>
      <c r="G630" s="163"/>
      <c r="H630" s="163"/>
      <c r="I630" s="163"/>
      <c r="J630" s="163"/>
      <c r="K630" s="163"/>
      <c r="L630" s="163"/>
    </row>
    <row r="631" spans="1:12">
      <c r="A631" s="163"/>
      <c r="B631" s="163"/>
      <c r="C631" s="163"/>
      <c r="D631" s="163"/>
      <c r="E631" s="163"/>
      <c r="F631" s="163"/>
      <c r="G631" s="163"/>
      <c r="H631" s="163"/>
      <c r="I631" s="163"/>
      <c r="J631" s="163"/>
      <c r="K631" s="163"/>
      <c r="L631" s="163"/>
    </row>
    <row r="632" spans="1:12">
      <c r="A632" s="163"/>
      <c r="B632" s="163"/>
      <c r="C632" s="163"/>
      <c r="D632" s="163"/>
      <c r="E632" s="163"/>
      <c r="F632" s="163"/>
      <c r="G632" s="163"/>
      <c r="H632" s="163"/>
      <c r="I632" s="163"/>
      <c r="J632" s="163"/>
      <c r="K632" s="163"/>
      <c r="L632" s="163"/>
    </row>
    <row r="633" spans="1:12">
      <c r="A633" s="163"/>
      <c r="B633" s="163"/>
      <c r="C633" s="163"/>
      <c r="D633" s="163"/>
      <c r="E633" s="163"/>
      <c r="F633" s="163"/>
      <c r="G633" s="163"/>
      <c r="H633" s="163"/>
      <c r="I633" s="163"/>
      <c r="J633" s="163"/>
      <c r="K633" s="163"/>
      <c r="L633" s="163"/>
    </row>
    <row r="634" spans="1:12">
      <c r="A634" s="163"/>
      <c r="B634" s="163"/>
      <c r="C634" s="163"/>
      <c r="D634" s="163"/>
      <c r="E634" s="163"/>
      <c r="F634" s="163"/>
      <c r="G634" s="163"/>
      <c r="H634" s="163"/>
      <c r="I634" s="163"/>
      <c r="J634" s="163"/>
      <c r="K634" s="163"/>
      <c r="L634" s="163"/>
    </row>
    <row r="635" spans="1:12">
      <c r="A635" s="163"/>
      <c r="B635" s="163"/>
      <c r="C635" s="163"/>
      <c r="D635" s="163"/>
      <c r="E635" s="163"/>
      <c r="F635" s="163"/>
      <c r="G635" s="163"/>
      <c r="H635" s="163"/>
      <c r="I635" s="163"/>
      <c r="J635" s="163"/>
      <c r="K635" s="163"/>
      <c r="L635" s="163"/>
    </row>
    <row r="636" spans="1:12">
      <c r="A636" s="163"/>
      <c r="B636" s="163"/>
      <c r="C636" s="163"/>
      <c r="D636" s="163"/>
      <c r="E636" s="163"/>
      <c r="F636" s="163"/>
      <c r="G636" s="163"/>
      <c r="H636" s="163"/>
      <c r="I636" s="163"/>
      <c r="J636" s="163"/>
      <c r="K636" s="163"/>
      <c r="L636" s="163"/>
    </row>
    <row r="637" spans="1:12">
      <c r="A637" s="163"/>
      <c r="B637" s="163"/>
      <c r="C637" s="163"/>
      <c r="D637" s="163"/>
      <c r="E637" s="163"/>
      <c r="F637" s="163"/>
      <c r="G637" s="163"/>
      <c r="H637" s="163"/>
      <c r="I637" s="163"/>
      <c r="J637" s="163"/>
      <c r="K637" s="163"/>
      <c r="L637" s="163"/>
    </row>
    <row r="638" spans="1:12">
      <c r="A638" s="163"/>
      <c r="B638" s="163"/>
      <c r="C638" s="163"/>
      <c r="D638" s="163"/>
      <c r="E638" s="163"/>
      <c r="F638" s="163"/>
      <c r="G638" s="163"/>
      <c r="H638" s="163"/>
      <c r="I638" s="163"/>
      <c r="J638" s="163"/>
      <c r="K638" s="163"/>
      <c r="L638" s="163"/>
    </row>
    <row r="639" spans="1:12">
      <c r="A639" s="163"/>
      <c r="B639" s="163"/>
      <c r="C639" s="163"/>
      <c r="D639" s="163"/>
      <c r="E639" s="163"/>
      <c r="F639" s="163"/>
      <c r="G639" s="163"/>
      <c r="H639" s="163"/>
      <c r="I639" s="163"/>
      <c r="J639" s="163"/>
      <c r="K639" s="163"/>
      <c r="L639" s="163"/>
    </row>
    <row r="640" spans="1:12">
      <c r="A640" s="163"/>
      <c r="B640" s="163"/>
      <c r="C640" s="163"/>
      <c r="D640" s="163"/>
      <c r="E640" s="163"/>
      <c r="F640" s="163"/>
      <c r="G640" s="163"/>
      <c r="H640" s="163"/>
      <c r="I640" s="163"/>
      <c r="J640" s="163"/>
      <c r="K640" s="163"/>
      <c r="L640" s="163"/>
    </row>
    <row r="641" spans="1:12">
      <c r="A641" s="163"/>
      <c r="B641" s="163"/>
      <c r="C641" s="163"/>
      <c r="D641" s="163"/>
      <c r="E641" s="163"/>
      <c r="F641" s="163"/>
      <c r="G641" s="163"/>
      <c r="H641" s="163"/>
      <c r="I641" s="163"/>
      <c r="J641" s="163"/>
      <c r="K641" s="163"/>
      <c r="L641" s="163"/>
    </row>
    <row r="642" spans="1:12">
      <c r="A642" s="163"/>
      <c r="B642" s="163"/>
      <c r="C642" s="163"/>
      <c r="D642" s="163"/>
      <c r="E642" s="163"/>
      <c r="F642" s="163"/>
      <c r="G642" s="163"/>
      <c r="H642" s="163"/>
      <c r="I642" s="163"/>
      <c r="J642" s="163"/>
      <c r="K642" s="163"/>
      <c r="L642" s="163"/>
    </row>
    <row r="643" spans="1:12">
      <c r="A643" s="163"/>
      <c r="B643" s="163"/>
      <c r="C643" s="163"/>
      <c r="D643" s="163"/>
      <c r="E643" s="163"/>
      <c r="F643" s="163"/>
      <c r="G643" s="163"/>
      <c r="H643" s="163"/>
      <c r="I643" s="163"/>
      <c r="J643" s="163"/>
      <c r="K643" s="163"/>
      <c r="L643" s="163"/>
    </row>
    <row r="644" spans="1:12">
      <c r="A644" s="163"/>
      <c r="B644" s="163"/>
      <c r="C644" s="163"/>
      <c r="D644" s="163"/>
      <c r="E644" s="163"/>
      <c r="F644" s="163"/>
      <c r="G644" s="163"/>
      <c r="H644" s="163"/>
      <c r="I644" s="163"/>
      <c r="J644" s="163"/>
      <c r="K644" s="163"/>
      <c r="L644" s="163"/>
    </row>
    <row r="645" spans="1:12">
      <c r="A645" s="163"/>
      <c r="B645" s="163"/>
      <c r="C645" s="163"/>
      <c r="D645" s="163"/>
      <c r="E645" s="163"/>
      <c r="F645" s="163"/>
      <c r="G645" s="163"/>
      <c r="H645" s="163"/>
      <c r="I645" s="163"/>
      <c r="J645" s="163"/>
      <c r="K645" s="163"/>
      <c r="L645" s="163"/>
    </row>
    <row r="646" spans="1:12">
      <c r="A646" s="163"/>
      <c r="B646" s="163"/>
      <c r="C646" s="163"/>
      <c r="D646" s="163"/>
      <c r="E646" s="163"/>
      <c r="F646" s="163"/>
      <c r="G646" s="163"/>
      <c r="H646" s="163"/>
      <c r="I646" s="163"/>
      <c r="J646" s="163"/>
      <c r="K646" s="163"/>
      <c r="L646" s="163"/>
    </row>
    <row r="647" spans="1:12">
      <c r="A647" s="163"/>
      <c r="B647" s="163"/>
      <c r="C647" s="163"/>
      <c r="D647" s="163"/>
      <c r="E647" s="163"/>
      <c r="F647" s="163"/>
      <c r="G647" s="163"/>
      <c r="H647" s="163"/>
      <c r="I647" s="163"/>
      <c r="J647" s="163"/>
      <c r="K647" s="163"/>
      <c r="L647" s="163"/>
    </row>
    <row r="648" spans="1:12">
      <c r="A648" s="163"/>
      <c r="B648" s="163"/>
      <c r="C648" s="163"/>
      <c r="D648" s="163"/>
      <c r="E648" s="163"/>
      <c r="F648" s="163"/>
      <c r="G648" s="163"/>
      <c r="H648" s="163"/>
      <c r="I648" s="163"/>
      <c r="J648" s="163"/>
      <c r="K648" s="163"/>
      <c r="L648" s="163"/>
    </row>
    <row r="649" spans="1:12">
      <c r="A649" s="163"/>
      <c r="B649" s="163"/>
      <c r="C649" s="163"/>
      <c r="D649" s="163"/>
      <c r="E649" s="163"/>
      <c r="F649" s="163"/>
      <c r="G649" s="163"/>
      <c r="H649" s="163"/>
      <c r="I649" s="163"/>
      <c r="J649" s="163"/>
      <c r="K649" s="163"/>
      <c r="L649" s="163"/>
    </row>
    <row r="650" spans="1:12">
      <c r="A650" s="163"/>
      <c r="B650" s="163"/>
      <c r="C650" s="163"/>
      <c r="D650" s="163"/>
      <c r="E650" s="163"/>
      <c r="F650" s="163"/>
      <c r="G650" s="163"/>
      <c r="H650" s="163"/>
      <c r="I650" s="163"/>
      <c r="J650" s="163"/>
      <c r="K650" s="163"/>
      <c r="L650" s="163"/>
    </row>
    <row r="651" spans="1:12">
      <c r="A651" s="163"/>
      <c r="B651" s="163"/>
      <c r="C651" s="163"/>
      <c r="D651" s="163"/>
      <c r="E651" s="163"/>
      <c r="F651" s="163"/>
      <c r="G651" s="163"/>
      <c r="H651" s="163"/>
      <c r="I651" s="163"/>
      <c r="J651" s="163"/>
      <c r="K651" s="163"/>
      <c r="L651" s="163"/>
    </row>
    <row r="652" spans="1:12">
      <c r="A652" s="163"/>
      <c r="B652" s="163"/>
      <c r="C652" s="163"/>
      <c r="D652" s="163"/>
      <c r="E652" s="163"/>
      <c r="F652" s="163"/>
      <c r="G652" s="163"/>
      <c r="H652" s="163"/>
      <c r="I652" s="163"/>
      <c r="J652" s="163"/>
      <c r="K652" s="163"/>
      <c r="L652" s="163"/>
    </row>
    <row r="653" spans="1:12">
      <c r="A653" s="163"/>
      <c r="B653" s="163"/>
      <c r="C653" s="163"/>
      <c r="D653" s="163"/>
      <c r="E653" s="163"/>
      <c r="F653" s="163"/>
      <c r="G653" s="163"/>
      <c r="H653" s="163"/>
      <c r="I653" s="163"/>
      <c r="J653" s="163"/>
      <c r="K653" s="163"/>
      <c r="L653" s="163"/>
    </row>
    <row r="654" spans="1:12">
      <c r="A654" s="163"/>
      <c r="B654" s="163"/>
      <c r="C654" s="163"/>
      <c r="D654" s="163"/>
      <c r="E654" s="163"/>
      <c r="F654" s="163"/>
      <c r="G654" s="163"/>
      <c r="H654" s="163"/>
      <c r="I654" s="163"/>
      <c r="J654" s="163"/>
      <c r="K654" s="163"/>
      <c r="L654" s="163"/>
    </row>
    <row r="655" spans="1:12">
      <c r="A655" s="163"/>
      <c r="B655" s="163"/>
      <c r="C655" s="163"/>
      <c r="D655" s="163"/>
      <c r="E655" s="163"/>
      <c r="F655" s="163"/>
      <c r="G655" s="163"/>
      <c r="H655" s="163"/>
      <c r="I655" s="163"/>
      <c r="J655" s="163"/>
      <c r="K655" s="163"/>
      <c r="L655" s="163"/>
    </row>
    <row r="656" spans="1:12">
      <c r="A656" s="163"/>
      <c r="B656" s="163"/>
      <c r="C656" s="163"/>
      <c r="D656" s="163"/>
      <c r="E656" s="163"/>
      <c r="F656" s="163"/>
      <c r="G656" s="163"/>
      <c r="H656" s="163"/>
      <c r="I656" s="163"/>
      <c r="J656" s="163"/>
      <c r="K656" s="163"/>
      <c r="L656" s="163"/>
    </row>
    <row r="657" spans="1:12">
      <c r="A657" s="163"/>
      <c r="B657" s="163"/>
      <c r="C657" s="163"/>
      <c r="D657" s="163"/>
      <c r="E657" s="163"/>
      <c r="F657" s="163"/>
      <c r="G657" s="163"/>
      <c r="H657" s="163"/>
      <c r="I657" s="163"/>
      <c r="J657" s="163"/>
      <c r="K657" s="163"/>
      <c r="L657" s="163"/>
    </row>
    <row r="658" spans="1:12">
      <c r="A658" s="163"/>
      <c r="B658" s="163"/>
      <c r="C658" s="163"/>
      <c r="D658" s="163"/>
      <c r="E658" s="163"/>
      <c r="F658" s="163"/>
      <c r="G658" s="163"/>
      <c r="H658" s="163"/>
      <c r="I658" s="163"/>
      <c r="J658" s="163"/>
      <c r="K658" s="163"/>
      <c r="L658" s="163"/>
    </row>
    <row r="659" spans="1:12">
      <c r="A659" s="163"/>
      <c r="B659" s="163"/>
      <c r="C659" s="163"/>
      <c r="D659" s="163"/>
      <c r="E659" s="163"/>
      <c r="F659" s="163"/>
      <c r="G659" s="163"/>
      <c r="H659" s="163"/>
      <c r="I659" s="163"/>
      <c r="J659" s="163"/>
      <c r="K659" s="163"/>
      <c r="L659" s="163"/>
    </row>
    <row r="660" spans="1:12">
      <c r="A660" s="163"/>
      <c r="B660" s="163"/>
      <c r="C660" s="163"/>
      <c r="D660" s="163"/>
      <c r="E660" s="163"/>
      <c r="F660" s="163"/>
      <c r="G660" s="163"/>
      <c r="H660" s="163"/>
      <c r="I660" s="163"/>
      <c r="J660" s="163"/>
      <c r="K660" s="163"/>
      <c r="L660" s="163"/>
    </row>
    <row r="661" spans="1:12">
      <c r="A661" s="163"/>
      <c r="B661" s="163"/>
      <c r="C661" s="163"/>
      <c r="D661" s="163"/>
      <c r="E661" s="163"/>
      <c r="F661" s="163"/>
      <c r="G661" s="163"/>
      <c r="H661" s="163"/>
      <c r="I661" s="163"/>
      <c r="J661" s="163"/>
      <c r="K661" s="163"/>
      <c r="L661" s="163"/>
    </row>
    <row r="662" spans="1:12">
      <c r="A662" s="163"/>
      <c r="B662" s="163"/>
      <c r="C662" s="163"/>
      <c r="D662" s="163"/>
      <c r="E662" s="163"/>
      <c r="F662" s="163"/>
      <c r="G662" s="163"/>
      <c r="H662" s="163"/>
      <c r="I662" s="163"/>
      <c r="J662" s="163"/>
      <c r="K662" s="163"/>
      <c r="L662" s="163"/>
    </row>
    <row r="663" spans="1:12">
      <c r="A663" s="163"/>
      <c r="B663" s="163"/>
      <c r="C663" s="163"/>
      <c r="D663" s="163"/>
      <c r="E663" s="163"/>
      <c r="F663" s="163"/>
      <c r="G663" s="163"/>
      <c r="H663" s="163"/>
      <c r="I663" s="163"/>
      <c r="J663" s="163"/>
      <c r="K663" s="163"/>
      <c r="L663" s="163"/>
    </row>
    <row r="664" spans="1:12">
      <c r="A664" s="163"/>
      <c r="B664" s="163"/>
      <c r="C664" s="163"/>
      <c r="D664" s="163"/>
      <c r="E664" s="163"/>
      <c r="F664" s="163"/>
      <c r="G664" s="163"/>
      <c r="H664" s="163"/>
      <c r="I664" s="163"/>
      <c r="J664" s="163"/>
      <c r="K664" s="163"/>
      <c r="L664" s="163"/>
    </row>
    <row r="665" spans="1:12">
      <c r="A665" s="163"/>
      <c r="B665" s="163"/>
      <c r="C665" s="163"/>
      <c r="D665" s="163"/>
      <c r="E665" s="163"/>
      <c r="F665" s="163"/>
      <c r="G665" s="163"/>
      <c r="H665" s="163"/>
      <c r="I665" s="163"/>
      <c r="J665" s="163"/>
      <c r="K665" s="163"/>
      <c r="L665" s="163"/>
    </row>
    <row r="666" spans="1:12">
      <c r="A666" s="163"/>
      <c r="B666" s="163"/>
      <c r="C666" s="163"/>
      <c r="D666" s="163"/>
      <c r="E666" s="163"/>
      <c r="F666" s="163"/>
      <c r="G666" s="163"/>
      <c r="H666" s="163"/>
      <c r="I666" s="163"/>
      <c r="J666" s="163"/>
      <c r="K666" s="163"/>
      <c r="L666" s="163"/>
    </row>
    <row r="667" spans="1:12">
      <c r="A667" s="163"/>
      <c r="B667" s="163"/>
      <c r="C667" s="163"/>
      <c r="D667" s="163"/>
      <c r="E667" s="163"/>
      <c r="F667" s="163"/>
      <c r="G667" s="163"/>
      <c r="H667" s="163"/>
      <c r="I667" s="163"/>
      <c r="J667" s="163"/>
      <c r="K667" s="163"/>
      <c r="L667" s="163"/>
    </row>
    <row r="668" spans="1:12">
      <c r="A668" s="163"/>
      <c r="B668" s="163"/>
      <c r="C668" s="163"/>
      <c r="D668" s="163"/>
      <c r="E668" s="163"/>
      <c r="F668" s="163"/>
      <c r="G668" s="163"/>
      <c r="H668" s="163"/>
      <c r="I668" s="163"/>
      <c r="J668" s="163"/>
      <c r="K668" s="163"/>
      <c r="L668" s="163"/>
    </row>
    <row r="669" spans="1:12">
      <c r="A669" s="163"/>
      <c r="B669" s="163"/>
      <c r="C669" s="163"/>
      <c r="D669" s="163"/>
      <c r="E669" s="163"/>
      <c r="F669" s="163"/>
      <c r="G669" s="163"/>
      <c r="H669" s="163"/>
      <c r="I669" s="163"/>
      <c r="J669" s="163"/>
      <c r="K669" s="163"/>
      <c r="L669" s="163"/>
    </row>
    <row r="670" spans="1:12">
      <c r="A670" s="163"/>
      <c r="B670" s="163"/>
      <c r="C670" s="163"/>
      <c r="D670" s="163"/>
      <c r="E670" s="163"/>
      <c r="F670" s="163"/>
      <c r="G670" s="163"/>
      <c r="H670" s="163"/>
      <c r="I670" s="163"/>
      <c r="J670" s="163"/>
      <c r="K670" s="163"/>
      <c r="L670" s="163"/>
    </row>
    <row r="671" spans="1:12">
      <c r="A671" s="163"/>
      <c r="B671" s="163"/>
      <c r="C671" s="163"/>
      <c r="D671" s="163"/>
      <c r="E671" s="163"/>
      <c r="F671" s="163"/>
      <c r="G671" s="163"/>
      <c r="H671" s="163"/>
      <c r="I671" s="163"/>
      <c r="J671" s="163"/>
      <c r="K671" s="163"/>
      <c r="L671" s="163"/>
    </row>
    <row r="672" spans="1:12">
      <c r="A672" s="163"/>
      <c r="B672" s="163"/>
      <c r="C672" s="163"/>
      <c r="D672" s="163"/>
      <c r="E672" s="163"/>
      <c r="F672" s="163"/>
      <c r="G672" s="163"/>
      <c r="H672" s="163"/>
      <c r="I672" s="163"/>
      <c r="J672" s="163"/>
      <c r="K672" s="163"/>
      <c r="L672" s="163"/>
    </row>
    <row r="673" spans="1:12">
      <c r="A673" s="163"/>
      <c r="B673" s="163"/>
      <c r="C673" s="163"/>
      <c r="D673" s="163"/>
      <c r="E673" s="163"/>
      <c r="F673" s="163"/>
      <c r="G673" s="163"/>
      <c r="H673" s="163"/>
      <c r="I673" s="163"/>
      <c r="J673" s="163"/>
      <c r="K673" s="163"/>
      <c r="L673" s="163"/>
    </row>
    <row r="674" spans="1:12">
      <c r="A674" s="163"/>
      <c r="B674" s="163"/>
      <c r="C674" s="163"/>
      <c r="D674" s="163"/>
      <c r="E674" s="163"/>
      <c r="F674" s="163"/>
      <c r="G674" s="163"/>
      <c r="H674" s="163"/>
      <c r="I674" s="163"/>
      <c r="J674" s="163"/>
      <c r="K674" s="163"/>
      <c r="L674" s="163"/>
    </row>
    <row r="675" spans="1:12">
      <c r="A675" s="163"/>
      <c r="B675" s="163"/>
      <c r="C675" s="163"/>
      <c r="D675" s="163"/>
      <c r="E675" s="163"/>
      <c r="F675" s="163"/>
      <c r="G675" s="163"/>
      <c r="H675" s="163"/>
      <c r="I675" s="163"/>
      <c r="J675" s="163"/>
      <c r="K675" s="163"/>
      <c r="L675" s="163"/>
    </row>
    <row r="676" spans="1:12">
      <c r="A676" s="163"/>
      <c r="B676" s="163"/>
      <c r="C676" s="163"/>
      <c r="D676" s="163"/>
      <c r="E676" s="163"/>
      <c r="F676" s="163"/>
      <c r="G676" s="163"/>
      <c r="H676" s="163"/>
      <c r="I676" s="163"/>
      <c r="J676" s="163"/>
      <c r="K676" s="163"/>
      <c r="L676" s="163"/>
    </row>
    <row r="677" spans="1:12">
      <c r="A677" s="163"/>
      <c r="B677" s="163"/>
      <c r="C677" s="163"/>
      <c r="D677" s="163"/>
      <c r="E677" s="163"/>
      <c r="F677" s="163"/>
      <c r="G677" s="163"/>
      <c r="H677" s="163"/>
      <c r="I677" s="163"/>
      <c r="J677" s="163"/>
      <c r="K677" s="163"/>
      <c r="L677" s="163"/>
    </row>
    <row r="678" spans="1:12">
      <c r="A678" s="163"/>
      <c r="B678" s="163"/>
      <c r="C678" s="163"/>
      <c r="D678" s="163"/>
      <c r="E678" s="163"/>
      <c r="F678" s="163"/>
      <c r="G678" s="163"/>
      <c r="H678" s="163"/>
      <c r="I678" s="163"/>
      <c r="J678" s="163"/>
      <c r="K678" s="163"/>
      <c r="L678" s="163"/>
    </row>
    <row r="679" spans="1:12">
      <c r="A679" s="163"/>
      <c r="B679" s="163"/>
      <c r="C679" s="163"/>
      <c r="D679" s="163"/>
      <c r="E679" s="163"/>
      <c r="F679" s="163"/>
      <c r="G679" s="163"/>
      <c r="H679" s="163"/>
      <c r="I679" s="163"/>
      <c r="J679" s="163"/>
      <c r="K679" s="163"/>
      <c r="L679" s="163"/>
    </row>
    <row r="680" spans="1:12">
      <c r="A680" s="163"/>
      <c r="B680" s="163"/>
      <c r="C680" s="163"/>
      <c r="D680" s="163"/>
      <c r="E680" s="163"/>
      <c r="F680" s="163"/>
      <c r="G680" s="163"/>
      <c r="H680" s="163"/>
      <c r="I680" s="163"/>
      <c r="J680" s="163"/>
      <c r="K680" s="163"/>
      <c r="L680" s="163"/>
    </row>
    <row r="681" spans="1:12">
      <c r="A681" s="163"/>
      <c r="B681" s="163"/>
      <c r="C681" s="163"/>
      <c r="D681" s="163"/>
      <c r="E681" s="163"/>
      <c r="F681" s="163"/>
      <c r="G681" s="163"/>
      <c r="H681" s="163"/>
      <c r="I681" s="163"/>
      <c r="J681" s="163"/>
      <c r="K681" s="163"/>
      <c r="L681" s="163"/>
    </row>
    <row r="682" spans="1:12">
      <c r="A682" s="163"/>
      <c r="B682" s="163"/>
      <c r="C682" s="163"/>
      <c r="D682" s="163"/>
      <c r="E682" s="163"/>
      <c r="F682" s="163"/>
      <c r="G682" s="163"/>
      <c r="H682" s="163"/>
      <c r="I682" s="163"/>
      <c r="J682" s="163"/>
      <c r="K682" s="163"/>
      <c r="L682" s="163"/>
    </row>
    <row r="683" spans="1:12">
      <c r="A683" s="163"/>
      <c r="B683" s="163"/>
      <c r="C683" s="163"/>
      <c r="D683" s="163"/>
      <c r="E683" s="163"/>
      <c r="F683" s="163"/>
      <c r="G683" s="163"/>
      <c r="H683" s="163"/>
      <c r="I683" s="163"/>
      <c r="J683" s="163"/>
      <c r="K683" s="163"/>
      <c r="L683" s="163"/>
    </row>
    <row r="684" spans="1:12">
      <c r="A684" s="163"/>
      <c r="B684" s="163"/>
      <c r="C684" s="163"/>
      <c r="D684" s="163"/>
      <c r="E684" s="163"/>
      <c r="F684" s="163"/>
      <c r="G684" s="163"/>
      <c r="H684" s="163"/>
      <c r="I684" s="163"/>
      <c r="J684" s="163"/>
      <c r="K684" s="163"/>
      <c r="L684" s="163"/>
    </row>
    <row r="685" spans="1:12">
      <c r="A685" s="163"/>
      <c r="B685" s="163"/>
      <c r="C685" s="163"/>
      <c r="D685" s="163"/>
      <c r="E685" s="163"/>
      <c r="F685" s="163"/>
      <c r="G685" s="163"/>
      <c r="H685" s="163"/>
      <c r="I685" s="163"/>
      <c r="J685" s="163"/>
      <c r="K685" s="163"/>
      <c r="L685" s="163"/>
    </row>
    <row r="686" spans="1:12">
      <c r="A686" s="163"/>
      <c r="B686" s="163"/>
      <c r="C686" s="163"/>
      <c r="D686" s="163"/>
      <c r="E686" s="163"/>
      <c r="F686" s="163"/>
      <c r="G686" s="163"/>
      <c r="H686" s="163"/>
      <c r="I686" s="163"/>
      <c r="J686" s="163"/>
      <c r="K686" s="163"/>
      <c r="L686" s="163"/>
    </row>
    <row r="687" spans="1:12">
      <c r="A687" s="163"/>
      <c r="B687" s="163"/>
      <c r="C687" s="163"/>
      <c r="D687" s="163"/>
      <c r="E687" s="163"/>
      <c r="F687" s="163"/>
      <c r="G687" s="163"/>
      <c r="H687" s="163"/>
      <c r="I687" s="163"/>
      <c r="J687" s="163"/>
      <c r="K687" s="163"/>
      <c r="L687" s="163"/>
    </row>
    <row r="688" spans="1:12">
      <c r="A688" s="163"/>
      <c r="B688" s="163"/>
      <c r="C688" s="163"/>
      <c r="D688" s="163"/>
      <c r="E688" s="163"/>
      <c r="F688" s="163"/>
      <c r="G688" s="163"/>
      <c r="H688" s="163"/>
      <c r="I688" s="163"/>
      <c r="J688" s="163"/>
      <c r="K688" s="163"/>
      <c r="L688" s="163"/>
    </row>
    <row r="689" spans="1:12">
      <c r="A689" s="163"/>
      <c r="B689" s="163"/>
      <c r="C689" s="163"/>
      <c r="D689" s="163"/>
      <c r="E689" s="163"/>
      <c r="F689" s="163"/>
      <c r="G689" s="163"/>
      <c r="H689" s="163"/>
      <c r="I689" s="163"/>
      <c r="J689" s="163"/>
      <c r="K689" s="163"/>
      <c r="L689" s="163"/>
    </row>
    <row r="690" spans="1:12">
      <c r="A690" s="163"/>
      <c r="B690" s="163"/>
      <c r="C690" s="163"/>
      <c r="D690" s="163"/>
      <c r="E690" s="163"/>
      <c r="F690" s="163"/>
      <c r="G690" s="163"/>
      <c r="H690" s="163"/>
      <c r="I690" s="163"/>
      <c r="J690" s="163"/>
      <c r="K690" s="163"/>
      <c r="L690" s="163"/>
    </row>
    <row r="691" spans="1:12">
      <c r="A691" s="163"/>
      <c r="B691" s="163"/>
      <c r="C691" s="163"/>
      <c r="D691" s="163"/>
      <c r="E691" s="163"/>
      <c r="F691" s="163"/>
      <c r="G691" s="163"/>
      <c r="H691" s="163"/>
      <c r="I691" s="163"/>
      <c r="J691" s="163"/>
      <c r="K691" s="163"/>
      <c r="L691" s="163"/>
    </row>
    <row r="692" spans="1:12">
      <c r="A692" s="163"/>
      <c r="B692" s="163"/>
      <c r="C692" s="163"/>
      <c r="D692" s="163"/>
      <c r="E692" s="163"/>
      <c r="F692" s="163"/>
      <c r="G692" s="163"/>
      <c r="H692" s="163"/>
      <c r="I692" s="163"/>
      <c r="J692" s="163"/>
      <c r="K692" s="163"/>
      <c r="L692" s="163"/>
    </row>
    <row r="693" spans="1:12">
      <c r="A693" s="163"/>
      <c r="B693" s="163"/>
      <c r="C693" s="163"/>
      <c r="D693" s="163"/>
      <c r="E693" s="163"/>
      <c r="F693" s="163"/>
      <c r="G693" s="163"/>
      <c r="H693" s="163"/>
      <c r="I693" s="163"/>
      <c r="J693" s="163"/>
      <c r="K693" s="163"/>
      <c r="L693" s="163"/>
    </row>
    <row r="694" spans="1:12">
      <c r="A694" s="163"/>
      <c r="B694" s="163"/>
      <c r="C694" s="163"/>
      <c r="D694" s="163"/>
      <c r="E694" s="163"/>
      <c r="F694" s="163"/>
      <c r="G694" s="163"/>
      <c r="H694" s="163"/>
      <c r="I694" s="163"/>
      <c r="J694" s="163"/>
      <c r="K694" s="163"/>
      <c r="L694" s="163"/>
    </row>
    <row r="695" spans="1:12">
      <c r="A695" s="163"/>
      <c r="B695" s="163"/>
      <c r="C695" s="163"/>
      <c r="D695" s="163"/>
      <c r="E695" s="163"/>
      <c r="F695" s="163"/>
      <c r="G695" s="163"/>
      <c r="H695" s="163"/>
      <c r="I695" s="163"/>
      <c r="J695" s="163"/>
      <c r="K695" s="163"/>
      <c r="L695" s="163"/>
    </row>
    <row r="696" spans="1:12">
      <c r="A696" s="163"/>
      <c r="B696" s="163"/>
      <c r="C696" s="163"/>
      <c r="D696" s="163"/>
      <c r="E696" s="163"/>
      <c r="F696" s="163"/>
      <c r="G696" s="163"/>
      <c r="H696" s="163"/>
      <c r="I696" s="163"/>
      <c r="J696" s="163"/>
      <c r="K696" s="163"/>
      <c r="L696" s="163"/>
    </row>
    <row r="697" spans="1:12">
      <c r="A697" s="163"/>
      <c r="B697" s="163"/>
      <c r="C697" s="163"/>
      <c r="D697" s="163"/>
      <c r="E697" s="163"/>
      <c r="F697" s="163"/>
      <c r="G697" s="163"/>
      <c r="H697" s="163"/>
      <c r="I697" s="163"/>
      <c r="J697" s="163"/>
      <c r="K697" s="163"/>
      <c r="L697" s="163"/>
    </row>
    <row r="698" spans="1:12">
      <c r="A698" s="163"/>
      <c r="B698" s="163"/>
      <c r="C698" s="163"/>
      <c r="D698" s="163"/>
      <c r="E698" s="163"/>
      <c r="F698" s="163"/>
      <c r="G698" s="163"/>
      <c r="H698" s="163"/>
      <c r="I698" s="163"/>
      <c r="J698" s="163"/>
      <c r="K698" s="163"/>
      <c r="L698" s="163"/>
    </row>
    <row r="699" spans="1:12">
      <c r="A699" s="163"/>
      <c r="B699" s="163"/>
      <c r="C699" s="163"/>
      <c r="D699" s="163"/>
      <c r="E699" s="163"/>
      <c r="F699" s="163"/>
      <c r="G699" s="163"/>
      <c r="H699" s="163"/>
      <c r="I699" s="163"/>
      <c r="J699" s="163"/>
      <c r="K699" s="163"/>
      <c r="L699" s="163"/>
    </row>
    <row r="700" spans="1:12">
      <c r="A700" s="163"/>
      <c r="B700" s="163"/>
      <c r="C700" s="163"/>
      <c r="D700" s="163"/>
      <c r="E700" s="163"/>
      <c r="F700" s="163"/>
      <c r="G700" s="163"/>
      <c r="H700" s="163"/>
      <c r="I700" s="163"/>
      <c r="J700" s="163"/>
      <c r="K700" s="163"/>
      <c r="L700" s="163"/>
    </row>
    <row r="701" spans="1:12">
      <c r="A701" s="163"/>
      <c r="B701" s="163"/>
      <c r="C701" s="163"/>
      <c r="D701" s="163"/>
      <c r="E701" s="163"/>
      <c r="F701" s="163"/>
      <c r="G701" s="163"/>
      <c r="H701" s="163"/>
      <c r="I701" s="163"/>
      <c r="J701" s="163"/>
      <c r="K701" s="163"/>
      <c r="L701" s="163"/>
    </row>
    <row r="702" spans="1:12">
      <c r="A702" s="163"/>
      <c r="B702" s="163"/>
      <c r="C702" s="163"/>
      <c r="D702" s="163"/>
      <c r="E702" s="163"/>
      <c r="F702" s="163"/>
      <c r="G702" s="163"/>
      <c r="H702" s="163"/>
      <c r="I702" s="163"/>
      <c r="J702" s="163"/>
      <c r="K702" s="163"/>
      <c r="L702" s="163"/>
    </row>
    <row r="703" spans="1:12">
      <c r="A703" s="163"/>
      <c r="B703" s="163"/>
      <c r="C703" s="163"/>
      <c r="D703" s="163"/>
      <c r="E703" s="163"/>
      <c r="F703" s="163"/>
      <c r="G703" s="163"/>
      <c r="H703" s="163"/>
      <c r="I703" s="163"/>
      <c r="J703" s="163"/>
      <c r="K703" s="163"/>
      <c r="L703" s="163"/>
    </row>
    <row r="704" spans="1:12">
      <c r="A704" s="163"/>
      <c r="B704" s="163"/>
      <c r="C704" s="163"/>
      <c r="D704" s="163"/>
      <c r="E704" s="163"/>
      <c r="F704" s="163"/>
      <c r="G704" s="163"/>
      <c r="H704" s="163"/>
      <c r="I704" s="163"/>
      <c r="J704" s="163"/>
      <c r="K704" s="163"/>
      <c r="L704" s="163"/>
    </row>
    <row r="705" spans="1:12">
      <c r="A705" s="163"/>
      <c r="B705" s="163"/>
      <c r="C705" s="163"/>
      <c r="D705" s="163"/>
      <c r="E705" s="163"/>
      <c r="F705" s="163"/>
      <c r="G705" s="163"/>
      <c r="H705" s="163"/>
      <c r="I705" s="163"/>
      <c r="J705" s="163"/>
      <c r="K705" s="163"/>
      <c r="L705" s="163"/>
    </row>
    <row r="706" spans="1:12">
      <c r="A706" s="163"/>
      <c r="B706" s="163"/>
      <c r="C706" s="163"/>
      <c r="D706" s="163"/>
      <c r="E706" s="163"/>
      <c r="F706" s="163"/>
      <c r="G706" s="163"/>
      <c r="H706" s="163"/>
      <c r="I706" s="163"/>
      <c r="J706" s="163"/>
      <c r="K706" s="163"/>
      <c r="L706" s="163"/>
    </row>
    <row r="707" spans="1:12">
      <c r="A707" s="163"/>
      <c r="B707" s="163"/>
      <c r="C707" s="163"/>
      <c r="D707" s="163"/>
      <c r="E707" s="163"/>
      <c r="F707" s="163"/>
      <c r="G707" s="163"/>
      <c r="H707" s="163"/>
      <c r="I707" s="163"/>
      <c r="J707" s="163"/>
      <c r="K707" s="163"/>
      <c r="L707" s="163"/>
    </row>
    <row r="708" spans="1:12">
      <c r="A708" s="163"/>
      <c r="B708" s="163"/>
      <c r="C708" s="163"/>
      <c r="D708" s="163"/>
      <c r="E708" s="163"/>
      <c r="F708" s="163"/>
      <c r="G708" s="163"/>
      <c r="H708" s="163"/>
      <c r="I708" s="163"/>
      <c r="J708" s="163"/>
      <c r="K708" s="163"/>
      <c r="L708" s="163"/>
    </row>
    <row r="709" spans="1:12">
      <c r="A709" s="163"/>
      <c r="B709" s="163"/>
      <c r="C709" s="163"/>
      <c r="D709" s="163"/>
      <c r="E709" s="163"/>
      <c r="F709" s="163"/>
      <c r="G709" s="163"/>
      <c r="H709" s="163"/>
      <c r="I709" s="163"/>
      <c r="J709" s="163"/>
      <c r="K709" s="163"/>
      <c r="L709" s="163"/>
    </row>
    <row r="710" spans="1:12">
      <c r="A710" s="163"/>
      <c r="B710" s="163"/>
      <c r="C710" s="163"/>
      <c r="D710" s="163"/>
      <c r="E710" s="163"/>
      <c r="F710" s="163"/>
      <c r="G710" s="163"/>
      <c r="H710" s="163"/>
      <c r="I710" s="163"/>
      <c r="J710" s="163"/>
      <c r="K710" s="163"/>
      <c r="L710" s="163"/>
    </row>
    <row r="711" spans="1:12">
      <c r="A711" s="163"/>
      <c r="B711" s="163"/>
      <c r="C711" s="163"/>
      <c r="D711" s="163"/>
      <c r="E711" s="163"/>
      <c r="F711" s="163"/>
      <c r="G711" s="163"/>
      <c r="H711" s="163"/>
      <c r="I711" s="163"/>
      <c r="J711" s="163"/>
      <c r="K711" s="163"/>
      <c r="L711" s="163"/>
    </row>
    <row r="712" spans="1:12">
      <c r="A712" s="163"/>
      <c r="B712" s="163"/>
      <c r="C712" s="163"/>
      <c r="D712" s="163"/>
      <c r="E712" s="163"/>
      <c r="F712" s="163"/>
      <c r="G712" s="163"/>
      <c r="H712" s="163"/>
      <c r="I712" s="163"/>
      <c r="J712" s="163"/>
      <c r="K712" s="163"/>
      <c r="L712" s="163"/>
    </row>
    <row r="713" spans="1:12">
      <c r="A713" s="163"/>
      <c r="B713" s="163"/>
      <c r="C713" s="163"/>
      <c r="D713" s="163"/>
      <c r="E713" s="163"/>
      <c r="F713" s="163"/>
      <c r="G713" s="163"/>
      <c r="H713" s="163"/>
      <c r="I713" s="163"/>
      <c r="J713" s="163"/>
      <c r="K713" s="163"/>
      <c r="L713" s="163"/>
    </row>
    <row r="714" spans="1:12">
      <c r="A714" s="163"/>
      <c r="B714" s="163"/>
      <c r="C714" s="163"/>
      <c r="D714" s="163"/>
      <c r="E714" s="163"/>
      <c r="F714" s="163"/>
      <c r="G714" s="163"/>
      <c r="H714" s="163"/>
      <c r="I714" s="163"/>
      <c r="J714" s="163"/>
      <c r="K714" s="163"/>
      <c r="L714" s="163"/>
    </row>
    <row r="715" spans="1:12">
      <c r="A715" s="163"/>
      <c r="B715" s="163"/>
      <c r="C715" s="163"/>
      <c r="D715" s="163"/>
      <c r="E715" s="163"/>
      <c r="F715" s="163"/>
      <c r="G715" s="163"/>
      <c r="H715" s="163"/>
      <c r="I715" s="163"/>
      <c r="J715" s="163"/>
      <c r="K715" s="163"/>
      <c r="L715" s="163"/>
    </row>
    <row r="716" spans="1:12">
      <c r="A716" s="163"/>
      <c r="B716" s="163"/>
      <c r="C716" s="163"/>
      <c r="D716" s="163"/>
      <c r="E716" s="163"/>
      <c r="F716" s="163"/>
      <c r="G716" s="163"/>
      <c r="H716" s="163"/>
      <c r="I716" s="163"/>
      <c r="J716" s="163"/>
      <c r="K716" s="163"/>
      <c r="L716" s="163"/>
    </row>
    <row r="717" spans="1:12">
      <c r="A717" s="163"/>
      <c r="B717" s="163"/>
      <c r="C717" s="163"/>
      <c r="D717" s="163"/>
      <c r="E717" s="163"/>
      <c r="F717" s="163"/>
      <c r="G717" s="163"/>
      <c r="H717" s="163"/>
      <c r="I717" s="163"/>
      <c r="J717" s="163"/>
      <c r="K717" s="163"/>
      <c r="L717" s="163"/>
    </row>
    <row r="718" spans="1:12">
      <c r="A718" s="163"/>
      <c r="B718" s="163"/>
      <c r="C718" s="163"/>
      <c r="D718" s="163"/>
      <c r="E718" s="163"/>
      <c r="F718" s="163"/>
      <c r="G718" s="163"/>
      <c r="H718" s="163"/>
      <c r="I718" s="163"/>
      <c r="J718" s="163"/>
      <c r="K718" s="163"/>
      <c r="L718" s="163"/>
    </row>
    <row r="719" spans="1:12">
      <c r="A719" s="163"/>
      <c r="B719" s="163"/>
      <c r="C719" s="163"/>
      <c r="D719" s="163"/>
      <c r="E719" s="163"/>
      <c r="F719" s="163"/>
      <c r="G719" s="163"/>
      <c r="H719" s="163"/>
      <c r="I719" s="163"/>
      <c r="J719" s="163"/>
      <c r="K719" s="163"/>
      <c r="L719" s="163"/>
    </row>
    <row r="720" spans="1:12">
      <c r="A720" s="163"/>
      <c r="B720" s="163"/>
      <c r="C720" s="163"/>
      <c r="D720" s="163"/>
      <c r="E720" s="163"/>
      <c r="F720" s="163"/>
      <c r="G720" s="163"/>
      <c r="H720" s="163"/>
      <c r="I720" s="163"/>
      <c r="J720" s="163"/>
      <c r="K720" s="163"/>
      <c r="L720" s="163"/>
    </row>
    <row r="721" spans="1:12">
      <c r="A721" s="163"/>
      <c r="B721" s="163"/>
      <c r="C721" s="163"/>
      <c r="D721" s="163"/>
      <c r="E721" s="163"/>
      <c r="F721" s="163"/>
      <c r="G721" s="163"/>
      <c r="H721" s="163"/>
      <c r="I721" s="163"/>
      <c r="J721" s="163"/>
      <c r="K721" s="163"/>
      <c r="L721" s="163"/>
    </row>
    <row r="722" spans="1:12">
      <c r="A722" s="163"/>
      <c r="B722" s="163"/>
      <c r="C722" s="163"/>
      <c r="D722" s="163"/>
      <c r="E722" s="163"/>
      <c r="F722" s="163"/>
      <c r="G722" s="163"/>
      <c r="H722" s="163"/>
      <c r="I722" s="163"/>
      <c r="J722" s="163"/>
      <c r="K722" s="163"/>
      <c r="L722" s="163"/>
    </row>
    <row r="723" spans="1:12">
      <c r="A723" s="163"/>
      <c r="B723" s="163"/>
      <c r="C723" s="163"/>
      <c r="D723" s="163"/>
      <c r="E723" s="163"/>
      <c r="F723" s="163"/>
      <c r="G723" s="163"/>
      <c r="H723" s="163"/>
      <c r="I723" s="163"/>
      <c r="J723" s="163"/>
      <c r="K723" s="163"/>
      <c r="L723" s="163"/>
    </row>
    <row r="724" spans="1:12">
      <c r="A724" s="163"/>
      <c r="B724" s="163"/>
      <c r="C724" s="163"/>
      <c r="D724" s="163"/>
      <c r="E724" s="163"/>
      <c r="F724" s="163"/>
      <c r="G724" s="163"/>
      <c r="H724" s="163"/>
      <c r="I724" s="163"/>
      <c r="J724" s="163"/>
      <c r="K724" s="163"/>
      <c r="L724" s="163"/>
    </row>
    <row r="725" spans="1:12">
      <c r="A725" s="163"/>
      <c r="B725" s="163"/>
      <c r="C725" s="163"/>
      <c r="D725" s="163"/>
      <c r="E725" s="163"/>
      <c r="F725" s="163"/>
      <c r="G725" s="163"/>
      <c r="H725" s="163"/>
      <c r="I725" s="163"/>
      <c r="J725" s="163"/>
      <c r="K725" s="163"/>
      <c r="L725" s="163"/>
    </row>
    <row r="726" spans="1:12">
      <c r="A726" s="163"/>
      <c r="B726" s="163"/>
      <c r="C726" s="163"/>
      <c r="D726" s="163"/>
      <c r="E726" s="163"/>
      <c r="F726" s="163"/>
      <c r="G726" s="163"/>
      <c r="H726" s="163"/>
      <c r="I726" s="163"/>
      <c r="J726" s="163"/>
      <c r="K726" s="163"/>
      <c r="L726" s="163"/>
    </row>
    <row r="727" spans="1:12">
      <c r="A727" s="163"/>
      <c r="B727" s="163"/>
      <c r="C727" s="163"/>
      <c r="D727" s="163"/>
      <c r="E727" s="163"/>
      <c r="F727" s="163"/>
      <c r="G727" s="163"/>
      <c r="H727" s="163"/>
      <c r="I727" s="163"/>
      <c r="J727" s="163"/>
      <c r="K727" s="163"/>
      <c r="L727" s="163"/>
    </row>
    <row r="728" spans="1:12">
      <c r="A728" s="163"/>
      <c r="B728" s="163"/>
      <c r="C728" s="163"/>
      <c r="D728" s="163"/>
      <c r="E728" s="163"/>
      <c r="F728" s="163"/>
      <c r="G728" s="163"/>
      <c r="H728" s="163"/>
      <c r="I728" s="163"/>
      <c r="J728" s="163"/>
      <c r="K728" s="163"/>
      <c r="L728" s="163"/>
    </row>
    <row r="729" spans="1:12">
      <c r="A729" s="163"/>
      <c r="B729" s="163"/>
      <c r="C729" s="163"/>
      <c r="D729" s="163"/>
      <c r="E729" s="163"/>
      <c r="F729" s="163"/>
      <c r="G729" s="163"/>
      <c r="H729" s="163"/>
      <c r="I729" s="163"/>
      <c r="J729" s="163"/>
      <c r="K729" s="163"/>
      <c r="L729" s="163"/>
    </row>
    <row r="730" spans="1:12">
      <c r="A730" s="163"/>
      <c r="B730" s="163"/>
      <c r="C730" s="163"/>
      <c r="D730" s="163"/>
      <c r="E730" s="163"/>
      <c r="F730" s="163"/>
      <c r="G730" s="163"/>
      <c r="H730" s="163"/>
      <c r="I730" s="163"/>
      <c r="J730" s="163"/>
      <c r="K730" s="163"/>
      <c r="L730" s="163"/>
    </row>
    <row r="731" spans="1:12">
      <c r="A731" s="163"/>
      <c r="B731" s="163"/>
      <c r="C731" s="163"/>
      <c r="D731" s="163"/>
      <c r="E731" s="163"/>
      <c r="F731" s="163"/>
      <c r="G731" s="163"/>
      <c r="H731" s="163"/>
      <c r="I731" s="163"/>
      <c r="J731" s="163"/>
      <c r="K731" s="163"/>
      <c r="L731" s="163"/>
    </row>
    <row r="732" spans="1:12">
      <c r="A732" s="163"/>
      <c r="B732" s="163"/>
      <c r="C732" s="163"/>
      <c r="D732" s="163"/>
      <c r="E732" s="163"/>
      <c r="F732" s="163"/>
      <c r="G732" s="163"/>
      <c r="H732" s="163"/>
      <c r="I732" s="163"/>
      <c r="J732" s="163"/>
      <c r="K732" s="163"/>
      <c r="L732" s="163"/>
    </row>
    <row r="733" spans="1:12">
      <c r="A733" s="163"/>
      <c r="B733" s="163"/>
      <c r="C733" s="163"/>
      <c r="D733" s="163"/>
      <c r="E733" s="163"/>
      <c r="F733" s="163"/>
      <c r="G733" s="163"/>
      <c r="H733" s="163"/>
      <c r="I733" s="163"/>
      <c r="J733" s="163"/>
      <c r="K733" s="163"/>
      <c r="L733" s="163"/>
    </row>
    <row r="734" spans="1:12">
      <c r="A734" s="163"/>
      <c r="B734" s="163"/>
      <c r="C734" s="163"/>
      <c r="D734" s="163"/>
      <c r="E734" s="163"/>
      <c r="F734" s="163"/>
      <c r="G734" s="163"/>
      <c r="H734" s="163"/>
      <c r="I734" s="163"/>
      <c r="J734" s="163"/>
      <c r="K734" s="163"/>
      <c r="L734" s="163"/>
    </row>
    <row r="735" spans="1:12">
      <c r="A735" s="163"/>
      <c r="B735" s="163"/>
      <c r="C735" s="163"/>
      <c r="D735" s="163"/>
      <c r="E735" s="163"/>
      <c r="F735" s="163"/>
      <c r="G735" s="163"/>
      <c r="H735" s="163"/>
      <c r="I735" s="163"/>
      <c r="J735" s="163"/>
      <c r="K735" s="163"/>
      <c r="L735" s="163"/>
    </row>
    <row r="736" spans="1:12">
      <c r="A736" s="163"/>
      <c r="B736" s="163"/>
      <c r="C736" s="163"/>
      <c r="D736" s="163"/>
      <c r="E736" s="163"/>
      <c r="F736" s="163"/>
      <c r="G736" s="163"/>
      <c r="H736" s="163"/>
      <c r="I736" s="163"/>
      <c r="J736" s="163"/>
      <c r="K736" s="163"/>
      <c r="L736" s="163"/>
    </row>
    <row r="737" spans="1:12">
      <c r="A737" s="163"/>
      <c r="B737" s="163"/>
      <c r="C737" s="163"/>
      <c r="D737" s="163"/>
      <c r="E737" s="163"/>
      <c r="F737" s="163"/>
      <c r="G737" s="163"/>
      <c r="H737" s="163"/>
      <c r="I737" s="163"/>
      <c r="J737" s="163"/>
      <c r="K737" s="163"/>
      <c r="L737" s="163"/>
    </row>
    <row r="738" spans="1:12">
      <c r="A738" s="163"/>
      <c r="B738" s="163"/>
      <c r="C738" s="163"/>
      <c r="D738" s="163"/>
      <c r="E738" s="163"/>
      <c r="F738" s="163"/>
      <c r="G738" s="163"/>
      <c r="H738" s="163"/>
      <c r="I738" s="163"/>
      <c r="J738" s="163"/>
      <c r="K738" s="163"/>
      <c r="L738" s="163"/>
    </row>
    <row r="739" spans="1:12">
      <c r="A739" s="163"/>
      <c r="B739" s="163"/>
      <c r="C739" s="163"/>
      <c r="D739" s="163"/>
      <c r="E739" s="163"/>
      <c r="F739" s="163"/>
      <c r="G739" s="163"/>
      <c r="H739" s="163"/>
      <c r="I739" s="163"/>
      <c r="J739" s="163"/>
      <c r="K739" s="163"/>
      <c r="L739" s="163"/>
    </row>
    <row r="740" spans="1:12">
      <c r="A740" s="163"/>
      <c r="B740" s="163"/>
      <c r="C740" s="163"/>
      <c r="D740" s="163"/>
      <c r="E740" s="163"/>
      <c r="F740" s="163"/>
      <c r="G740" s="163"/>
      <c r="H740" s="163"/>
      <c r="I740" s="163"/>
      <c r="J740" s="163"/>
      <c r="K740" s="163"/>
      <c r="L740" s="163"/>
    </row>
    <row r="741" spans="1:12">
      <c r="A741" s="163"/>
      <c r="B741" s="163"/>
      <c r="C741" s="163"/>
      <c r="D741" s="163"/>
      <c r="E741" s="163"/>
      <c r="F741" s="163"/>
      <c r="G741" s="163"/>
      <c r="H741" s="163"/>
      <c r="I741" s="163"/>
      <c r="J741" s="163"/>
      <c r="K741" s="163"/>
      <c r="L741" s="163"/>
    </row>
    <row r="742" spans="1:12">
      <c r="A742" s="163"/>
      <c r="B742" s="163"/>
      <c r="C742" s="163"/>
      <c r="D742" s="163"/>
      <c r="E742" s="163"/>
      <c r="F742" s="163"/>
      <c r="G742" s="163"/>
      <c r="H742" s="163"/>
      <c r="I742" s="163"/>
      <c r="J742" s="163"/>
      <c r="K742" s="163"/>
      <c r="L742" s="163"/>
    </row>
    <row r="743" spans="1:12">
      <c r="A743" s="163"/>
      <c r="B743" s="163"/>
      <c r="C743" s="163"/>
      <c r="D743" s="163"/>
      <c r="E743" s="163"/>
      <c r="F743" s="163"/>
      <c r="G743" s="163"/>
      <c r="H743" s="163"/>
      <c r="I743" s="163"/>
      <c r="J743" s="163"/>
      <c r="K743" s="163"/>
      <c r="L743" s="163"/>
    </row>
  </sheetData>
  <sheetProtection formatRows="0" insertRows="0"/>
  <customSheetViews>
    <customSheetView guid="{21F2E024-704F-4E93-AC63-213755ECFFE0}" scale="40" showPageBreaks="1" showGridLines="0" printArea="1" view="pageBreakPreview" topLeftCell="B1">
      <pane ySplit="7" topLeftCell="A29" activePane="bottomLeft" state="frozen"/>
      <selection pane="bottomLeft" activeCell="R46" sqref="R46:R47"/>
      <rowBreaks count="1" manualBreakCount="1">
        <brk id="70" max="19" man="1"/>
      </rowBreaks>
      <pageMargins left="0.70866141732283472" right="0.70866141732283472" top="0.74803149606299213" bottom="0.74803149606299213" header="0.31496062992125989" footer="0.31496062992125989"/>
      <pageSetup paperSize="9" scale="55"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11">
    <mergeCell ref="I2:K2"/>
    <mergeCell ref="I3:K3"/>
    <mergeCell ref="E79:F79"/>
    <mergeCell ref="E64:F64"/>
    <mergeCell ref="A5:K5"/>
    <mergeCell ref="E129:F129"/>
    <mergeCell ref="J42:J43"/>
    <mergeCell ref="E105:F105"/>
    <mergeCell ref="E119:F119"/>
    <mergeCell ref="K42:K43"/>
    <mergeCell ref="E91:F91"/>
  </mergeCells>
  <dataValidations xWindow="1765" yWindow="207" count="2">
    <dataValidation type="custom" allowBlank="1" showInputMessage="1" showErrorMessage="1" error="Decimal values larger than or equal to 0 and text &quot;N/A&quot; are accepted" prompt="Please enter a number larger than or equal to 0. _x000a_Enter &quot;N/A&quot; if this does not apply" sqref="K27:K29 J129 J105 J97:J103 J93 J91 J85:J89 J81 J79 J71:J77 J32:J36 J40 J53:K53 J66 J64 J124:J127 J45:K51 J107 J119 J113:J117 J58:J62">
      <formula1>OR(AND(ISNUMBER(J27),J27&gt;=0),AND(ISTEXT(J27),J27="N/A"))</formula1>
    </dataValidation>
    <dataValidation allowBlank="1" showInputMessage="1" showErrorMessage="1" prompt="Please enter text" sqref="G32:G36 G124:G127 G71:G77 G85:G89 G97:G103 G113:G117 G58:G62"/>
  </dataValidations>
  <pageMargins left="0.70866141732283472" right="0.70866141732283472" top="0.74803149606299213" bottom="0.74803149606299213" header="0.31496062992125984" footer="0.31496062992125984"/>
  <pageSetup paperSize="9" scale="61" fitToHeight="2" orientation="portrait" r:id="rId2"/>
  <headerFooter alignWithMargins="0">
    <oddHeader>&amp;C&amp;"Arial,Regular" Commerce Commission Information Disclosure Template</oddHeader>
    <oddFooter>&amp;L&amp;"Arial,Regular" &amp;P&amp;C&amp;"Arial,Regular" &amp;F&amp;R&amp;"Arial,Regular" &amp;A</oddFooter>
  </headerFooter>
  <rowBreaks count="1" manualBreakCount="1">
    <brk id="68"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3870"/>
  </sheetPr>
  <dimension ref="A1:Z24"/>
  <sheetViews>
    <sheetView showGridLines="0" zoomScaleNormal="100" zoomScaleSheetLayoutView="55" workbookViewId="0">
      <selection activeCell="X14" sqref="X14"/>
    </sheetView>
  </sheetViews>
  <sheetFormatPr defaultColWidth="9.109375" defaultRowHeight="13.8"/>
  <cols>
    <col min="1" max="1" width="3.6640625" style="49" customWidth="1"/>
    <col min="2" max="2" width="3.109375" style="49" customWidth="1"/>
    <col min="3" max="3" width="6.109375" style="49" customWidth="1"/>
    <col min="4" max="5" width="2.33203125" style="49" customWidth="1"/>
    <col min="6" max="6" width="41.44140625" style="48" customWidth="1"/>
    <col min="7" max="15" width="2.5546875" style="48" customWidth="1"/>
    <col min="16" max="16" width="3.33203125" style="48" customWidth="1"/>
    <col min="17" max="17" width="16.109375" style="49" customWidth="1"/>
    <col min="18" max="18" width="14.6640625" style="49" customWidth="1"/>
    <col min="19" max="19" width="16.109375" style="49" customWidth="1"/>
    <col min="20" max="20" width="2.6640625" style="49" customWidth="1"/>
    <col min="21" max="21" width="9.109375" style="429"/>
    <col min="22" max="16384" width="9.109375" style="49"/>
  </cols>
  <sheetData>
    <row r="1" spans="1:26" s="41" customFormat="1" ht="15" customHeight="1">
      <c r="A1" s="74"/>
      <c r="B1" s="75"/>
      <c r="C1" s="75"/>
      <c r="D1" s="75"/>
      <c r="E1" s="105"/>
      <c r="F1" s="105"/>
      <c r="G1" s="105"/>
      <c r="H1" s="105"/>
      <c r="I1" s="105"/>
      <c r="J1" s="105"/>
      <c r="K1" s="105"/>
      <c r="L1" s="105"/>
      <c r="M1" s="105"/>
      <c r="N1" s="105"/>
      <c r="O1" s="105"/>
      <c r="P1" s="105"/>
      <c r="Q1" s="105"/>
      <c r="R1" s="75"/>
      <c r="S1" s="75"/>
      <c r="T1" s="106"/>
      <c r="U1" s="429"/>
    </row>
    <row r="2" spans="1:26" s="41" customFormat="1" ht="18" customHeight="1">
      <c r="A2" s="77"/>
      <c r="B2" s="78"/>
      <c r="C2" s="78"/>
      <c r="D2" s="78"/>
      <c r="E2" s="351"/>
      <c r="F2" s="351"/>
      <c r="G2" s="351"/>
      <c r="H2" s="351"/>
      <c r="I2" s="351"/>
      <c r="J2" s="351"/>
      <c r="K2" s="351"/>
      <c r="L2" s="351"/>
      <c r="M2" s="351"/>
      <c r="N2" s="351"/>
      <c r="O2" s="136"/>
      <c r="P2" s="140"/>
      <c r="Q2" s="140" t="s">
        <v>9</v>
      </c>
      <c r="R2" s="626" t="str">
        <f>IF(NOT(ISBLANK(CoverSheet!$C$8)),CoverSheet!$C$8,"")</f>
        <v>Alpine Energy Limitied</v>
      </c>
      <c r="S2" s="628"/>
      <c r="T2" s="107"/>
      <c r="U2" s="429"/>
    </row>
    <row r="3" spans="1:26" s="41" customFormat="1" ht="18" customHeight="1">
      <c r="A3" s="77"/>
      <c r="B3" s="78"/>
      <c r="C3" s="78"/>
      <c r="D3" s="78"/>
      <c r="E3" s="351"/>
      <c r="F3" s="351"/>
      <c r="G3" s="351"/>
      <c r="H3" s="351"/>
      <c r="I3" s="351"/>
      <c r="J3" s="351"/>
      <c r="K3" s="351"/>
      <c r="L3" s="351"/>
      <c r="M3" s="351"/>
      <c r="N3" s="351"/>
      <c r="O3" s="136"/>
      <c r="P3" s="140"/>
      <c r="Q3" s="140" t="s">
        <v>462</v>
      </c>
      <c r="R3" s="624">
        <f>IF(ISNUMBER(CoverSheet!$C$12),CoverSheet!$C$12,"")</f>
        <v>41729</v>
      </c>
      <c r="S3" s="624"/>
      <c r="T3" s="107"/>
      <c r="U3" s="429"/>
    </row>
    <row r="4" spans="1:26" s="41" customFormat="1" ht="20.25" customHeight="1">
      <c r="A4" s="352" t="s">
        <v>641</v>
      </c>
      <c r="B4" s="93"/>
      <c r="C4" s="78"/>
      <c r="D4" s="78"/>
      <c r="E4" s="108"/>
      <c r="F4" s="108"/>
      <c r="G4" s="108"/>
      <c r="H4" s="108"/>
      <c r="I4" s="108"/>
      <c r="J4" s="108"/>
      <c r="K4" s="108"/>
      <c r="L4" s="108"/>
      <c r="M4" s="108"/>
      <c r="N4" s="108"/>
      <c r="O4" s="108"/>
      <c r="P4" s="174"/>
      <c r="Q4" s="108"/>
      <c r="R4" s="78"/>
      <c r="S4" s="78"/>
      <c r="T4" s="107"/>
      <c r="U4" s="429"/>
    </row>
    <row r="5" spans="1:26" s="286" customFormat="1" ht="66" customHeight="1">
      <c r="A5" s="621" t="s">
        <v>566</v>
      </c>
      <c r="B5" s="625"/>
      <c r="C5" s="625"/>
      <c r="D5" s="625"/>
      <c r="E5" s="625"/>
      <c r="F5" s="625"/>
      <c r="G5" s="625"/>
      <c r="H5" s="625"/>
      <c r="I5" s="625"/>
      <c r="J5" s="625"/>
      <c r="K5" s="625"/>
      <c r="L5" s="625"/>
      <c r="M5" s="625"/>
      <c r="N5" s="625"/>
      <c r="O5" s="625"/>
      <c r="P5" s="625"/>
      <c r="Q5" s="625"/>
      <c r="R5" s="625"/>
      <c r="S5" s="625"/>
      <c r="T5" s="285"/>
      <c r="U5" s="428"/>
      <c r="V5" s="292"/>
      <c r="W5" s="292"/>
      <c r="X5" s="292"/>
      <c r="Y5" s="292"/>
      <c r="Z5" s="292"/>
    </row>
    <row r="6" spans="1:26" s="41" customFormat="1" ht="15" customHeight="1">
      <c r="A6" s="129" t="s">
        <v>741</v>
      </c>
      <c r="B6" s="174"/>
      <c r="C6" s="85"/>
      <c r="D6" s="78"/>
      <c r="E6" s="108"/>
      <c r="F6" s="108"/>
      <c r="G6" s="108"/>
      <c r="H6" s="108"/>
      <c r="I6" s="108"/>
      <c r="J6" s="108"/>
      <c r="K6" s="108"/>
      <c r="L6" s="108"/>
      <c r="M6" s="108"/>
      <c r="N6" s="108"/>
      <c r="O6" s="108"/>
      <c r="P6" s="108"/>
      <c r="Q6" s="108"/>
      <c r="R6" s="78"/>
      <c r="S6" s="78"/>
      <c r="T6" s="107"/>
      <c r="U6" s="429"/>
    </row>
    <row r="7" spans="1:26" ht="30" customHeight="1">
      <c r="A7" s="191">
        <v>7</v>
      </c>
      <c r="B7" s="353"/>
      <c r="C7" s="230" t="s">
        <v>642</v>
      </c>
      <c r="D7" s="343"/>
      <c r="E7" s="343"/>
      <c r="F7" s="343"/>
      <c r="G7" s="343"/>
      <c r="H7" s="343"/>
      <c r="I7" s="343"/>
      <c r="J7" s="343"/>
      <c r="K7" s="343"/>
      <c r="L7" s="343"/>
      <c r="M7" s="343"/>
      <c r="N7" s="343"/>
      <c r="O7" s="343"/>
      <c r="P7" s="343"/>
      <c r="Q7" s="343"/>
      <c r="R7" s="109" t="s">
        <v>133</v>
      </c>
      <c r="S7" s="109" t="s">
        <v>133</v>
      </c>
      <c r="T7" s="59"/>
      <c r="U7" s="430"/>
    </row>
    <row r="8" spans="1:26" ht="15" customHeight="1">
      <c r="A8" s="191">
        <v>8</v>
      </c>
      <c r="B8" s="353"/>
      <c r="C8" s="61"/>
      <c r="D8" s="343"/>
      <c r="E8" s="343"/>
      <c r="F8" s="343" t="s">
        <v>72</v>
      </c>
      <c r="G8" s="343"/>
      <c r="H8" s="343"/>
      <c r="I8" s="343"/>
      <c r="J8" s="343"/>
      <c r="K8" s="343"/>
      <c r="L8" s="343"/>
      <c r="M8" s="343"/>
      <c r="N8" s="343"/>
      <c r="O8" s="343"/>
      <c r="P8" s="343"/>
      <c r="Q8" s="343"/>
      <c r="R8" s="375">
        <v>1978.7776900000003</v>
      </c>
      <c r="S8" s="323"/>
      <c r="T8" s="59"/>
      <c r="U8" s="429" t="s">
        <v>736</v>
      </c>
    </row>
    <row r="9" spans="1:26" ht="15" customHeight="1">
      <c r="A9" s="191">
        <v>9</v>
      </c>
      <c r="B9" s="353"/>
      <c r="C9" s="61"/>
      <c r="D9" s="343"/>
      <c r="E9" s="343"/>
      <c r="F9" s="343" t="s">
        <v>71</v>
      </c>
      <c r="G9" s="343"/>
      <c r="H9" s="343"/>
      <c r="I9" s="343"/>
      <c r="J9" s="343"/>
      <c r="K9" s="343"/>
      <c r="L9" s="343"/>
      <c r="M9" s="343"/>
      <c r="N9" s="343"/>
      <c r="O9" s="343"/>
      <c r="P9" s="343"/>
      <c r="Q9" s="343"/>
      <c r="R9" s="375">
        <v>110.45751000000001</v>
      </c>
      <c r="S9" s="323"/>
      <c r="T9" s="59"/>
      <c r="U9" s="429" t="s">
        <v>736</v>
      </c>
    </row>
    <row r="10" spans="1:26" ht="15" customHeight="1">
      <c r="A10" s="191">
        <v>10</v>
      </c>
      <c r="B10" s="353"/>
      <c r="C10" s="61"/>
      <c r="D10" s="343"/>
      <c r="E10" s="343"/>
      <c r="F10" s="343" t="s">
        <v>120</v>
      </c>
      <c r="G10" s="343"/>
      <c r="H10" s="343"/>
      <c r="I10" s="343"/>
      <c r="J10" s="343"/>
      <c r="K10" s="343"/>
      <c r="L10" s="343"/>
      <c r="M10" s="343"/>
      <c r="N10" s="343"/>
      <c r="O10" s="343"/>
      <c r="P10" s="343"/>
      <c r="Q10" s="343"/>
      <c r="R10" s="375">
        <v>3231.8705299999992</v>
      </c>
      <c r="S10" s="323"/>
      <c r="T10" s="59"/>
      <c r="U10" s="429" t="s">
        <v>736</v>
      </c>
    </row>
    <row r="11" spans="1:26" ht="15" customHeight="1">
      <c r="A11" s="191">
        <v>11</v>
      </c>
      <c r="B11" s="353"/>
      <c r="C11" s="61"/>
      <c r="D11" s="343"/>
      <c r="E11" s="343"/>
      <c r="F11" s="343" t="s">
        <v>116</v>
      </c>
      <c r="G11" s="343"/>
      <c r="H11" s="343"/>
      <c r="I11" s="343"/>
      <c r="J11" s="343"/>
      <c r="K11" s="343"/>
      <c r="L11" s="343"/>
      <c r="M11" s="343"/>
      <c r="N11" s="343"/>
      <c r="O11" s="343"/>
      <c r="P11" s="343"/>
      <c r="Q11" s="343"/>
      <c r="R11" s="375">
        <v>571.72881000000007</v>
      </c>
      <c r="S11" s="323"/>
      <c r="T11" s="59"/>
      <c r="U11" s="429" t="s">
        <v>736</v>
      </c>
    </row>
    <row r="12" spans="1:26" s="206" customFormat="1" ht="15" customHeight="1">
      <c r="A12" s="191">
        <v>12</v>
      </c>
      <c r="B12" s="353"/>
      <c r="C12" s="61"/>
      <c r="D12" s="343"/>
      <c r="E12" s="343"/>
      <c r="F12" s="146" t="s">
        <v>538</v>
      </c>
      <c r="G12" s="343"/>
      <c r="H12" s="343"/>
      <c r="I12" s="343"/>
      <c r="J12" s="343"/>
      <c r="K12" s="343"/>
      <c r="L12" s="343"/>
      <c r="M12" s="343"/>
      <c r="N12" s="343"/>
      <c r="O12" s="343"/>
      <c r="P12" s="343"/>
      <c r="Q12" s="343"/>
      <c r="R12" s="324"/>
      <c r="S12" s="389">
        <f>SUM(R8:R11)</f>
        <v>5892.8345399999998</v>
      </c>
      <c r="T12" s="59"/>
      <c r="U12" s="429"/>
    </row>
    <row r="13" spans="1:26" ht="15" customHeight="1">
      <c r="A13" s="191">
        <v>13</v>
      </c>
      <c r="B13" s="353"/>
      <c r="C13" s="61"/>
      <c r="D13" s="343"/>
      <c r="E13" s="343"/>
      <c r="F13" s="343" t="s">
        <v>309</v>
      </c>
      <c r="G13" s="343"/>
      <c r="H13" s="343"/>
      <c r="I13" s="343"/>
      <c r="J13" s="343"/>
      <c r="K13" s="343"/>
      <c r="L13" s="343"/>
      <c r="M13" s="343"/>
      <c r="N13" s="343"/>
      <c r="O13" s="343"/>
      <c r="P13" s="343"/>
      <c r="Q13" s="343"/>
      <c r="R13" s="375">
        <v>4977.9268899999988</v>
      </c>
      <c r="S13" s="334"/>
      <c r="T13" s="59"/>
      <c r="U13" s="429" t="s">
        <v>736</v>
      </c>
    </row>
    <row r="14" spans="1:26" s="50" customFormat="1" ht="15" customHeight="1">
      <c r="A14" s="191">
        <v>14</v>
      </c>
      <c r="B14" s="353"/>
      <c r="C14" s="61"/>
      <c r="D14" s="343"/>
      <c r="E14" s="343"/>
      <c r="F14" s="343" t="s">
        <v>69</v>
      </c>
      <c r="G14" s="343"/>
      <c r="H14" s="343"/>
      <c r="I14" s="343"/>
      <c r="J14" s="343"/>
      <c r="K14" s="343"/>
      <c r="L14" s="343"/>
      <c r="M14" s="343"/>
      <c r="N14" s="343"/>
      <c r="O14" s="343"/>
      <c r="P14" s="343"/>
      <c r="Q14" s="343"/>
      <c r="R14" s="375">
        <v>4400.7990000000009</v>
      </c>
      <c r="S14" s="334"/>
      <c r="T14" s="59"/>
      <c r="U14" s="429" t="s">
        <v>736</v>
      </c>
    </row>
    <row r="15" spans="1:26" s="206" customFormat="1" ht="15" customHeight="1">
      <c r="A15" s="191">
        <v>15</v>
      </c>
      <c r="B15" s="353"/>
      <c r="C15" s="61"/>
      <c r="D15" s="343"/>
      <c r="E15" s="343"/>
      <c r="F15" s="146" t="s">
        <v>539</v>
      </c>
      <c r="G15" s="343"/>
      <c r="H15" s="343"/>
      <c r="I15" s="343"/>
      <c r="J15" s="343"/>
      <c r="K15" s="343"/>
      <c r="L15" s="343"/>
      <c r="M15" s="343"/>
      <c r="N15" s="343"/>
      <c r="O15" s="343"/>
      <c r="P15" s="343"/>
      <c r="Q15" s="343"/>
      <c r="R15" s="324"/>
      <c r="S15" s="389">
        <f>SUM(R13:R14)</f>
        <v>9378.7258899999997</v>
      </c>
      <c r="T15" s="59"/>
      <c r="U15" s="429"/>
    </row>
    <row r="16" spans="1:26" s="210" customFormat="1" ht="15" customHeight="1" thickBot="1">
      <c r="A16" s="191">
        <v>16</v>
      </c>
      <c r="B16" s="353"/>
      <c r="C16" s="61"/>
      <c r="D16" s="343"/>
      <c r="E16" s="343"/>
      <c r="F16" s="343"/>
      <c r="G16" s="343"/>
      <c r="H16" s="343"/>
      <c r="I16" s="343"/>
      <c r="J16" s="343"/>
      <c r="K16" s="343"/>
      <c r="L16" s="343"/>
      <c r="M16" s="343"/>
      <c r="N16" s="343"/>
      <c r="O16" s="343"/>
      <c r="P16" s="343"/>
      <c r="Q16" s="343"/>
      <c r="R16" s="324"/>
      <c r="S16" s="324"/>
      <c r="T16" s="59"/>
      <c r="U16" s="429"/>
    </row>
    <row r="17" spans="1:21" s="39" customFormat="1" ht="15" customHeight="1" thickBot="1">
      <c r="A17" s="191">
        <v>17</v>
      </c>
      <c r="B17" s="353"/>
      <c r="C17" s="353"/>
      <c r="D17" s="231"/>
      <c r="E17" s="192" t="s">
        <v>119</v>
      </c>
      <c r="F17" s="231"/>
      <c r="G17" s="343"/>
      <c r="H17" s="343"/>
      <c r="I17" s="343"/>
      <c r="J17" s="343"/>
      <c r="K17" s="343"/>
      <c r="L17" s="343"/>
      <c r="M17" s="343"/>
      <c r="N17" s="343"/>
      <c r="O17" s="343"/>
      <c r="P17" s="343"/>
      <c r="Q17" s="343"/>
      <c r="R17" s="324"/>
      <c r="S17" s="390">
        <f>S12+S15</f>
        <v>15271.56043</v>
      </c>
      <c r="T17" s="59"/>
      <c r="U17" s="429" t="s">
        <v>723</v>
      </c>
    </row>
    <row r="18" spans="1:21" s="50" customFormat="1" ht="30" customHeight="1">
      <c r="A18" s="191">
        <v>18</v>
      </c>
      <c r="B18" s="353"/>
      <c r="C18" s="230" t="s">
        <v>643</v>
      </c>
      <c r="D18" s="343"/>
      <c r="E18" s="343"/>
      <c r="F18" s="343"/>
      <c r="G18" s="343"/>
      <c r="H18" s="343"/>
      <c r="I18" s="343"/>
      <c r="J18" s="343"/>
      <c r="K18" s="343"/>
      <c r="L18" s="343"/>
      <c r="M18" s="343"/>
      <c r="N18" s="343"/>
      <c r="O18" s="343"/>
      <c r="P18" s="343"/>
      <c r="Q18" s="343"/>
      <c r="R18" s="88"/>
      <c r="S18" s="88"/>
      <c r="T18" s="59"/>
      <c r="U18" s="430"/>
    </row>
    <row r="19" spans="1:21" s="39" customFormat="1" ht="15" customHeight="1">
      <c r="A19" s="191">
        <v>19</v>
      </c>
      <c r="B19" s="353"/>
      <c r="C19" s="343"/>
      <c r="D19" s="233"/>
      <c r="E19" s="233"/>
      <c r="F19" s="233" t="s">
        <v>608</v>
      </c>
      <c r="G19" s="343"/>
      <c r="H19" s="343"/>
      <c r="I19" s="343"/>
      <c r="J19" s="343"/>
      <c r="K19" s="343"/>
      <c r="L19" s="343"/>
      <c r="M19" s="343"/>
      <c r="N19" s="343"/>
      <c r="O19" s="343"/>
      <c r="P19" s="343"/>
      <c r="Q19" s="343"/>
      <c r="R19" s="343"/>
      <c r="S19" s="375">
        <v>0</v>
      </c>
      <c r="T19" s="59"/>
      <c r="U19" s="429" t="s">
        <v>736</v>
      </c>
    </row>
    <row r="20" spans="1:21" s="39" customFormat="1" ht="15" customHeight="1">
      <c r="A20" s="191">
        <v>20</v>
      </c>
      <c r="B20" s="353"/>
      <c r="C20" s="343"/>
      <c r="D20" s="233"/>
      <c r="E20" s="233"/>
      <c r="F20" s="233" t="s">
        <v>500</v>
      </c>
      <c r="G20" s="343"/>
      <c r="H20" s="343"/>
      <c r="I20" s="343"/>
      <c r="J20" s="343"/>
      <c r="K20" s="343"/>
      <c r="L20" s="343"/>
      <c r="M20" s="343"/>
      <c r="N20" s="343"/>
      <c r="O20" s="343"/>
      <c r="P20" s="343"/>
      <c r="Q20" s="343"/>
      <c r="R20" s="343"/>
      <c r="S20" s="375" t="s">
        <v>892</v>
      </c>
      <c r="T20" s="59"/>
      <c r="U20" s="429" t="s">
        <v>736</v>
      </c>
    </row>
    <row r="21" spans="1:21" s="39" customFormat="1" ht="15" customHeight="1">
      <c r="A21" s="191">
        <v>21</v>
      </c>
      <c r="B21" s="353"/>
      <c r="C21" s="343"/>
      <c r="D21" s="233"/>
      <c r="E21" s="233"/>
      <c r="F21" s="233" t="s">
        <v>316</v>
      </c>
      <c r="G21" s="343"/>
      <c r="H21" s="343"/>
      <c r="I21" s="343"/>
      <c r="J21" s="343"/>
      <c r="K21" s="343"/>
      <c r="L21" s="343"/>
      <c r="M21" s="343"/>
      <c r="N21" s="343"/>
      <c r="O21" s="343"/>
      <c r="P21" s="343"/>
      <c r="Q21" s="343"/>
      <c r="R21" s="343"/>
      <c r="S21" s="375">
        <v>0</v>
      </c>
      <c r="T21" s="59"/>
      <c r="U21" s="429" t="s">
        <v>736</v>
      </c>
    </row>
    <row r="22" spans="1:21" s="39" customFormat="1" ht="15" customHeight="1">
      <c r="A22" s="191">
        <v>22</v>
      </c>
      <c r="B22" s="353"/>
      <c r="C22" s="353"/>
      <c r="D22" s="233"/>
      <c r="E22" s="233"/>
      <c r="F22" s="233" t="s">
        <v>374</v>
      </c>
      <c r="G22" s="343"/>
      <c r="H22" s="343"/>
      <c r="I22" s="343"/>
      <c r="J22" s="343"/>
      <c r="K22" s="343"/>
      <c r="L22" s="343"/>
      <c r="M22" s="343"/>
      <c r="N22" s="343"/>
      <c r="O22" s="343"/>
      <c r="P22" s="343"/>
      <c r="Q22" s="343"/>
      <c r="R22" s="343"/>
      <c r="S22" s="375">
        <v>199.24696</v>
      </c>
      <c r="T22" s="59"/>
      <c r="U22" s="429" t="s">
        <v>736</v>
      </c>
    </row>
    <row r="23" spans="1:21" s="39" customFormat="1" ht="15" customHeight="1">
      <c r="A23" s="191">
        <v>23</v>
      </c>
      <c r="B23" s="202"/>
      <c r="C23" s="202" t="s">
        <v>567</v>
      </c>
      <c r="D23" s="233"/>
      <c r="E23" s="233"/>
      <c r="F23" s="233"/>
      <c r="G23" s="343"/>
      <c r="H23" s="343"/>
      <c r="I23" s="343"/>
      <c r="J23" s="343"/>
      <c r="K23" s="343"/>
      <c r="L23" s="343"/>
      <c r="M23" s="343"/>
      <c r="N23" s="343"/>
      <c r="O23" s="343"/>
      <c r="P23" s="343"/>
      <c r="Q23" s="343"/>
      <c r="R23" s="343"/>
      <c r="S23" s="343"/>
      <c r="T23" s="59"/>
      <c r="U23" s="436"/>
    </row>
    <row r="24" spans="1:21">
      <c r="A24" s="64"/>
      <c r="B24" s="65"/>
      <c r="C24" s="65"/>
      <c r="D24" s="65"/>
      <c r="E24" s="66"/>
      <c r="F24" s="66"/>
      <c r="G24" s="66"/>
      <c r="H24" s="66"/>
      <c r="I24" s="66"/>
      <c r="J24" s="66"/>
      <c r="K24" s="66"/>
      <c r="L24" s="66"/>
      <c r="M24" s="66"/>
      <c r="N24" s="66"/>
      <c r="O24" s="66"/>
      <c r="P24" s="66"/>
      <c r="Q24" s="66"/>
      <c r="R24" s="66"/>
      <c r="S24" s="66"/>
      <c r="T24" s="73"/>
    </row>
  </sheetData>
  <customSheetViews>
    <customSheetView guid="{21F2E024-704F-4E93-AC63-213755ECFFE0}" scale="70" showPageBreaks="1" showGridLines="0" view="pageBreakPreview">
      <pane ySplit="7" topLeftCell="A8" activePane="bottomLeft" state="frozen"/>
      <selection pane="bottomLeft" activeCell="L27" sqref="L27"/>
      <pageMargins left="0.70866141732283472" right="0.70866141732283472" top="0.74803149606299213" bottom="0.74803149606299213" header="0.31496062992125984" footer="0.31496062992125984"/>
      <pageSetup paperSize="9" scale="90" fitToHeight="10" orientation="landscape" r:id="rId1"/>
      <headerFooter alignWithMargins="0">
        <oddHeader>&amp;C&amp;"Arial"&amp;10 Commerce Commission Information Disclosure Template</oddHeader>
        <oddFooter>&amp;L&amp;"Arial"&amp;10 &amp;F&amp;C&amp;"Arial"&amp;10 &amp;A&amp;R&amp;"Arial"&amp;10 &amp;P</oddFooter>
      </headerFooter>
    </customSheetView>
  </customSheetViews>
  <mergeCells count="3">
    <mergeCell ref="A5:S5"/>
    <mergeCell ref="R2:S2"/>
    <mergeCell ref="R3:S3"/>
  </mergeCells>
  <dataValidations count="3">
    <dataValidation type="decimal" operator="greaterThanOrEqual" allowBlank="1" showInputMessage="1" showErrorMessage="1" error="Decimal values larger than or equal to 0 are accepted" prompt="Please enter a number larger than or equal to 0." sqref="R13">
      <formula1>0</formula1>
    </dataValidation>
    <dataValidation type="decimal" operator="greaterThanOrEqual" allowBlank="1" showInputMessage="1" showErrorMessage="1" error="Decimal values larger than or equal to 0 are accepted" prompt="Please enter a number larger than or equal to 0" sqref="R8 R14 R10:R11">
      <formula1>0</formula1>
    </dataValidation>
    <dataValidation type="custom" allowBlank="1" showInputMessage="1" showErrorMessage="1" error="Decimal values larger than or equal to 0 and text &quot;N/A&quot; are accepted" prompt="Please enter a number larger than or equal to 0. _x000a_Enter &quot;N/A&quot; if this does not apply" sqref="R9 S19:S22">
      <formula1>OR(AND(ISNUMBER(R9),R9&gt;=0),AND(ISTEXT(R9),R9="N/A"))</formula1>
    </dataValidation>
  </dataValidations>
  <pageMargins left="0.70866141732283472" right="0.70866141732283472" top="0.74803149606299213" bottom="0.74803149606299213" header="0.31496062992125984" footer="0.31496062992125984"/>
  <pageSetup paperSize="9" scale="90" fitToHeight="10" orientation="landscape" r:id="rId2"/>
  <headerFooter alignWithMargins="0">
    <oddHeader>&amp;C&amp;"Arial,Regular" Commerce Commission Information Disclosure Template</oddHeader>
    <oddFooter>&amp;L&amp;"Arial,Regular" &amp;P&amp;C&amp;"Arial,Regular" &amp;F&amp;R&amp;"Arial,Regular"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3870"/>
  </sheetPr>
  <dimension ref="A1:V959"/>
  <sheetViews>
    <sheetView showGridLines="0" zoomScaleNormal="100" zoomScaleSheetLayoutView="70" workbookViewId="0">
      <selection activeCell="T18" sqref="T18"/>
    </sheetView>
  </sheetViews>
  <sheetFormatPr defaultColWidth="9.109375" defaultRowHeight="14.25" customHeight="1"/>
  <cols>
    <col min="1" max="3" width="3.6640625" style="38" customWidth="1"/>
    <col min="4" max="4" width="2.44140625" style="50" customWidth="1"/>
    <col min="5" max="5" width="4.33203125" style="50" customWidth="1"/>
    <col min="6" max="6" width="56.6640625" style="50" customWidth="1"/>
    <col min="7" max="7" width="3.88671875" style="38" customWidth="1"/>
    <col min="8" max="10" width="15.6640625" style="38" customWidth="1"/>
    <col min="11" max="11" width="2.6640625" style="38" customWidth="1"/>
    <col min="12" max="12" width="11.88671875" style="429" customWidth="1"/>
    <col min="13" max="16384" width="9.109375" style="1"/>
  </cols>
  <sheetData>
    <row r="1" spans="1:22" s="166" customFormat="1" ht="14.25" customHeight="1">
      <c r="A1" s="74"/>
      <c r="B1" s="75"/>
      <c r="C1" s="75"/>
      <c r="D1" s="75"/>
      <c r="E1" s="75"/>
      <c r="F1" s="75"/>
      <c r="G1" s="75"/>
      <c r="H1" s="75"/>
      <c r="I1" s="75"/>
      <c r="J1" s="75"/>
      <c r="K1" s="76"/>
      <c r="L1" s="429"/>
      <c r="M1" s="1"/>
      <c r="N1" s="1"/>
      <c r="O1" s="1"/>
      <c r="P1" s="1"/>
      <c r="Q1" s="1"/>
      <c r="R1" s="1"/>
      <c r="S1" s="1"/>
      <c r="T1" s="1"/>
      <c r="U1" s="1"/>
      <c r="V1" s="1"/>
    </row>
    <row r="2" spans="1:22" s="166" customFormat="1" ht="18" customHeight="1">
      <c r="A2" s="77"/>
      <c r="B2" s="78"/>
      <c r="C2" s="78"/>
      <c r="D2" s="78"/>
      <c r="E2" s="78"/>
      <c r="F2" s="78"/>
      <c r="G2" s="140" t="s">
        <v>9</v>
      </c>
      <c r="H2" s="623" t="str">
        <f>IF(NOT(ISBLANK(CoverSheet!$C$8)),CoverSheet!$C$8,"")</f>
        <v>Alpine Energy Limitied</v>
      </c>
      <c r="I2" s="623"/>
      <c r="J2" s="623"/>
      <c r="K2" s="84"/>
      <c r="L2" s="429"/>
      <c r="M2" s="1"/>
      <c r="N2" s="1"/>
      <c r="O2" s="1"/>
      <c r="P2" s="1"/>
      <c r="Q2" s="1"/>
      <c r="R2" s="1"/>
      <c r="S2" s="1"/>
      <c r="T2" s="1"/>
      <c r="U2" s="1"/>
      <c r="V2" s="1"/>
    </row>
    <row r="3" spans="1:22" s="166" customFormat="1" ht="18" customHeight="1">
      <c r="A3" s="77"/>
      <c r="B3" s="78"/>
      <c r="C3" s="78"/>
      <c r="D3" s="78"/>
      <c r="E3" s="78"/>
      <c r="F3" s="78"/>
      <c r="G3" s="140" t="s">
        <v>462</v>
      </c>
      <c r="H3" s="632">
        <f>IF(ISNUMBER(CoverSheet!$C$12),CoverSheet!$C$12,"")</f>
        <v>41729</v>
      </c>
      <c r="I3" s="633"/>
      <c r="J3" s="634"/>
      <c r="K3" s="84"/>
      <c r="L3" s="429"/>
      <c r="M3" s="1"/>
      <c r="N3" s="1"/>
      <c r="O3" s="1"/>
      <c r="P3" s="1"/>
      <c r="Q3" s="1"/>
      <c r="R3" s="1"/>
      <c r="S3" s="1"/>
      <c r="T3" s="1"/>
      <c r="U3" s="1"/>
      <c r="V3" s="1"/>
    </row>
    <row r="4" spans="1:22" s="166" customFormat="1" ht="30" customHeight="1">
      <c r="A4" s="352" t="s">
        <v>612</v>
      </c>
      <c r="B4" s="78"/>
      <c r="C4" s="78"/>
      <c r="D4" s="78"/>
      <c r="E4" s="78"/>
      <c r="F4" s="78"/>
      <c r="G4" s="174"/>
      <c r="H4" s="78"/>
      <c r="I4" s="78"/>
      <c r="J4" s="78"/>
      <c r="K4" s="84"/>
      <c r="L4" s="429"/>
      <c r="M4" s="1"/>
      <c r="N4" s="1"/>
      <c r="O4" s="1"/>
      <c r="P4" s="1"/>
      <c r="Q4" s="1"/>
      <c r="R4" s="1"/>
      <c r="S4" s="1"/>
      <c r="T4" s="1"/>
      <c r="U4" s="1"/>
      <c r="V4" s="1"/>
    </row>
    <row r="5" spans="1:22" ht="78" customHeight="1">
      <c r="A5" s="655" t="s">
        <v>672</v>
      </c>
      <c r="B5" s="692"/>
      <c r="C5" s="692"/>
      <c r="D5" s="692"/>
      <c r="E5" s="692"/>
      <c r="F5" s="692"/>
      <c r="G5" s="692"/>
      <c r="H5" s="692"/>
      <c r="I5" s="692"/>
      <c r="J5" s="692"/>
      <c r="K5" s="141"/>
    </row>
    <row r="6" spans="1:22" s="166" customFormat="1" ht="25.5" customHeight="1">
      <c r="A6" s="129" t="s">
        <v>741</v>
      </c>
      <c r="B6" s="174"/>
      <c r="C6" s="85"/>
      <c r="D6" s="78"/>
      <c r="E6" s="78"/>
      <c r="F6" s="78"/>
      <c r="G6" s="78"/>
      <c r="H6" s="78"/>
      <c r="I6" s="78"/>
      <c r="J6" s="78"/>
      <c r="K6" s="84"/>
      <c r="L6" s="429"/>
      <c r="M6" s="1"/>
      <c r="N6" s="1"/>
      <c r="O6" s="1"/>
      <c r="P6" s="1"/>
      <c r="Q6" s="1"/>
      <c r="R6" s="1"/>
      <c r="S6" s="1"/>
      <c r="T6" s="1"/>
      <c r="U6" s="1"/>
      <c r="V6" s="1"/>
    </row>
    <row r="7" spans="1:22" ht="46.5" customHeight="1">
      <c r="A7" s="191">
        <v>7</v>
      </c>
      <c r="B7" s="61"/>
      <c r="C7" s="230" t="s">
        <v>613</v>
      </c>
      <c r="D7" s="234"/>
      <c r="E7" s="71"/>
      <c r="F7" s="71"/>
      <c r="G7" s="343"/>
      <c r="H7" s="347" t="s">
        <v>584</v>
      </c>
      <c r="I7" s="347" t="s">
        <v>556</v>
      </c>
      <c r="J7" s="347" t="s">
        <v>268</v>
      </c>
      <c r="K7" s="62"/>
    </row>
    <row r="8" spans="1:22" ht="15" customHeight="1">
      <c r="A8" s="191">
        <v>8</v>
      </c>
      <c r="B8" s="61"/>
      <c r="C8" s="230"/>
      <c r="D8" s="71"/>
      <c r="E8" s="233" t="s">
        <v>557</v>
      </c>
      <c r="F8" s="199"/>
      <c r="G8" s="343"/>
      <c r="H8" s="373">
        <v>43300</v>
      </c>
      <c r="I8" s="379">
        <f>'S8.Billed Quantities+Revenues'!G68/1000</f>
        <v>42362.346259999991</v>
      </c>
      <c r="J8" s="407">
        <f>IF(H8=0,0,(I8-H8)/H8)</f>
        <v>-2.1654820785219603E-2</v>
      </c>
      <c r="K8" s="62"/>
      <c r="L8" s="429" t="s">
        <v>689</v>
      </c>
    </row>
    <row r="9" spans="1:22" ht="41.25" customHeight="1">
      <c r="A9" s="191">
        <v>9</v>
      </c>
      <c r="B9" s="353"/>
      <c r="C9" s="230" t="s">
        <v>664</v>
      </c>
      <c r="D9" s="234"/>
      <c r="E9" s="72"/>
      <c r="F9" s="72"/>
      <c r="G9" s="228"/>
      <c r="H9" s="347" t="s">
        <v>558</v>
      </c>
      <c r="I9" s="347" t="s">
        <v>556</v>
      </c>
      <c r="J9" s="347" t="s">
        <v>268</v>
      </c>
      <c r="K9" s="62"/>
    </row>
    <row r="10" spans="1:22" ht="15" customHeight="1">
      <c r="A10" s="191">
        <v>10</v>
      </c>
      <c r="B10" s="353"/>
      <c r="C10" s="343"/>
      <c r="D10" s="192"/>
      <c r="E10" s="233" t="s">
        <v>490</v>
      </c>
      <c r="F10" s="233"/>
      <c r="G10" s="343"/>
      <c r="H10" s="373">
        <v>2703</v>
      </c>
      <c r="I10" s="379">
        <f>'S6a.Actual Expenditure Capex'!K8</f>
        <v>3700.7888600000028</v>
      </c>
      <c r="J10" s="407">
        <f>IF(H10=0,0,(I10-H10)/H10)</f>
        <v>0.36914127266000846</v>
      </c>
      <c r="K10" s="59"/>
      <c r="L10" s="429" t="s">
        <v>698</v>
      </c>
    </row>
    <row r="11" spans="1:22" ht="15" customHeight="1">
      <c r="A11" s="191">
        <v>11</v>
      </c>
      <c r="B11" s="353"/>
      <c r="C11" s="343"/>
      <c r="D11" s="192"/>
      <c r="E11" s="233" t="s">
        <v>115</v>
      </c>
      <c r="F11" s="233"/>
      <c r="G11" s="343"/>
      <c r="H11" s="373">
        <v>9227.9399999999987</v>
      </c>
      <c r="I11" s="379">
        <f>'S6a.Actual Expenditure Capex'!K9</f>
        <v>8775.3785900000003</v>
      </c>
      <c r="J11" s="407">
        <f>IF(H11=0,0,(I11-H11)/H11)</f>
        <v>-4.9042517614982163E-2</v>
      </c>
      <c r="K11" s="59"/>
      <c r="L11" s="429" t="s">
        <v>698</v>
      </c>
    </row>
    <row r="12" spans="1:22" ht="15" customHeight="1">
      <c r="A12" s="191">
        <v>12</v>
      </c>
      <c r="B12" s="353"/>
      <c r="C12" s="343"/>
      <c r="D12" s="192"/>
      <c r="E12" s="233" t="s">
        <v>116</v>
      </c>
      <c r="F12" s="233"/>
      <c r="G12" s="343"/>
      <c r="H12" s="373">
        <v>3524</v>
      </c>
      <c r="I12" s="379">
        <f>'S6a.Actual Expenditure Capex'!K10</f>
        <v>2688.1420600000001</v>
      </c>
      <c r="J12" s="407">
        <f>IF(H12=0,0,(I12-H12)/H12)</f>
        <v>-0.23719010783200906</v>
      </c>
      <c r="K12" s="59"/>
      <c r="L12" s="429" t="s">
        <v>698</v>
      </c>
    </row>
    <row r="13" spans="1:22" ht="15" customHeight="1">
      <c r="A13" s="191">
        <v>13</v>
      </c>
      <c r="B13" s="353"/>
      <c r="C13" s="343"/>
      <c r="D13" s="192"/>
      <c r="E13" s="233" t="s">
        <v>117</v>
      </c>
      <c r="F13" s="233"/>
      <c r="G13" s="343"/>
      <c r="H13" s="373">
        <v>0</v>
      </c>
      <c r="I13" s="379">
        <f>'S6a.Actual Expenditure Capex'!K11</f>
        <v>264.94215000000003</v>
      </c>
      <c r="J13" s="407">
        <f>IF(H13=0,0,(I13-H13)/H13)</f>
        <v>0</v>
      </c>
      <c r="K13" s="59"/>
      <c r="L13" s="429" t="s">
        <v>698</v>
      </c>
    </row>
    <row r="14" spans="1:22" ht="15" customHeight="1">
      <c r="A14" s="191">
        <v>14</v>
      </c>
      <c r="B14" s="353"/>
      <c r="C14" s="343"/>
      <c r="D14" s="192"/>
      <c r="E14" s="233" t="s">
        <v>315</v>
      </c>
      <c r="F14" s="233"/>
      <c r="G14" s="343"/>
      <c r="H14" s="343"/>
      <c r="I14" s="343"/>
      <c r="J14" s="343"/>
      <c r="K14" s="59"/>
    </row>
    <row r="15" spans="1:22" ht="15" customHeight="1">
      <c r="A15" s="191">
        <v>15</v>
      </c>
      <c r="B15" s="353"/>
      <c r="C15" s="343"/>
      <c r="D15" s="192"/>
      <c r="E15" s="233"/>
      <c r="F15" s="233" t="s">
        <v>65</v>
      </c>
      <c r="G15" s="343"/>
      <c r="H15" s="607">
        <f>$H$18*(I15/$I$18)</f>
        <v>195.24476238256858</v>
      </c>
      <c r="I15" s="379">
        <f>'S6a.Actual Expenditure Capex'!J13</f>
        <v>86.425359999999998</v>
      </c>
      <c r="J15" s="407">
        <f t="shared" ref="J15:J21" si="0">IF(H15=0,0,(I15-H15)/H15)</f>
        <v>-0.55734863795907885</v>
      </c>
      <c r="K15" s="59"/>
      <c r="L15" s="429" t="s">
        <v>698</v>
      </c>
    </row>
    <row r="16" spans="1:22" ht="15" customHeight="1">
      <c r="A16" s="191">
        <v>16</v>
      </c>
      <c r="B16" s="353"/>
      <c r="C16" s="343"/>
      <c r="D16" s="192"/>
      <c r="E16" s="233"/>
      <c r="F16" s="233" t="s">
        <v>118</v>
      </c>
      <c r="G16" s="343"/>
      <c r="H16" s="607">
        <f t="shared" ref="H16:H17" si="1">$H$18*(I16/$I$18)</f>
        <v>0</v>
      </c>
      <c r="I16" s="379">
        <f>'S6a.Actual Expenditure Capex'!J14</f>
        <v>0</v>
      </c>
      <c r="J16" s="407">
        <f t="shared" si="0"/>
        <v>0</v>
      </c>
      <c r="K16" s="59"/>
      <c r="L16" s="429" t="s">
        <v>698</v>
      </c>
    </row>
    <row r="17" spans="1:12" ht="15" customHeight="1" thickBot="1">
      <c r="A17" s="191">
        <v>17</v>
      </c>
      <c r="B17" s="353"/>
      <c r="C17" s="343"/>
      <c r="D17" s="192"/>
      <c r="E17" s="233"/>
      <c r="F17" s="233" t="s">
        <v>366</v>
      </c>
      <c r="G17" s="343"/>
      <c r="H17" s="607">
        <f t="shared" si="1"/>
        <v>5645.2552376174317</v>
      </c>
      <c r="I17" s="379">
        <f>'S6a.Actual Expenditure Capex'!J15</f>
        <v>2498.8799200000003</v>
      </c>
      <c r="J17" s="407">
        <f t="shared" si="0"/>
        <v>-0.55734863795907885</v>
      </c>
      <c r="K17" s="59"/>
      <c r="L17" s="429" t="s">
        <v>698</v>
      </c>
    </row>
    <row r="18" spans="1:12" ht="15" customHeight="1" thickBot="1">
      <c r="A18" s="191">
        <v>18</v>
      </c>
      <c r="B18" s="353"/>
      <c r="C18" s="343"/>
      <c r="D18" s="196"/>
      <c r="E18" s="196" t="s">
        <v>314</v>
      </c>
      <c r="F18" s="233"/>
      <c r="G18" s="343"/>
      <c r="H18" s="529">
        <v>5840.5</v>
      </c>
      <c r="I18" s="391">
        <f>SUM(I15:I17)</f>
        <v>2585.3052800000005</v>
      </c>
      <c r="J18" s="408">
        <f t="shared" si="0"/>
        <v>-0.55734863795907874</v>
      </c>
      <c r="K18" s="59"/>
    </row>
    <row r="19" spans="1:12" s="189" customFormat="1" ht="15" customHeight="1" thickBot="1">
      <c r="A19" s="191">
        <v>19</v>
      </c>
      <c r="B19" s="353"/>
      <c r="C19" s="343"/>
      <c r="D19" s="196" t="s">
        <v>671</v>
      </c>
      <c r="E19" s="196"/>
      <c r="F19" s="233"/>
      <c r="G19" s="343"/>
      <c r="H19" s="529">
        <f>H10+H11+H12+H13+H18</f>
        <v>21295.439999999999</v>
      </c>
      <c r="I19" s="391">
        <f>I10+I11+I12+I13+I18</f>
        <v>18014.556940000002</v>
      </c>
      <c r="J19" s="408">
        <f t="shared" si="0"/>
        <v>-0.15406505148520044</v>
      </c>
      <c r="K19" s="59"/>
      <c r="L19" s="429"/>
    </row>
    <row r="20" spans="1:12" ht="15" customHeight="1" thickBot="1">
      <c r="A20" s="191">
        <v>20</v>
      </c>
      <c r="B20" s="353"/>
      <c r="C20" s="343"/>
      <c r="D20" s="192"/>
      <c r="E20" s="142" t="s">
        <v>455</v>
      </c>
      <c r="F20" s="61"/>
      <c r="G20" s="343"/>
      <c r="H20" s="373">
        <v>1312</v>
      </c>
      <c r="I20" s="379">
        <f>'S6a.Actual Expenditure Capex'!K18</f>
        <v>1268.2665400000001</v>
      </c>
      <c r="J20" s="407">
        <f t="shared" si="0"/>
        <v>-3.3333429878048722E-2</v>
      </c>
      <c r="K20" s="59"/>
      <c r="L20" s="429" t="s">
        <v>698</v>
      </c>
    </row>
    <row r="21" spans="1:12" s="189" customFormat="1" ht="15" customHeight="1" thickBot="1">
      <c r="A21" s="191">
        <v>21</v>
      </c>
      <c r="B21" s="353"/>
      <c r="C21" s="343"/>
      <c r="D21" s="194" t="s">
        <v>651</v>
      </c>
      <c r="E21" s="143"/>
      <c r="F21" s="61"/>
      <c r="G21" s="343"/>
      <c r="H21" s="529">
        <f>H19+H20</f>
        <v>22607.439999999999</v>
      </c>
      <c r="I21" s="391">
        <f>I19+I20</f>
        <v>19282.823480000003</v>
      </c>
      <c r="J21" s="408">
        <f t="shared" si="0"/>
        <v>-0.14705851348051774</v>
      </c>
      <c r="K21" s="59"/>
      <c r="L21" s="429"/>
    </row>
    <row r="22" spans="1:12" ht="29.25" customHeight="1">
      <c r="A22" s="191">
        <v>22</v>
      </c>
      <c r="B22" s="353"/>
      <c r="C22" s="230" t="s">
        <v>614</v>
      </c>
      <c r="D22" s="234"/>
      <c r="E22" s="72"/>
      <c r="F22" s="72"/>
      <c r="G22" s="343"/>
      <c r="H22" s="343"/>
      <c r="I22" s="343"/>
      <c r="J22" s="343"/>
      <c r="K22" s="59"/>
    </row>
    <row r="23" spans="1:12" ht="15" customHeight="1">
      <c r="A23" s="191">
        <v>23</v>
      </c>
      <c r="B23" s="353"/>
      <c r="C23" s="343"/>
      <c r="D23" s="192"/>
      <c r="E23" s="233" t="s">
        <v>72</v>
      </c>
      <c r="F23" s="233"/>
      <c r="G23" s="343"/>
      <c r="H23" s="373">
        <v>1484.5231873598839</v>
      </c>
      <c r="I23" s="379">
        <f>'S6b.Actual Expenditure Opex'!R8</f>
        <v>1978.7776900000003</v>
      </c>
      <c r="J23" s="407">
        <f t="shared" ref="J23:J31" si="2">IF(H23=0,0,(I23-H23)/H23)</f>
        <v>0.33293821669374662</v>
      </c>
      <c r="K23" s="59"/>
      <c r="L23" s="429" t="s">
        <v>690</v>
      </c>
    </row>
    <row r="24" spans="1:12" ht="15" customHeight="1">
      <c r="A24" s="191">
        <v>24</v>
      </c>
      <c r="B24" s="353"/>
      <c r="C24" s="343"/>
      <c r="D24" s="192"/>
      <c r="E24" s="233" t="s">
        <v>71</v>
      </c>
      <c r="F24" s="233"/>
      <c r="G24" s="343"/>
      <c r="H24" s="373">
        <v>122.77062402309296</v>
      </c>
      <c r="I24" s="379">
        <f>'S6b.Actual Expenditure Opex'!R9</f>
        <v>110.45751000000001</v>
      </c>
      <c r="J24" s="407">
        <f t="shared" si="2"/>
        <v>-0.1002936502202422</v>
      </c>
      <c r="K24" s="59"/>
      <c r="L24" s="429" t="s">
        <v>690</v>
      </c>
    </row>
    <row r="25" spans="1:12" ht="15" customHeight="1">
      <c r="A25" s="191">
        <v>25</v>
      </c>
      <c r="B25" s="353"/>
      <c r="C25" s="343"/>
      <c r="D25" s="192"/>
      <c r="E25" s="233" t="s">
        <v>120</v>
      </c>
      <c r="F25" s="233"/>
      <c r="G25" s="343"/>
      <c r="H25" s="373">
        <v>2946.4949765542315</v>
      </c>
      <c r="I25" s="379">
        <f>'S6b.Actual Expenditure Opex'!R10</f>
        <v>3231.8705299999992</v>
      </c>
      <c r="J25" s="407">
        <f t="shared" si="2"/>
        <v>9.6852550476600241E-2</v>
      </c>
      <c r="K25" s="59"/>
      <c r="L25" s="429" t="s">
        <v>690</v>
      </c>
    </row>
    <row r="26" spans="1:12" ht="15" customHeight="1" thickBot="1">
      <c r="A26" s="191">
        <v>26</v>
      </c>
      <c r="B26" s="353"/>
      <c r="C26" s="343"/>
      <c r="D26" s="192"/>
      <c r="E26" s="233" t="s">
        <v>116</v>
      </c>
      <c r="F26" s="233"/>
      <c r="G26" s="343"/>
      <c r="H26" s="373">
        <v>797.77366006279215</v>
      </c>
      <c r="I26" s="379">
        <f>'S6b.Actual Expenditure Opex'!R11</f>
        <v>571.72881000000007</v>
      </c>
      <c r="J26" s="407">
        <f t="shared" si="2"/>
        <v>-0.28334458929742085</v>
      </c>
      <c r="K26" s="59"/>
      <c r="L26" s="429" t="s">
        <v>690</v>
      </c>
    </row>
    <row r="27" spans="1:12" ht="15" customHeight="1" thickBot="1">
      <c r="A27" s="191">
        <v>27</v>
      </c>
      <c r="B27" s="353"/>
      <c r="C27" s="343"/>
      <c r="D27" s="192" t="s">
        <v>538</v>
      </c>
      <c r="E27" s="192"/>
      <c r="F27" s="353"/>
      <c r="G27" s="343"/>
      <c r="H27" s="529">
        <f>SUM(H23:H26)</f>
        <v>5351.5624480000006</v>
      </c>
      <c r="I27" s="391">
        <f>SUM(I23:I26)</f>
        <v>5892.8345399999998</v>
      </c>
      <c r="J27" s="408">
        <f t="shared" si="2"/>
        <v>0.10114281525431602</v>
      </c>
      <c r="K27" s="59"/>
    </row>
    <row r="28" spans="1:12" s="189" customFormat="1" ht="15" customHeight="1">
      <c r="A28" s="191">
        <v>28</v>
      </c>
      <c r="B28" s="353"/>
      <c r="C28" s="343"/>
      <c r="D28" s="192"/>
      <c r="E28" s="233" t="s">
        <v>309</v>
      </c>
      <c r="F28" s="233"/>
      <c r="G28" s="343"/>
      <c r="H28" s="373">
        <v>4057.4162032006288</v>
      </c>
      <c r="I28" s="379">
        <f>'S6b.Actual Expenditure Opex'!R13</f>
        <v>4977.9268899999988</v>
      </c>
      <c r="J28" s="407">
        <f t="shared" si="2"/>
        <v>0.22687115166377056</v>
      </c>
      <c r="K28" s="59"/>
      <c r="L28" s="429" t="s">
        <v>690</v>
      </c>
    </row>
    <row r="29" spans="1:12" ht="15" customHeight="1" thickBot="1">
      <c r="A29" s="191">
        <v>29</v>
      </c>
      <c r="B29" s="353"/>
      <c r="C29" s="343"/>
      <c r="D29" s="192"/>
      <c r="E29" s="353" t="s">
        <v>69</v>
      </c>
      <c r="F29" s="61"/>
      <c r="G29" s="343"/>
      <c r="H29" s="373">
        <v>5083.1408323746746</v>
      </c>
      <c r="I29" s="379">
        <f>'S6b.Actual Expenditure Opex'!R14</f>
        <v>4400.7990000000009</v>
      </c>
      <c r="J29" s="407">
        <f t="shared" si="2"/>
        <v>-0.13423626353785406</v>
      </c>
      <c r="K29" s="59"/>
      <c r="L29" s="429" t="s">
        <v>690</v>
      </c>
    </row>
    <row r="30" spans="1:12" ht="15" customHeight="1" thickBot="1">
      <c r="A30" s="191">
        <v>30</v>
      </c>
      <c r="B30" s="353"/>
      <c r="C30" s="343"/>
      <c r="D30" s="192" t="s">
        <v>539</v>
      </c>
      <c r="E30" s="192"/>
      <c r="F30" s="353"/>
      <c r="G30" s="343"/>
      <c r="H30" s="529">
        <f>SUM(H28:H29)</f>
        <v>9140.5570355753043</v>
      </c>
      <c r="I30" s="391">
        <f>SUM(I28:I29)</f>
        <v>9378.7258899999997</v>
      </c>
      <c r="J30" s="408">
        <f t="shared" si="2"/>
        <v>2.6056273539756442E-2</v>
      </c>
      <c r="K30" s="59"/>
    </row>
    <row r="31" spans="1:12" s="189" customFormat="1" ht="15" customHeight="1" thickBot="1">
      <c r="A31" s="191">
        <v>31</v>
      </c>
      <c r="B31" s="353"/>
      <c r="C31" s="343"/>
      <c r="D31" s="192" t="s">
        <v>119</v>
      </c>
      <c r="E31" s="192"/>
      <c r="F31" s="353"/>
      <c r="G31" s="343"/>
      <c r="H31" s="529">
        <f>H27+H30</f>
        <v>14492.119483575305</v>
      </c>
      <c r="I31" s="391">
        <f>I27+I30</f>
        <v>15271.56043</v>
      </c>
      <c r="J31" s="408">
        <f t="shared" si="2"/>
        <v>5.378377864660009E-2</v>
      </c>
      <c r="K31" s="59"/>
      <c r="L31" s="429"/>
    </row>
    <row r="32" spans="1:12" ht="30" customHeight="1">
      <c r="A32" s="191">
        <v>32</v>
      </c>
      <c r="B32" s="61"/>
      <c r="C32" s="230" t="s">
        <v>665</v>
      </c>
      <c r="D32" s="234"/>
      <c r="E32" s="72"/>
      <c r="F32" s="72"/>
      <c r="G32" s="343"/>
      <c r="H32" s="343"/>
      <c r="I32" s="343"/>
      <c r="J32" s="343"/>
      <c r="K32" s="62"/>
    </row>
    <row r="33" spans="1:12" ht="15" customHeight="1">
      <c r="A33" s="191">
        <v>33</v>
      </c>
      <c r="B33" s="61"/>
      <c r="C33" s="223"/>
      <c r="D33" s="192"/>
      <c r="E33" s="233" t="s">
        <v>608</v>
      </c>
      <c r="F33" s="233"/>
      <c r="G33" s="343"/>
      <c r="H33" s="373">
        <v>0</v>
      </c>
      <c r="I33" s="379">
        <f>'S6a.Actual Expenditure Capex'!K27</f>
        <v>11.65258</v>
      </c>
      <c r="J33" s="407">
        <f>IF(H33="N/A",0,IF(H33=0,0,(I33-H33)/H33))</f>
        <v>0</v>
      </c>
      <c r="K33" s="62"/>
      <c r="L33" s="429" t="s">
        <v>698</v>
      </c>
    </row>
    <row r="34" spans="1:12" ht="15" customHeight="1">
      <c r="A34" s="191">
        <v>34</v>
      </c>
      <c r="B34" s="61"/>
      <c r="C34" s="223"/>
      <c r="D34" s="192"/>
      <c r="E34" s="233" t="s">
        <v>352</v>
      </c>
      <c r="F34" s="233"/>
      <c r="G34" s="343"/>
      <c r="H34" s="373">
        <v>0</v>
      </c>
      <c r="I34" s="379">
        <f>'S6a.Actual Expenditure Capex'!K28</f>
        <v>236.19320999999997</v>
      </c>
      <c r="J34" s="407">
        <f t="shared" ref="J34:J35" si="3">IF(H34="N/A",0,IF(H34=0,0,(I34-H34)/H34))</f>
        <v>0</v>
      </c>
      <c r="K34" s="62"/>
      <c r="L34" s="429" t="s">
        <v>698</v>
      </c>
    </row>
    <row r="35" spans="1:12" ht="15" customHeight="1">
      <c r="A35" s="191">
        <v>35</v>
      </c>
      <c r="B35" s="61"/>
      <c r="C35" s="61"/>
      <c r="D35" s="192"/>
      <c r="E35" s="233" t="s">
        <v>307</v>
      </c>
      <c r="F35" s="233"/>
      <c r="G35" s="343"/>
      <c r="H35" s="373">
        <v>0</v>
      </c>
      <c r="I35" s="379">
        <f>'S6a.Actual Expenditure Capex'!K29</f>
        <v>74</v>
      </c>
      <c r="J35" s="407">
        <f t="shared" si="3"/>
        <v>0</v>
      </c>
      <c r="K35" s="62"/>
      <c r="L35" s="429" t="s">
        <v>698</v>
      </c>
    </row>
    <row r="36" spans="1:12" ht="15" customHeight="1">
      <c r="A36" s="191">
        <v>36</v>
      </c>
      <c r="B36" s="61"/>
      <c r="C36" s="61"/>
      <c r="D36" s="192"/>
      <c r="E36" s="61"/>
      <c r="F36" s="61"/>
      <c r="G36" s="343"/>
      <c r="H36" s="343"/>
      <c r="I36" s="343"/>
      <c r="J36" s="343"/>
      <c r="K36" s="62"/>
    </row>
    <row r="37" spans="1:12" ht="30" customHeight="1">
      <c r="A37" s="191">
        <v>37</v>
      </c>
      <c r="B37" s="61"/>
      <c r="C37" s="230" t="s">
        <v>666</v>
      </c>
      <c r="D37" s="234"/>
      <c r="E37" s="72"/>
      <c r="F37" s="72"/>
      <c r="G37" s="343"/>
      <c r="H37" s="343"/>
      <c r="I37" s="343"/>
      <c r="J37" s="343"/>
      <c r="K37" s="62"/>
    </row>
    <row r="38" spans="1:12" ht="15" customHeight="1">
      <c r="A38" s="191">
        <v>38</v>
      </c>
      <c r="B38" s="61"/>
      <c r="C38" s="223"/>
      <c r="D38" s="192"/>
      <c r="E38" s="233" t="s">
        <v>608</v>
      </c>
      <c r="F38" s="233"/>
      <c r="G38" s="343"/>
      <c r="H38" s="373" t="s">
        <v>893</v>
      </c>
      <c r="I38" s="379">
        <f>'S6b.Actual Expenditure Opex'!S19</f>
        <v>0</v>
      </c>
      <c r="J38" s="407">
        <f>IF(H38="N/A",0,IF(H38=0,0,(I38-H38)/H38))</f>
        <v>0</v>
      </c>
      <c r="K38" s="62"/>
      <c r="L38" s="429" t="s">
        <v>690</v>
      </c>
    </row>
    <row r="39" spans="1:12" ht="15" customHeight="1">
      <c r="A39" s="191">
        <v>39</v>
      </c>
      <c r="B39" s="61"/>
      <c r="C39" s="223"/>
      <c r="D39" s="192"/>
      <c r="E39" s="233" t="s">
        <v>70</v>
      </c>
      <c r="F39" s="233"/>
      <c r="G39" s="343"/>
      <c r="H39" s="373" t="s">
        <v>893</v>
      </c>
      <c r="I39" s="379" t="str">
        <f>'S6b.Actual Expenditure Opex'!S20</f>
        <v>N/A</v>
      </c>
      <c r="J39" s="407">
        <f t="shared" ref="J39:J41" si="4">IF(H39="N/A",0,IF(H39=0,0,(I39-H39)/H39))</f>
        <v>0</v>
      </c>
      <c r="K39" s="62"/>
      <c r="L39" s="429" t="s">
        <v>690</v>
      </c>
    </row>
    <row r="40" spans="1:12" ht="15" customHeight="1">
      <c r="A40" s="191">
        <v>40</v>
      </c>
      <c r="B40" s="61"/>
      <c r="C40" s="61"/>
      <c r="D40" s="192"/>
      <c r="E40" s="233" t="s">
        <v>316</v>
      </c>
      <c r="F40" s="233"/>
      <c r="G40" s="343"/>
      <c r="H40" s="373" t="s">
        <v>893</v>
      </c>
      <c r="I40" s="379">
        <f>'S6b.Actual Expenditure Opex'!S21</f>
        <v>0</v>
      </c>
      <c r="J40" s="407">
        <f t="shared" si="4"/>
        <v>0</v>
      </c>
      <c r="K40" s="62"/>
      <c r="L40" s="429" t="s">
        <v>690</v>
      </c>
    </row>
    <row r="41" spans="1:12" ht="15" customHeight="1">
      <c r="A41" s="191">
        <v>41</v>
      </c>
      <c r="B41" s="61"/>
      <c r="C41" s="61"/>
      <c r="D41" s="192"/>
      <c r="E41" s="233" t="s">
        <v>374</v>
      </c>
      <c r="F41" s="233"/>
      <c r="G41" s="343"/>
      <c r="H41" s="373">
        <v>175.2</v>
      </c>
      <c r="I41" s="379">
        <f>'S6b.Actual Expenditure Opex'!S22</f>
        <v>199.24696</v>
      </c>
      <c r="J41" s="407">
        <f t="shared" si="4"/>
        <v>0.13725433789954347</v>
      </c>
      <c r="K41" s="62"/>
      <c r="L41" s="429" t="s">
        <v>690</v>
      </c>
    </row>
    <row r="42" spans="1:12" ht="15" customHeight="1">
      <c r="A42" s="191">
        <v>42</v>
      </c>
      <c r="B42" s="61"/>
      <c r="C42" s="61"/>
      <c r="D42" s="192"/>
      <c r="E42" s="61"/>
      <c r="F42" s="61"/>
      <c r="G42" s="343"/>
      <c r="H42" s="353"/>
      <c r="I42" s="353"/>
      <c r="J42" s="231"/>
      <c r="K42" s="62"/>
    </row>
    <row r="43" spans="1:12" ht="15" customHeight="1">
      <c r="A43" s="191">
        <v>43</v>
      </c>
      <c r="B43" s="238"/>
      <c r="C43" s="238" t="s">
        <v>559</v>
      </c>
      <c r="D43" s="231"/>
      <c r="E43" s="231"/>
      <c r="F43" s="231"/>
      <c r="G43" s="231"/>
      <c r="H43" s="231"/>
      <c r="I43" s="231"/>
      <c r="J43" s="231"/>
      <c r="K43" s="62"/>
    </row>
    <row r="44" spans="1:12" ht="15" customHeight="1">
      <c r="A44" s="191">
        <v>44</v>
      </c>
      <c r="B44" s="238"/>
      <c r="C44" s="238" t="s">
        <v>560</v>
      </c>
      <c r="D44" s="231"/>
      <c r="E44" s="231"/>
      <c r="F44" s="231"/>
      <c r="G44" s="231"/>
      <c r="H44" s="231"/>
      <c r="I44" s="231"/>
      <c r="J44" s="231"/>
      <c r="K44" s="62"/>
    </row>
    <row r="45" spans="1:12" ht="15" customHeight="1">
      <c r="A45" s="64"/>
      <c r="B45" s="126"/>
      <c r="C45" s="177"/>
      <c r="D45" s="177"/>
      <c r="E45" s="177"/>
      <c r="F45" s="177"/>
      <c r="G45" s="177"/>
      <c r="H45" s="177"/>
      <c r="I45" s="177"/>
      <c r="J45" s="177"/>
      <c r="K45" s="69"/>
    </row>
    <row r="46" spans="1:12" ht="14.25" customHeight="1">
      <c r="A46" s="163"/>
      <c r="B46" s="163"/>
      <c r="C46" s="163"/>
      <c r="D46" s="163"/>
      <c r="E46" s="163"/>
      <c r="F46" s="163"/>
      <c r="G46" s="163"/>
      <c r="H46" s="163"/>
      <c r="I46" s="163"/>
      <c r="J46" s="163"/>
      <c r="K46" s="163"/>
      <c r="L46" s="433"/>
    </row>
    <row r="47" spans="1:12" ht="14.25" customHeight="1">
      <c r="A47" s="163"/>
      <c r="B47" s="163"/>
      <c r="C47" s="163"/>
      <c r="D47" s="163"/>
      <c r="E47" s="163"/>
      <c r="F47" s="163"/>
      <c r="G47" s="163"/>
      <c r="H47" s="163"/>
      <c r="I47" s="163"/>
      <c r="J47" s="163"/>
      <c r="K47" s="163"/>
      <c r="L47" s="433"/>
    </row>
    <row r="48" spans="1:12" ht="14.25" customHeight="1">
      <c r="A48" s="163"/>
      <c r="B48" s="163"/>
      <c r="C48" s="163"/>
      <c r="D48" s="163"/>
      <c r="E48" s="163"/>
      <c r="F48" s="163"/>
      <c r="G48" s="163"/>
      <c r="H48" s="163"/>
      <c r="I48" s="163"/>
      <c r="J48" s="163"/>
      <c r="K48" s="163"/>
      <c r="L48" s="433"/>
    </row>
    <row r="49" spans="1:12" ht="14.25" customHeight="1">
      <c r="A49" s="163"/>
      <c r="B49" s="163"/>
      <c r="C49" s="163"/>
      <c r="D49" s="163"/>
      <c r="E49" s="163"/>
      <c r="F49" s="163"/>
      <c r="G49" s="163"/>
      <c r="H49" s="163"/>
      <c r="I49" s="163"/>
      <c r="J49" s="163"/>
      <c r="K49" s="163"/>
      <c r="L49" s="433"/>
    </row>
    <row r="50" spans="1:12" ht="14.25" customHeight="1">
      <c r="A50" s="163"/>
      <c r="B50" s="163"/>
      <c r="C50" s="163"/>
      <c r="D50" s="163"/>
      <c r="E50" s="163"/>
      <c r="F50" s="163"/>
      <c r="G50" s="163"/>
      <c r="H50" s="163"/>
      <c r="I50" s="163"/>
      <c r="J50" s="163"/>
      <c r="K50" s="163"/>
      <c r="L50" s="433"/>
    </row>
    <row r="51" spans="1:12" ht="14.25" customHeight="1">
      <c r="A51" s="163"/>
      <c r="B51" s="163"/>
      <c r="C51" s="163"/>
      <c r="D51" s="163"/>
      <c r="E51" s="163"/>
      <c r="F51" s="163"/>
      <c r="G51" s="163"/>
      <c r="H51" s="163"/>
      <c r="I51" s="163"/>
      <c r="J51" s="163"/>
      <c r="K51" s="163"/>
      <c r="L51" s="433"/>
    </row>
    <row r="52" spans="1:12" ht="14.25" customHeight="1">
      <c r="A52" s="163"/>
      <c r="B52" s="163"/>
      <c r="C52" s="163"/>
      <c r="D52" s="163"/>
      <c r="E52" s="163"/>
      <c r="F52" s="163"/>
      <c r="G52" s="163"/>
      <c r="H52" s="163"/>
      <c r="I52" s="163"/>
      <c r="J52" s="163"/>
      <c r="K52" s="163"/>
      <c r="L52" s="433"/>
    </row>
    <row r="53" spans="1:12" ht="14.25" customHeight="1">
      <c r="A53" s="163"/>
      <c r="B53" s="163"/>
      <c r="C53" s="163"/>
      <c r="D53" s="163"/>
      <c r="E53" s="163"/>
      <c r="F53" s="163"/>
      <c r="G53" s="163"/>
      <c r="H53" s="163"/>
      <c r="I53" s="163"/>
      <c r="J53" s="163"/>
      <c r="K53" s="163"/>
      <c r="L53" s="433"/>
    </row>
    <row r="54" spans="1:12" ht="14.25" customHeight="1">
      <c r="A54" s="163"/>
      <c r="B54" s="163"/>
      <c r="C54" s="163"/>
      <c r="D54" s="163"/>
      <c r="E54" s="163"/>
      <c r="F54" s="163"/>
      <c r="G54" s="163"/>
      <c r="H54" s="163"/>
      <c r="I54" s="163"/>
      <c r="J54" s="163"/>
      <c r="K54" s="163"/>
      <c r="L54" s="433"/>
    </row>
    <row r="55" spans="1:12" ht="14.25" customHeight="1">
      <c r="A55" s="163"/>
      <c r="B55" s="163"/>
      <c r="C55" s="163"/>
      <c r="D55" s="163"/>
      <c r="E55" s="163"/>
      <c r="F55" s="163"/>
      <c r="G55" s="163"/>
      <c r="H55" s="163"/>
      <c r="I55" s="163"/>
      <c r="J55" s="163"/>
      <c r="K55" s="163"/>
      <c r="L55" s="433"/>
    </row>
    <row r="56" spans="1:12" ht="14.25" customHeight="1">
      <c r="A56" s="163"/>
      <c r="B56" s="163"/>
      <c r="C56" s="163"/>
      <c r="D56" s="163"/>
      <c r="E56" s="163"/>
      <c r="F56" s="163"/>
      <c r="G56" s="163"/>
      <c r="H56" s="163"/>
      <c r="I56" s="163"/>
      <c r="J56" s="163"/>
      <c r="K56" s="163"/>
      <c r="L56" s="433"/>
    </row>
    <row r="57" spans="1:12" ht="14.25" customHeight="1">
      <c r="A57" s="163"/>
      <c r="B57" s="163"/>
      <c r="C57" s="163"/>
      <c r="D57" s="163"/>
      <c r="E57" s="163"/>
      <c r="F57" s="163"/>
      <c r="G57" s="163"/>
      <c r="H57" s="163"/>
      <c r="I57" s="163"/>
      <c r="J57" s="163"/>
      <c r="K57" s="163"/>
      <c r="L57" s="433"/>
    </row>
    <row r="58" spans="1:12" ht="14.25" customHeight="1">
      <c r="A58" s="163"/>
      <c r="B58" s="163"/>
      <c r="C58" s="163"/>
      <c r="D58" s="163"/>
      <c r="E58" s="163"/>
      <c r="F58" s="163"/>
      <c r="G58" s="163"/>
      <c r="H58" s="163"/>
      <c r="I58" s="163"/>
      <c r="J58" s="163"/>
      <c r="K58" s="163"/>
      <c r="L58" s="433"/>
    </row>
    <row r="59" spans="1:12" ht="14.25" customHeight="1">
      <c r="A59" s="163"/>
      <c r="B59" s="163"/>
      <c r="C59" s="163"/>
      <c r="D59" s="163"/>
      <c r="E59" s="163"/>
      <c r="F59" s="163"/>
      <c r="G59" s="163"/>
      <c r="H59" s="163"/>
      <c r="I59" s="163"/>
      <c r="J59" s="163"/>
      <c r="K59" s="163"/>
      <c r="L59" s="433"/>
    </row>
    <row r="60" spans="1:12" ht="14.25" customHeight="1">
      <c r="A60" s="163"/>
      <c r="B60" s="163"/>
      <c r="C60" s="163"/>
      <c r="D60" s="163"/>
      <c r="E60" s="163"/>
      <c r="F60" s="163"/>
      <c r="G60" s="163"/>
      <c r="H60" s="163"/>
      <c r="I60" s="163"/>
      <c r="J60" s="163"/>
      <c r="K60" s="163"/>
      <c r="L60" s="433"/>
    </row>
    <row r="61" spans="1:12" ht="14.25" customHeight="1">
      <c r="A61" s="163"/>
      <c r="B61" s="163"/>
      <c r="C61" s="163"/>
      <c r="D61" s="163"/>
      <c r="E61" s="163"/>
      <c r="F61" s="163"/>
      <c r="G61" s="163"/>
      <c r="H61" s="163"/>
      <c r="I61" s="163"/>
      <c r="J61" s="163"/>
      <c r="K61" s="163"/>
      <c r="L61" s="433"/>
    </row>
    <row r="62" spans="1:12" ht="14.25" customHeight="1">
      <c r="A62" s="163"/>
      <c r="B62" s="163"/>
      <c r="C62" s="163"/>
      <c r="D62" s="163"/>
      <c r="E62" s="163"/>
      <c r="F62" s="163"/>
      <c r="G62" s="163"/>
      <c r="H62" s="163"/>
      <c r="I62" s="163"/>
      <c r="J62" s="163"/>
      <c r="K62" s="163"/>
      <c r="L62" s="433"/>
    </row>
    <row r="63" spans="1:12" ht="14.25" customHeight="1">
      <c r="A63" s="163"/>
      <c r="B63" s="163"/>
      <c r="C63" s="163"/>
      <c r="D63" s="163"/>
      <c r="E63" s="163"/>
      <c r="F63" s="163"/>
      <c r="G63" s="163"/>
      <c r="H63" s="163"/>
      <c r="I63" s="163"/>
      <c r="J63" s="163"/>
      <c r="K63" s="163"/>
      <c r="L63" s="433"/>
    </row>
    <row r="64" spans="1:12" ht="14.25" customHeight="1">
      <c r="A64" s="163"/>
      <c r="B64" s="163"/>
      <c r="C64" s="163"/>
      <c r="D64" s="163"/>
      <c r="E64" s="163"/>
      <c r="F64" s="163"/>
      <c r="G64" s="163"/>
      <c r="H64" s="163"/>
      <c r="I64" s="163"/>
      <c r="J64" s="163"/>
      <c r="K64" s="163"/>
      <c r="L64" s="433"/>
    </row>
    <row r="65" spans="1:12" ht="14.25" customHeight="1">
      <c r="A65" s="163"/>
      <c r="B65" s="163"/>
      <c r="C65" s="163"/>
      <c r="D65" s="163"/>
      <c r="E65" s="163"/>
      <c r="F65" s="163"/>
      <c r="G65" s="163"/>
      <c r="H65" s="163"/>
      <c r="I65" s="163"/>
      <c r="J65" s="163"/>
      <c r="K65" s="163"/>
      <c r="L65" s="433"/>
    </row>
    <row r="66" spans="1:12" ht="14.25" customHeight="1">
      <c r="A66" s="163"/>
      <c r="B66" s="163"/>
      <c r="C66" s="163"/>
      <c r="D66" s="163"/>
      <c r="E66" s="163"/>
      <c r="F66" s="163"/>
      <c r="G66" s="163"/>
      <c r="H66" s="163"/>
      <c r="I66" s="163"/>
      <c r="J66" s="163"/>
      <c r="K66" s="163"/>
      <c r="L66" s="433"/>
    </row>
    <row r="67" spans="1:12" ht="14.25" customHeight="1">
      <c r="A67" s="163"/>
      <c r="B67" s="163"/>
      <c r="C67" s="163"/>
      <c r="D67" s="163"/>
      <c r="E67" s="163"/>
      <c r="F67" s="163"/>
      <c r="G67" s="163"/>
      <c r="H67" s="163"/>
      <c r="I67" s="163"/>
      <c r="J67" s="163"/>
      <c r="K67" s="163"/>
      <c r="L67" s="433"/>
    </row>
    <row r="68" spans="1:12" ht="14.25" customHeight="1">
      <c r="A68" s="163"/>
      <c r="B68" s="163"/>
      <c r="C68" s="163"/>
      <c r="D68" s="163"/>
      <c r="E68" s="163"/>
      <c r="F68" s="163"/>
      <c r="G68" s="163"/>
      <c r="H68" s="163"/>
      <c r="I68" s="163"/>
      <c r="J68" s="163"/>
      <c r="K68" s="163"/>
      <c r="L68" s="433"/>
    </row>
    <row r="69" spans="1:12" ht="14.25" customHeight="1">
      <c r="A69" s="163"/>
      <c r="B69" s="163"/>
      <c r="C69" s="163"/>
      <c r="D69" s="163"/>
      <c r="E69" s="163"/>
      <c r="F69" s="163"/>
      <c r="G69" s="163"/>
      <c r="H69" s="163"/>
      <c r="I69" s="163"/>
      <c r="J69" s="163"/>
      <c r="K69" s="163"/>
      <c r="L69" s="433"/>
    </row>
    <row r="70" spans="1:12" ht="14.25" customHeight="1">
      <c r="A70" s="163"/>
      <c r="B70" s="163"/>
      <c r="C70" s="163"/>
      <c r="D70" s="163"/>
      <c r="E70" s="163"/>
      <c r="F70" s="163"/>
      <c r="G70" s="163"/>
      <c r="H70" s="163"/>
      <c r="I70" s="163"/>
      <c r="J70" s="163"/>
      <c r="K70" s="163"/>
      <c r="L70" s="433"/>
    </row>
    <row r="71" spans="1:12" ht="14.25" customHeight="1">
      <c r="A71" s="163"/>
      <c r="B71" s="163"/>
      <c r="C71" s="163"/>
      <c r="D71" s="163"/>
      <c r="E71" s="163"/>
      <c r="F71" s="163"/>
      <c r="G71" s="163"/>
      <c r="H71" s="163"/>
      <c r="I71" s="163"/>
      <c r="J71" s="163"/>
      <c r="K71" s="163"/>
      <c r="L71" s="433"/>
    </row>
    <row r="72" spans="1:12" ht="14.25" customHeight="1">
      <c r="A72" s="163"/>
      <c r="B72" s="163"/>
      <c r="C72" s="163"/>
      <c r="D72" s="163"/>
      <c r="E72" s="163"/>
      <c r="F72" s="163"/>
      <c r="G72" s="163"/>
      <c r="H72" s="163"/>
      <c r="I72" s="163"/>
      <c r="J72" s="163"/>
      <c r="K72" s="163"/>
      <c r="L72" s="433"/>
    </row>
    <row r="73" spans="1:12" ht="14.25" customHeight="1">
      <c r="A73" s="163"/>
      <c r="B73" s="163"/>
      <c r="C73" s="163"/>
      <c r="D73" s="163"/>
      <c r="E73" s="163"/>
      <c r="F73" s="163"/>
      <c r="G73" s="163"/>
      <c r="H73" s="163"/>
      <c r="I73" s="163"/>
      <c r="J73" s="163"/>
      <c r="K73" s="163"/>
      <c r="L73" s="433"/>
    </row>
    <row r="74" spans="1:12" ht="14.25" customHeight="1">
      <c r="A74" s="163"/>
      <c r="B74" s="163"/>
      <c r="C74" s="163"/>
      <c r="D74" s="163"/>
      <c r="E74" s="163"/>
      <c r="F74" s="163"/>
      <c r="G74" s="163"/>
      <c r="H74" s="163"/>
      <c r="I74" s="163"/>
      <c r="J74" s="163"/>
      <c r="K74" s="163"/>
      <c r="L74" s="433"/>
    </row>
    <row r="75" spans="1:12" ht="14.25" customHeight="1">
      <c r="A75" s="163"/>
      <c r="B75" s="163"/>
      <c r="C75" s="163"/>
      <c r="D75" s="163"/>
      <c r="E75" s="163"/>
      <c r="F75" s="163"/>
      <c r="G75" s="163"/>
      <c r="H75" s="163"/>
      <c r="I75" s="163"/>
      <c r="J75" s="163"/>
      <c r="K75" s="163"/>
      <c r="L75" s="433"/>
    </row>
    <row r="76" spans="1:12" ht="14.25" customHeight="1">
      <c r="A76" s="163"/>
      <c r="B76" s="163"/>
      <c r="C76" s="163"/>
      <c r="D76" s="163"/>
      <c r="E76" s="163"/>
      <c r="F76" s="163"/>
      <c r="G76" s="163"/>
      <c r="H76" s="163"/>
      <c r="I76" s="163"/>
      <c r="J76" s="163"/>
      <c r="K76" s="163"/>
      <c r="L76" s="433"/>
    </row>
    <row r="77" spans="1:12" ht="14.25" customHeight="1">
      <c r="A77" s="163"/>
      <c r="B77" s="163"/>
      <c r="C77" s="163"/>
      <c r="D77" s="163"/>
      <c r="E77" s="163"/>
      <c r="F77" s="163"/>
      <c r="G77" s="163"/>
      <c r="H77" s="163"/>
      <c r="I77" s="163"/>
      <c r="J77" s="163"/>
      <c r="K77" s="163"/>
      <c r="L77" s="433"/>
    </row>
    <row r="78" spans="1:12" ht="14.25" customHeight="1">
      <c r="A78" s="163"/>
      <c r="B78" s="163"/>
      <c r="C78" s="163"/>
      <c r="D78" s="163"/>
      <c r="E78" s="163"/>
      <c r="F78" s="163"/>
      <c r="G78" s="163"/>
      <c r="H78" s="163"/>
      <c r="I78" s="163"/>
      <c r="J78" s="163"/>
      <c r="K78" s="163"/>
      <c r="L78" s="433"/>
    </row>
    <row r="79" spans="1:12" ht="14.25" customHeight="1">
      <c r="A79" s="163"/>
      <c r="B79" s="163"/>
      <c r="C79" s="163"/>
      <c r="D79" s="163"/>
      <c r="E79" s="163"/>
      <c r="F79" s="163"/>
      <c r="G79" s="163"/>
      <c r="H79" s="163"/>
      <c r="I79" s="163"/>
      <c r="J79" s="163"/>
      <c r="K79" s="163"/>
      <c r="L79" s="433"/>
    </row>
    <row r="80" spans="1:12" ht="14.25" customHeight="1">
      <c r="A80" s="163"/>
      <c r="B80" s="163"/>
      <c r="C80" s="163"/>
      <c r="D80" s="163"/>
      <c r="E80" s="163"/>
      <c r="F80" s="163"/>
      <c r="G80" s="163"/>
      <c r="H80" s="163"/>
      <c r="I80" s="163"/>
      <c r="J80" s="163"/>
      <c r="K80" s="163"/>
      <c r="L80" s="433"/>
    </row>
    <row r="81" spans="1:12" ht="14.25" customHeight="1">
      <c r="A81" s="163"/>
      <c r="B81" s="163"/>
      <c r="C81" s="163"/>
      <c r="D81" s="163"/>
      <c r="E81" s="163"/>
      <c r="F81" s="163"/>
      <c r="G81" s="163"/>
      <c r="H81" s="163"/>
      <c r="I81" s="163"/>
      <c r="J81" s="163"/>
      <c r="K81" s="163"/>
      <c r="L81" s="433"/>
    </row>
    <row r="82" spans="1:12" ht="14.25" customHeight="1">
      <c r="A82" s="163"/>
      <c r="B82" s="163"/>
      <c r="C82" s="163"/>
      <c r="D82" s="163"/>
      <c r="E82" s="163"/>
      <c r="F82" s="163"/>
      <c r="G82" s="163"/>
      <c r="H82" s="163"/>
      <c r="I82" s="163"/>
      <c r="J82" s="163"/>
      <c r="K82" s="163"/>
      <c r="L82" s="433"/>
    </row>
    <row r="83" spans="1:12" ht="14.25" customHeight="1">
      <c r="A83" s="163"/>
      <c r="B83" s="163"/>
      <c r="C83" s="163"/>
      <c r="D83" s="163"/>
      <c r="E83" s="163"/>
      <c r="F83" s="163"/>
      <c r="G83" s="163"/>
      <c r="H83" s="163"/>
      <c r="I83" s="163"/>
      <c r="J83" s="163"/>
      <c r="K83" s="163"/>
      <c r="L83" s="433"/>
    </row>
    <row r="84" spans="1:12" ht="14.25" customHeight="1">
      <c r="A84" s="163"/>
      <c r="B84" s="163"/>
      <c r="C84" s="163"/>
      <c r="D84" s="163"/>
      <c r="E84" s="163"/>
      <c r="F84" s="163"/>
      <c r="G84" s="163"/>
      <c r="H84" s="163"/>
      <c r="I84" s="163"/>
      <c r="J84" s="163"/>
      <c r="K84" s="163"/>
      <c r="L84" s="433"/>
    </row>
    <row r="85" spans="1:12" ht="14.25" customHeight="1">
      <c r="A85" s="163"/>
      <c r="B85" s="163"/>
      <c r="C85" s="163"/>
      <c r="D85" s="163"/>
      <c r="E85" s="163"/>
      <c r="F85" s="163"/>
      <c r="G85" s="163"/>
      <c r="H85" s="163"/>
      <c r="I85" s="163"/>
      <c r="J85" s="163"/>
      <c r="K85" s="163"/>
      <c r="L85" s="433"/>
    </row>
    <row r="86" spans="1:12" ht="14.25" customHeight="1">
      <c r="A86" s="163"/>
      <c r="B86" s="163"/>
      <c r="C86" s="163"/>
      <c r="D86" s="163"/>
      <c r="E86" s="163"/>
      <c r="F86" s="163"/>
      <c r="G86" s="163"/>
      <c r="H86" s="163"/>
      <c r="I86" s="163"/>
      <c r="J86" s="163"/>
      <c r="K86" s="163"/>
      <c r="L86" s="433"/>
    </row>
    <row r="87" spans="1:12" ht="14.25" customHeight="1">
      <c r="A87" s="163"/>
      <c r="B87" s="163"/>
      <c r="C87" s="163"/>
      <c r="D87" s="163"/>
      <c r="E87" s="163"/>
      <c r="F87" s="163"/>
      <c r="G87" s="163"/>
      <c r="H87" s="163"/>
      <c r="I87" s="163"/>
      <c r="J87" s="163"/>
      <c r="K87" s="163"/>
      <c r="L87" s="433"/>
    </row>
    <row r="88" spans="1:12" ht="14.25" customHeight="1">
      <c r="A88" s="163"/>
      <c r="B88" s="163"/>
      <c r="C88" s="163"/>
      <c r="D88" s="163"/>
      <c r="E88" s="163"/>
      <c r="F88" s="163"/>
      <c r="G88" s="163"/>
      <c r="H88" s="163"/>
      <c r="I88" s="163"/>
      <c r="J88" s="163"/>
      <c r="K88" s="163"/>
      <c r="L88" s="433"/>
    </row>
    <row r="89" spans="1:12" ht="14.25" customHeight="1">
      <c r="A89" s="163"/>
      <c r="B89" s="163"/>
      <c r="C89" s="163"/>
      <c r="D89" s="163"/>
      <c r="E89" s="163"/>
      <c r="F89" s="163"/>
      <c r="G89" s="163"/>
      <c r="H89" s="163"/>
      <c r="I89" s="163"/>
      <c r="J89" s="163"/>
      <c r="K89" s="163"/>
      <c r="L89" s="433"/>
    </row>
    <row r="90" spans="1:12" ht="14.25" customHeight="1">
      <c r="A90" s="163"/>
      <c r="B90" s="163"/>
      <c r="C90" s="163"/>
      <c r="D90" s="163"/>
      <c r="E90" s="163"/>
      <c r="F90" s="163"/>
      <c r="G90" s="163"/>
      <c r="H90" s="163"/>
      <c r="I90" s="163"/>
      <c r="J90" s="163"/>
      <c r="K90" s="163"/>
      <c r="L90" s="433"/>
    </row>
    <row r="91" spans="1:12" ht="14.25" customHeight="1">
      <c r="A91" s="163"/>
      <c r="B91" s="163"/>
      <c r="C91" s="163"/>
      <c r="D91" s="163"/>
      <c r="E91" s="163"/>
      <c r="F91" s="163"/>
      <c r="G91" s="163"/>
      <c r="H91" s="163"/>
      <c r="I91" s="163"/>
      <c r="J91" s="163"/>
      <c r="K91" s="163"/>
      <c r="L91" s="433"/>
    </row>
    <row r="92" spans="1:12" ht="14.25" customHeight="1">
      <c r="A92" s="163"/>
      <c r="B92" s="163"/>
      <c r="C92" s="163"/>
      <c r="D92" s="163"/>
      <c r="E92" s="163"/>
      <c r="F92" s="163"/>
      <c r="G92" s="163"/>
      <c r="H92" s="163"/>
      <c r="I92" s="163"/>
      <c r="J92" s="163"/>
      <c r="K92" s="163"/>
      <c r="L92" s="433"/>
    </row>
    <row r="93" spans="1:12" ht="14.25" customHeight="1">
      <c r="A93" s="163"/>
      <c r="B93" s="163"/>
      <c r="C93" s="163"/>
      <c r="D93" s="163"/>
      <c r="E93" s="163"/>
      <c r="F93" s="163"/>
      <c r="G93" s="163"/>
      <c r="H93" s="163"/>
      <c r="I93" s="163"/>
      <c r="J93" s="163"/>
      <c r="K93" s="163"/>
      <c r="L93" s="433"/>
    </row>
    <row r="94" spans="1:12" ht="14.25" customHeight="1">
      <c r="A94" s="163"/>
      <c r="B94" s="163"/>
      <c r="C94" s="163"/>
      <c r="D94" s="163"/>
      <c r="E94" s="163"/>
      <c r="F94" s="163"/>
      <c r="G94" s="163"/>
      <c r="H94" s="163"/>
      <c r="I94" s="163"/>
      <c r="J94" s="163"/>
      <c r="K94" s="163"/>
      <c r="L94" s="433"/>
    </row>
    <row r="95" spans="1:12" ht="14.25" customHeight="1">
      <c r="A95" s="163"/>
      <c r="B95" s="163"/>
      <c r="C95" s="163"/>
      <c r="D95" s="163"/>
      <c r="E95" s="163"/>
      <c r="F95" s="163"/>
      <c r="G95" s="163"/>
      <c r="H95" s="163"/>
      <c r="I95" s="163"/>
      <c r="J95" s="163"/>
      <c r="K95" s="163"/>
      <c r="L95" s="433"/>
    </row>
    <row r="96" spans="1:12" ht="14.25" customHeight="1">
      <c r="A96" s="163"/>
      <c r="B96" s="163"/>
      <c r="C96" s="163"/>
      <c r="D96" s="163"/>
      <c r="E96" s="163"/>
      <c r="F96" s="163"/>
      <c r="G96" s="163"/>
      <c r="H96" s="163"/>
      <c r="I96" s="163"/>
      <c r="J96" s="163"/>
      <c r="K96" s="163"/>
      <c r="L96" s="433"/>
    </row>
    <row r="97" spans="1:12" ht="14.25" customHeight="1">
      <c r="A97" s="163"/>
      <c r="B97" s="163"/>
      <c r="C97" s="163"/>
      <c r="D97" s="163"/>
      <c r="E97" s="163"/>
      <c r="F97" s="163"/>
      <c r="G97" s="163"/>
      <c r="H97" s="163"/>
      <c r="I97" s="163"/>
      <c r="J97" s="163"/>
      <c r="K97" s="163"/>
      <c r="L97" s="433"/>
    </row>
    <row r="98" spans="1:12" ht="14.25" customHeight="1">
      <c r="A98" s="163"/>
      <c r="B98" s="163"/>
      <c r="C98" s="163"/>
      <c r="D98" s="163"/>
      <c r="E98" s="163"/>
      <c r="F98" s="163"/>
      <c r="G98" s="163"/>
      <c r="H98" s="163"/>
      <c r="I98" s="163"/>
      <c r="J98" s="163"/>
      <c r="K98" s="163"/>
      <c r="L98" s="433"/>
    </row>
    <row r="99" spans="1:12" ht="14.25" customHeight="1">
      <c r="A99" s="163"/>
      <c r="B99" s="163"/>
      <c r="C99" s="163"/>
      <c r="D99" s="163"/>
      <c r="E99" s="163"/>
      <c r="F99" s="163"/>
      <c r="G99" s="163"/>
      <c r="H99" s="163"/>
      <c r="I99" s="163"/>
      <c r="J99" s="163"/>
      <c r="K99" s="163"/>
      <c r="L99" s="433"/>
    </row>
    <row r="100" spans="1:12" ht="14.25" customHeight="1">
      <c r="A100" s="163"/>
      <c r="B100" s="163"/>
      <c r="C100" s="163"/>
      <c r="D100" s="163"/>
      <c r="E100" s="163"/>
      <c r="F100" s="163"/>
      <c r="G100" s="163"/>
      <c r="H100" s="163"/>
      <c r="I100" s="163"/>
      <c r="J100" s="163"/>
      <c r="K100" s="163"/>
      <c r="L100" s="433"/>
    </row>
    <row r="101" spans="1:12" ht="14.25" customHeight="1">
      <c r="A101" s="163"/>
      <c r="B101" s="163"/>
      <c r="C101" s="163"/>
      <c r="D101" s="163"/>
      <c r="E101" s="163"/>
      <c r="F101" s="163"/>
      <c r="G101" s="163"/>
      <c r="H101" s="163"/>
      <c r="I101" s="163"/>
      <c r="J101" s="163"/>
      <c r="K101" s="163"/>
      <c r="L101" s="433"/>
    </row>
    <row r="102" spans="1:12" ht="14.25" customHeight="1">
      <c r="A102" s="163"/>
      <c r="B102" s="163"/>
      <c r="C102" s="163"/>
      <c r="D102" s="163"/>
      <c r="E102" s="163"/>
      <c r="F102" s="163"/>
      <c r="G102" s="163"/>
      <c r="H102" s="163"/>
      <c r="I102" s="163"/>
      <c r="J102" s="163"/>
      <c r="K102" s="163"/>
      <c r="L102" s="433"/>
    </row>
    <row r="103" spans="1:12" ht="14.25" customHeight="1">
      <c r="A103" s="163"/>
      <c r="B103" s="163"/>
      <c r="C103" s="163"/>
      <c r="D103" s="163"/>
      <c r="E103" s="163"/>
      <c r="F103" s="163"/>
      <c r="G103" s="163"/>
      <c r="H103" s="163"/>
      <c r="I103" s="163"/>
      <c r="J103" s="163"/>
      <c r="K103" s="163"/>
      <c r="L103" s="433"/>
    </row>
    <row r="104" spans="1:12" ht="14.25" customHeight="1">
      <c r="A104" s="163"/>
      <c r="B104" s="163"/>
      <c r="C104" s="163"/>
      <c r="D104" s="163"/>
      <c r="E104" s="163"/>
      <c r="F104" s="163"/>
      <c r="G104" s="163"/>
      <c r="H104" s="163"/>
      <c r="I104" s="163"/>
      <c r="J104" s="163"/>
      <c r="K104" s="163"/>
      <c r="L104" s="433"/>
    </row>
    <row r="105" spans="1:12" ht="14.25" customHeight="1">
      <c r="A105" s="163"/>
      <c r="B105" s="163"/>
      <c r="C105" s="163"/>
      <c r="D105" s="163"/>
      <c r="E105" s="163"/>
      <c r="F105" s="163"/>
      <c r="G105" s="163"/>
      <c r="H105" s="163"/>
      <c r="I105" s="163"/>
      <c r="J105" s="163"/>
      <c r="K105" s="163"/>
      <c r="L105" s="433"/>
    </row>
    <row r="106" spans="1:12" ht="14.25" customHeight="1">
      <c r="A106" s="163"/>
      <c r="B106" s="163"/>
      <c r="C106" s="163"/>
      <c r="D106" s="163"/>
      <c r="E106" s="163"/>
      <c r="F106" s="163"/>
      <c r="G106" s="163"/>
      <c r="H106" s="163"/>
      <c r="I106" s="163"/>
      <c r="J106" s="163"/>
      <c r="K106" s="163"/>
      <c r="L106" s="433"/>
    </row>
    <row r="107" spans="1:12" ht="14.25" customHeight="1">
      <c r="A107" s="163"/>
      <c r="B107" s="163"/>
      <c r="C107" s="163"/>
      <c r="D107" s="163"/>
      <c r="E107" s="163"/>
      <c r="F107" s="163"/>
      <c r="G107" s="163"/>
      <c r="H107" s="163"/>
      <c r="I107" s="163"/>
      <c r="J107" s="163"/>
      <c r="K107" s="163"/>
      <c r="L107" s="433"/>
    </row>
    <row r="108" spans="1:12" ht="14.25" customHeight="1">
      <c r="A108" s="163"/>
      <c r="B108" s="163"/>
      <c r="C108" s="163"/>
      <c r="D108" s="163"/>
      <c r="E108" s="163"/>
      <c r="F108" s="163"/>
      <c r="G108" s="163"/>
      <c r="H108" s="163"/>
      <c r="I108" s="163"/>
      <c r="J108" s="163"/>
      <c r="K108" s="163"/>
      <c r="L108" s="433"/>
    </row>
    <row r="109" spans="1:12" ht="14.25" customHeight="1">
      <c r="A109" s="163"/>
      <c r="B109" s="163"/>
      <c r="C109" s="163"/>
      <c r="D109" s="163"/>
      <c r="E109" s="163"/>
      <c r="F109" s="163"/>
      <c r="G109" s="163"/>
      <c r="H109" s="163"/>
      <c r="I109" s="163"/>
      <c r="J109" s="163"/>
      <c r="K109" s="163"/>
      <c r="L109" s="433"/>
    </row>
    <row r="110" spans="1:12" ht="14.25" customHeight="1">
      <c r="A110" s="163"/>
      <c r="B110" s="163"/>
      <c r="C110" s="163"/>
      <c r="D110" s="163"/>
      <c r="E110" s="163"/>
      <c r="F110" s="163"/>
      <c r="G110" s="163"/>
      <c r="H110" s="163"/>
      <c r="I110" s="163"/>
      <c r="J110" s="163"/>
      <c r="K110" s="163"/>
      <c r="L110" s="433"/>
    </row>
    <row r="111" spans="1:12" ht="14.25" customHeight="1">
      <c r="A111" s="163"/>
      <c r="B111" s="163"/>
      <c r="C111" s="163"/>
      <c r="D111" s="163"/>
      <c r="E111" s="163"/>
      <c r="F111" s="163"/>
      <c r="G111" s="163"/>
      <c r="H111" s="163"/>
      <c r="I111" s="163"/>
      <c r="J111" s="163"/>
      <c r="K111" s="163"/>
      <c r="L111" s="433"/>
    </row>
    <row r="112" spans="1:12" ht="14.25" customHeight="1">
      <c r="A112" s="163"/>
      <c r="B112" s="163"/>
      <c r="C112" s="163"/>
      <c r="D112" s="163"/>
      <c r="E112" s="163"/>
      <c r="F112" s="163"/>
      <c r="G112" s="163"/>
      <c r="H112" s="163"/>
      <c r="I112" s="163"/>
      <c r="J112" s="163"/>
      <c r="K112" s="163"/>
      <c r="L112" s="433"/>
    </row>
    <row r="113" spans="1:12" ht="14.25" customHeight="1">
      <c r="A113" s="163"/>
      <c r="B113" s="163"/>
      <c r="C113" s="163"/>
      <c r="D113" s="163"/>
      <c r="E113" s="163"/>
      <c r="F113" s="163"/>
      <c r="G113" s="163"/>
      <c r="H113" s="163"/>
      <c r="I113" s="163"/>
      <c r="J113" s="163"/>
      <c r="K113" s="163"/>
      <c r="L113" s="433"/>
    </row>
    <row r="114" spans="1:12" ht="14.25" customHeight="1">
      <c r="A114" s="163"/>
      <c r="B114" s="163"/>
      <c r="C114" s="163"/>
      <c r="D114" s="163"/>
      <c r="E114" s="163"/>
      <c r="F114" s="163"/>
      <c r="G114" s="163"/>
      <c r="H114" s="163"/>
      <c r="I114" s="163"/>
      <c r="J114" s="163"/>
      <c r="K114" s="163"/>
      <c r="L114" s="433"/>
    </row>
    <row r="115" spans="1:12" ht="14.25" customHeight="1">
      <c r="A115" s="163"/>
      <c r="B115" s="163"/>
      <c r="C115" s="163"/>
      <c r="D115" s="163"/>
      <c r="E115" s="163"/>
      <c r="F115" s="163"/>
      <c r="G115" s="163"/>
      <c r="H115" s="163"/>
      <c r="I115" s="163"/>
      <c r="J115" s="163"/>
      <c r="K115" s="163"/>
      <c r="L115" s="433"/>
    </row>
    <row r="116" spans="1:12" ht="14.25" customHeight="1">
      <c r="A116" s="163"/>
      <c r="B116" s="163"/>
      <c r="C116" s="163"/>
      <c r="D116" s="163"/>
      <c r="E116" s="163"/>
      <c r="F116" s="163"/>
      <c r="G116" s="163"/>
      <c r="H116" s="163"/>
      <c r="I116" s="163"/>
      <c r="J116" s="163"/>
      <c r="K116" s="163"/>
      <c r="L116" s="433"/>
    </row>
    <row r="117" spans="1:12" ht="14.25" customHeight="1">
      <c r="A117" s="163"/>
      <c r="B117" s="163"/>
      <c r="C117" s="163"/>
      <c r="D117" s="163"/>
      <c r="E117" s="163"/>
      <c r="F117" s="163"/>
      <c r="G117" s="163"/>
      <c r="H117" s="163"/>
      <c r="I117" s="163"/>
      <c r="J117" s="163"/>
      <c r="K117" s="163"/>
      <c r="L117" s="433"/>
    </row>
    <row r="118" spans="1:12" ht="14.25" customHeight="1">
      <c r="A118" s="163"/>
      <c r="B118" s="163"/>
      <c r="C118" s="163"/>
      <c r="D118" s="163"/>
      <c r="E118" s="163"/>
      <c r="F118" s="163"/>
      <c r="G118" s="163"/>
      <c r="H118" s="163"/>
      <c r="I118" s="163"/>
      <c r="J118" s="163"/>
      <c r="K118" s="163"/>
      <c r="L118" s="433"/>
    </row>
    <row r="119" spans="1:12" ht="14.25" customHeight="1">
      <c r="A119" s="163"/>
      <c r="B119" s="163"/>
      <c r="C119" s="163"/>
      <c r="D119" s="163"/>
      <c r="E119" s="163"/>
      <c r="F119" s="163"/>
      <c r="G119" s="163"/>
      <c r="H119" s="163"/>
      <c r="I119" s="163"/>
      <c r="J119" s="163"/>
      <c r="K119" s="163"/>
      <c r="L119" s="433"/>
    </row>
    <row r="120" spans="1:12" ht="14.25" customHeight="1">
      <c r="A120" s="163"/>
      <c r="B120" s="163"/>
      <c r="C120" s="163"/>
      <c r="D120" s="163"/>
      <c r="E120" s="163"/>
      <c r="F120" s="163"/>
      <c r="G120" s="163"/>
      <c r="H120" s="163"/>
      <c r="I120" s="163"/>
      <c r="J120" s="163"/>
      <c r="K120" s="163"/>
      <c r="L120" s="433"/>
    </row>
    <row r="121" spans="1:12" ht="14.25" customHeight="1">
      <c r="A121" s="163"/>
      <c r="B121" s="163"/>
      <c r="C121" s="163"/>
      <c r="D121" s="163"/>
      <c r="E121" s="163"/>
      <c r="F121" s="163"/>
      <c r="G121" s="163"/>
      <c r="H121" s="163"/>
      <c r="I121" s="163"/>
      <c r="J121" s="163"/>
      <c r="K121" s="163"/>
      <c r="L121" s="433"/>
    </row>
    <row r="122" spans="1:12" ht="14.25" customHeight="1">
      <c r="A122" s="163"/>
      <c r="B122" s="163"/>
      <c r="C122" s="163"/>
      <c r="D122" s="163"/>
      <c r="E122" s="163"/>
      <c r="F122" s="163"/>
      <c r="G122" s="163"/>
      <c r="H122" s="163"/>
      <c r="I122" s="163"/>
      <c r="J122" s="163"/>
      <c r="K122" s="163"/>
      <c r="L122" s="433"/>
    </row>
    <row r="123" spans="1:12" ht="14.25" customHeight="1">
      <c r="A123" s="163"/>
      <c r="B123" s="163"/>
      <c r="C123" s="163"/>
      <c r="D123" s="163"/>
      <c r="E123" s="163"/>
      <c r="F123" s="163"/>
      <c r="G123" s="163"/>
      <c r="H123" s="163"/>
      <c r="I123" s="163"/>
      <c r="J123" s="163"/>
      <c r="K123" s="163"/>
      <c r="L123" s="433"/>
    </row>
    <row r="124" spans="1:12" ht="14.25" customHeight="1">
      <c r="A124" s="163"/>
      <c r="B124" s="163"/>
      <c r="C124" s="163"/>
      <c r="D124" s="163"/>
      <c r="E124" s="163"/>
      <c r="F124" s="163"/>
      <c r="G124" s="163"/>
      <c r="H124" s="163"/>
      <c r="I124" s="163"/>
      <c r="J124" s="163"/>
      <c r="K124" s="163"/>
      <c r="L124" s="433"/>
    </row>
    <row r="125" spans="1:12" ht="14.25" customHeight="1">
      <c r="A125" s="163"/>
      <c r="B125" s="163"/>
      <c r="C125" s="163"/>
      <c r="D125" s="163"/>
      <c r="E125" s="163"/>
      <c r="F125" s="163"/>
      <c r="G125" s="163"/>
      <c r="H125" s="163"/>
      <c r="I125" s="163"/>
      <c r="J125" s="163"/>
      <c r="K125" s="163"/>
      <c r="L125" s="433"/>
    </row>
    <row r="126" spans="1:12" ht="14.25" customHeight="1">
      <c r="A126" s="163"/>
      <c r="B126" s="163"/>
      <c r="C126" s="163"/>
      <c r="D126" s="163"/>
      <c r="E126" s="163"/>
      <c r="F126" s="163"/>
      <c r="G126" s="163"/>
      <c r="H126" s="163"/>
      <c r="I126" s="163"/>
      <c r="J126" s="163"/>
      <c r="K126" s="163"/>
      <c r="L126" s="433"/>
    </row>
    <row r="127" spans="1:12" ht="14.25" customHeight="1">
      <c r="A127" s="163"/>
      <c r="B127" s="163"/>
      <c r="C127" s="163"/>
      <c r="D127" s="163"/>
      <c r="E127" s="163"/>
      <c r="F127" s="163"/>
      <c r="G127" s="163"/>
      <c r="H127" s="163"/>
      <c r="I127" s="163"/>
      <c r="J127" s="163"/>
      <c r="K127" s="163"/>
      <c r="L127" s="433"/>
    </row>
    <row r="128" spans="1:12" ht="14.25" customHeight="1">
      <c r="A128" s="163"/>
      <c r="B128" s="163"/>
      <c r="C128" s="163"/>
      <c r="D128" s="163"/>
      <c r="E128" s="163"/>
      <c r="F128" s="163"/>
      <c r="G128" s="163"/>
      <c r="H128" s="163"/>
      <c r="I128" s="163"/>
      <c r="J128" s="163"/>
      <c r="K128" s="163"/>
      <c r="L128" s="433"/>
    </row>
    <row r="129" spans="1:12" ht="14.25" customHeight="1">
      <c r="A129" s="163"/>
      <c r="B129" s="163"/>
      <c r="C129" s="163"/>
      <c r="D129" s="163"/>
      <c r="E129" s="163"/>
      <c r="F129" s="163"/>
      <c r="G129" s="163"/>
      <c r="H129" s="163"/>
      <c r="I129" s="163"/>
      <c r="J129" s="163"/>
      <c r="K129" s="163"/>
      <c r="L129" s="433"/>
    </row>
    <row r="130" spans="1:12" ht="14.25" customHeight="1">
      <c r="A130" s="163"/>
      <c r="B130" s="163"/>
      <c r="C130" s="163"/>
      <c r="D130" s="163"/>
      <c r="E130" s="163"/>
      <c r="F130" s="163"/>
      <c r="G130" s="163"/>
      <c r="H130" s="163"/>
      <c r="I130" s="163"/>
      <c r="J130" s="163"/>
      <c r="K130" s="163"/>
      <c r="L130" s="433"/>
    </row>
    <row r="131" spans="1:12" ht="14.25" customHeight="1">
      <c r="A131" s="163"/>
      <c r="B131" s="163"/>
      <c r="C131" s="163"/>
      <c r="D131" s="163"/>
      <c r="E131" s="163"/>
      <c r="F131" s="163"/>
      <c r="G131" s="163"/>
      <c r="H131" s="163"/>
      <c r="I131" s="163"/>
      <c r="J131" s="163"/>
      <c r="K131" s="163"/>
      <c r="L131" s="433"/>
    </row>
    <row r="132" spans="1:12" ht="14.25" customHeight="1">
      <c r="A132" s="163"/>
      <c r="B132" s="163"/>
      <c r="C132" s="163"/>
      <c r="D132" s="163"/>
      <c r="E132" s="163"/>
      <c r="F132" s="163"/>
      <c r="G132" s="163"/>
      <c r="H132" s="163"/>
      <c r="I132" s="163"/>
      <c r="J132" s="163"/>
      <c r="K132" s="163"/>
      <c r="L132" s="433"/>
    </row>
    <row r="133" spans="1:12" ht="14.25" customHeight="1">
      <c r="A133" s="163"/>
      <c r="B133" s="163"/>
      <c r="C133" s="163"/>
      <c r="D133" s="163"/>
      <c r="E133" s="163"/>
      <c r="F133" s="163"/>
      <c r="G133" s="163"/>
      <c r="H133" s="163"/>
      <c r="I133" s="163"/>
      <c r="J133" s="163"/>
      <c r="K133" s="163"/>
      <c r="L133" s="433"/>
    </row>
    <row r="134" spans="1:12" ht="14.25" customHeight="1">
      <c r="A134" s="163"/>
      <c r="B134" s="163"/>
      <c r="C134" s="163"/>
      <c r="D134" s="163"/>
      <c r="E134" s="163"/>
      <c r="F134" s="163"/>
      <c r="G134" s="163"/>
      <c r="H134" s="163"/>
      <c r="I134" s="163"/>
      <c r="J134" s="163"/>
      <c r="K134" s="163"/>
      <c r="L134" s="433"/>
    </row>
    <row r="135" spans="1:12" ht="14.25" customHeight="1">
      <c r="A135" s="163"/>
      <c r="B135" s="163"/>
      <c r="C135" s="163"/>
      <c r="D135" s="163"/>
      <c r="E135" s="163"/>
      <c r="F135" s="163"/>
      <c r="G135" s="163"/>
      <c r="H135" s="163"/>
      <c r="I135" s="163"/>
      <c r="J135" s="163"/>
      <c r="K135" s="163"/>
      <c r="L135" s="433"/>
    </row>
    <row r="136" spans="1:12" ht="14.25" customHeight="1">
      <c r="A136" s="163"/>
      <c r="B136" s="163"/>
      <c r="C136" s="163"/>
      <c r="D136" s="163"/>
      <c r="E136" s="163"/>
      <c r="F136" s="163"/>
      <c r="G136" s="163"/>
      <c r="H136" s="163"/>
      <c r="I136" s="163"/>
      <c r="J136" s="163"/>
      <c r="K136" s="163"/>
      <c r="L136" s="433"/>
    </row>
    <row r="137" spans="1:12" ht="14.25" customHeight="1">
      <c r="A137" s="163"/>
      <c r="B137" s="163"/>
      <c r="C137" s="163"/>
      <c r="D137" s="163"/>
      <c r="E137" s="163"/>
      <c r="F137" s="163"/>
      <c r="G137" s="163"/>
      <c r="H137" s="163"/>
      <c r="I137" s="163"/>
      <c r="J137" s="163"/>
      <c r="K137" s="163"/>
      <c r="L137" s="433"/>
    </row>
    <row r="138" spans="1:12" ht="14.25" customHeight="1">
      <c r="A138" s="163"/>
      <c r="B138" s="163"/>
      <c r="C138" s="163"/>
      <c r="D138" s="163"/>
      <c r="E138" s="163"/>
      <c r="F138" s="163"/>
      <c r="G138" s="163"/>
      <c r="H138" s="163"/>
      <c r="I138" s="163"/>
      <c r="J138" s="163"/>
      <c r="K138" s="163"/>
      <c r="L138" s="433"/>
    </row>
    <row r="139" spans="1:12" ht="14.25" customHeight="1">
      <c r="A139" s="163"/>
      <c r="B139" s="163"/>
      <c r="C139" s="163"/>
      <c r="D139" s="163"/>
      <c r="E139" s="163"/>
      <c r="F139" s="163"/>
      <c r="G139" s="163"/>
      <c r="H139" s="163"/>
      <c r="I139" s="163"/>
      <c r="J139" s="163"/>
      <c r="K139" s="163"/>
      <c r="L139" s="433"/>
    </row>
    <row r="140" spans="1:12" ht="14.25" customHeight="1">
      <c r="A140" s="163"/>
      <c r="B140" s="163"/>
      <c r="C140" s="163"/>
      <c r="D140" s="163"/>
      <c r="E140" s="163"/>
      <c r="F140" s="163"/>
      <c r="G140" s="163"/>
      <c r="H140" s="163"/>
      <c r="I140" s="163"/>
      <c r="J140" s="163"/>
      <c r="K140" s="163"/>
      <c r="L140" s="433"/>
    </row>
    <row r="141" spans="1:12" ht="14.25" customHeight="1">
      <c r="A141" s="163"/>
      <c r="B141" s="163"/>
      <c r="C141" s="163"/>
      <c r="D141" s="163"/>
      <c r="E141" s="163"/>
      <c r="F141" s="163"/>
      <c r="G141" s="163"/>
      <c r="H141" s="163"/>
      <c r="I141" s="163"/>
      <c r="J141" s="163"/>
      <c r="K141" s="163"/>
      <c r="L141" s="433"/>
    </row>
    <row r="142" spans="1:12" ht="14.25" customHeight="1">
      <c r="A142" s="163"/>
      <c r="B142" s="163"/>
      <c r="C142" s="163"/>
      <c r="D142" s="163"/>
      <c r="E142" s="163"/>
      <c r="F142" s="163"/>
      <c r="G142" s="163"/>
      <c r="H142" s="163"/>
      <c r="I142" s="163"/>
      <c r="J142" s="163"/>
      <c r="K142" s="163"/>
      <c r="L142" s="433"/>
    </row>
    <row r="143" spans="1:12" ht="14.25" customHeight="1">
      <c r="A143" s="163"/>
      <c r="B143" s="163"/>
      <c r="C143" s="163"/>
      <c r="D143" s="163"/>
      <c r="E143" s="163"/>
      <c r="F143" s="163"/>
      <c r="G143" s="163"/>
      <c r="H143" s="163"/>
      <c r="I143" s="163"/>
      <c r="J143" s="163"/>
      <c r="K143" s="163"/>
      <c r="L143" s="433"/>
    </row>
    <row r="144" spans="1:12" ht="14.25" customHeight="1">
      <c r="A144" s="163"/>
      <c r="B144" s="163"/>
      <c r="C144" s="163"/>
      <c r="D144" s="163"/>
      <c r="E144" s="163"/>
      <c r="F144" s="163"/>
      <c r="G144" s="163"/>
      <c r="H144" s="163"/>
      <c r="I144" s="163"/>
      <c r="J144" s="163"/>
      <c r="K144" s="163"/>
      <c r="L144" s="433"/>
    </row>
    <row r="145" spans="1:12" ht="14.25" customHeight="1">
      <c r="A145" s="163"/>
      <c r="B145" s="163"/>
      <c r="C145" s="163"/>
      <c r="D145" s="163"/>
      <c r="E145" s="163"/>
      <c r="F145" s="163"/>
      <c r="G145" s="163"/>
      <c r="H145" s="163"/>
      <c r="I145" s="163"/>
      <c r="J145" s="163"/>
      <c r="K145" s="163"/>
      <c r="L145" s="433"/>
    </row>
    <row r="146" spans="1:12" ht="14.25" customHeight="1">
      <c r="A146" s="163"/>
      <c r="B146" s="163"/>
      <c r="C146" s="163"/>
      <c r="D146" s="163"/>
      <c r="E146" s="163"/>
      <c r="F146" s="163"/>
      <c r="G146" s="163"/>
      <c r="H146" s="163"/>
      <c r="I146" s="163"/>
      <c r="J146" s="163"/>
      <c r="K146" s="163"/>
      <c r="L146" s="433"/>
    </row>
    <row r="147" spans="1:12" ht="14.25" customHeight="1">
      <c r="A147" s="163"/>
      <c r="B147" s="163"/>
      <c r="C147" s="163"/>
      <c r="D147" s="163"/>
      <c r="E147" s="163"/>
      <c r="F147" s="163"/>
      <c r="G147" s="163"/>
      <c r="H147" s="163"/>
      <c r="I147" s="163"/>
      <c r="J147" s="163"/>
      <c r="K147" s="163"/>
      <c r="L147" s="433"/>
    </row>
    <row r="148" spans="1:12" ht="14.25" customHeight="1">
      <c r="A148" s="163"/>
      <c r="B148" s="163"/>
      <c r="C148" s="163"/>
      <c r="D148" s="163"/>
      <c r="E148" s="163"/>
      <c r="F148" s="163"/>
      <c r="G148" s="163"/>
      <c r="H148" s="163"/>
      <c r="I148" s="163"/>
      <c r="J148" s="163"/>
      <c r="K148" s="163"/>
      <c r="L148" s="433"/>
    </row>
    <row r="149" spans="1:12" ht="14.25" customHeight="1">
      <c r="A149" s="163"/>
      <c r="B149" s="163"/>
      <c r="C149" s="163"/>
      <c r="D149" s="163"/>
      <c r="E149" s="163"/>
      <c r="F149" s="163"/>
      <c r="G149" s="163"/>
      <c r="H149" s="163"/>
      <c r="I149" s="163"/>
      <c r="J149" s="163"/>
      <c r="K149" s="163"/>
      <c r="L149" s="433"/>
    </row>
    <row r="150" spans="1:12" ht="14.25" customHeight="1">
      <c r="A150" s="163"/>
      <c r="B150" s="163"/>
      <c r="C150" s="163"/>
      <c r="D150" s="163"/>
      <c r="E150" s="163"/>
      <c r="F150" s="163"/>
      <c r="G150" s="163"/>
      <c r="H150" s="163"/>
      <c r="I150" s="163"/>
      <c r="J150" s="163"/>
      <c r="K150" s="163"/>
      <c r="L150" s="433"/>
    </row>
    <row r="151" spans="1:12" ht="14.25" customHeight="1">
      <c r="A151" s="163"/>
      <c r="B151" s="163"/>
      <c r="C151" s="163"/>
      <c r="D151" s="163"/>
      <c r="E151" s="163"/>
      <c r="F151" s="163"/>
      <c r="G151" s="163"/>
      <c r="H151" s="163"/>
      <c r="I151" s="163"/>
      <c r="J151" s="163"/>
      <c r="K151" s="163"/>
      <c r="L151" s="433"/>
    </row>
    <row r="152" spans="1:12" ht="14.25" customHeight="1">
      <c r="A152" s="163"/>
      <c r="B152" s="163"/>
      <c r="C152" s="163"/>
      <c r="D152" s="163"/>
      <c r="E152" s="163"/>
      <c r="F152" s="163"/>
      <c r="G152" s="163"/>
      <c r="H152" s="163"/>
      <c r="I152" s="163"/>
      <c r="J152" s="163"/>
      <c r="K152" s="163"/>
      <c r="L152" s="433"/>
    </row>
    <row r="153" spans="1:12" ht="14.25" customHeight="1">
      <c r="A153" s="163"/>
      <c r="B153" s="163"/>
      <c r="C153" s="163"/>
      <c r="D153" s="163"/>
      <c r="E153" s="163"/>
      <c r="F153" s="163"/>
      <c r="G153" s="163"/>
      <c r="H153" s="163"/>
      <c r="I153" s="163"/>
      <c r="J153" s="163"/>
      <c r="K153" s="163"/>
      <c r="L153" s="433"/>
    </row>
    <row r="154" spans="1:12" ht="14.25" customHeight="1">
      <c r="A154" s="163"/>
      <c r="B154" s="163"/>
      <c r="C154" s="163"/>
      <c r="D154" s="163"/>
      <c r="E154" s="163"/>
      <c r="F154" s="163"/>
      <c r="G154" s="163"/>
      <c r="H154" s="163"/>
      <c r="I154" s="163"/>
      <c r="J154" s="163"/>
      <c r="K154" s="163"/>
      <c r="L154" s="433"/>
    </row>
    <row r="155" spans="1:12" ht="14.25" customHeight="1">
      <c r="A155" s="163"/>
      <c r="B155" s="163"/>
      <c r="C155" s="163"/>
      <c r="D155" s="163"/>
      <c r="E155" s="163"/>
      <c r="F155" s="163"/>
      <c r="G155" s="163"/>
      <c r="H155" s="163"/>
      <c r="I155" s="163"/>
      <c r="J155" s="163"/>
      <c r="K155" s="163"/>
      <c r="L155" s="433"/>
    </row>
    <row r="156" spans="1:12" ht="14.25" customHeight="1">
      <c r="A156" s="163"/>
      <c r="B156" s="163"/>
      <c r="C156" s="163"/>
      <c r="D156" s="163"/>
      <c r="E156" s="163"/>
      <c r="F156" s="163"/>
      <c r="G156" s="163"/>
      <c r="H156" s="163"/>
      <c r="I156" s="163"/>
      <c r="J156" s="163"/>
      <c r="K156" s="163"/>
      <c r="L156" s="433"/>
    </row>
    <row r="157" spans="1:12" ht="14.25" customHeight="1">
      <c r="A157" s="163"/>
      <c r="B157" s="163"/>
      <c r="C157" s="163"/>
      <c r="D157" s="163"/>
      <c r="E157" s="163"/>
      <c r="F157" s="163"/>
      <c r="G157" s="163"/>
      <c r="H157" s="163"/>
      <c r="I157" s="163"/>
      <c r="J157" s="163"/>
      <c r="K157" s="163"/>
      <c r="L157" s="433"/>
    </row>
    <row r="158" spans="1:12" ht="14.25" customHeight="1">
      <c r="A158" s="163"/>
      <c r="B158" s="163"/>
      <c r="C158" s="163"/>
      <c r="D158" s="163"/>
      <c r="E158" s="163"/>
      <c r="F158" s="163"/>
      <c r="G158" s="163"/>
      <c r="H158" s="163"/>
      <c r="I158" s="163"/>
      <c r="J158" s="163"/>
      <c r="K158" s="163"/>
      <c r="L158" s="433"/>
    </row>
    <row r="159" spans="1:12" ht="14.25" customHeight="1">
      <c r="A159" s="163"/>
      <c r="B159" s="163"/>
      <c r="C159" s="163"/>
      <c r="D159" s="163"/>
      <c r="E159" s="163"/>
      <c r="F159" s="163"/>
      <c r="G159" s="163"/>
      <c r="H159" s="163"/>
      <c r="I159" s="163"/>
      <c r="J159" s="163"/>
      <c r="K159" s="163"/>
      <c r="L159" s="433"/>
    </row>
    <row r="160" spans="1:12" ht="14.25" customHeight="1">
      <c r="A160" s="163"/>
      <c r="B160" s="163"/>
      <c r="C160" s="163"/>
      <c r="D160" s="163"/>
      <c r="E160" s="163"/>
      <c r="F160" s="163"/>
      <c r="G160" s="163"/>
      <c r="H160" s="163"/>
      <c r="I160" s="163"/>
      <c r="J160" s="163"/>
      <c r="K160" s="163"/>
      <c r="L160" s="433"/>
    </row>
    <row r="161" spans="1:12" ht="14.25" customHeight="1">
      <c r="A161" s="163"/>
      <c r="B161" s="163"/>
      <c r="C161" s="163"/>
      <c r="D161" s="163"/>
      <c r="E161" s="163"/>
      <c r="F161" s="163"/>
      <c r="G161" s="163"/>
      <c r="H161" s="163"/>
      <c r="I161" s="163"/>
      <c r="J161" s="163"/>
      <c r="K161" s="163"/>
      <c r="L161" s="433"/>
    </row>
    <row r="162" spans="1:12" ht="14.25" customHeight="1">
      <c r="A162" s="163"/>
      <c r="B162" s="163"/>
      <c r="C162" s="163"/>
      <c r="D162" s="163"/>
      <c r="E162" s="163"/>
      <c r="F162" s="163"/>
      <c r="G162" s="163"/>
      <c r="H162" s="163"/>
      <c r="I162" s="163"/>
      <c r="J162" s="163"/>
      <c r="K162" s="163"/>
      <c r="L162" s="433"/>
    </row>
    <row r="163" spans="1:12" ht="14.25" customHeight="1">
      <c r="A163" s="163"/>
      <c r="B163" s="163"/>
      <c r="C163" s="163"/>
      <c r="D163" s="163"/>
      <c r="E163" s="163"/>
      <c r="F163" s="163"/>
      <c r="G163" s="163"/>
      <c r="H163" s="163"/>
      <c r="I163" s="163"/>
      <c r="J163" s="163"/>
      <c r="K163" s="163"/>
      <c r="L163" s="433"/>
    </row>
    <row r="164" spans="1:12" ht="14.25" customHeight="1">
      <c r="A164" s="163"/>
      <c r="B164" s="163"/>
      <c r="C164" s="163"/>
      <c r="D164" s="163"/>
      <c r="E164" s="163"/>
      <c r="F164" s="163"/>
      <c r="G164" s="163"/>
      <c r="H164" s="163"/>
      <c r="I164" s="163"/>
      <c r="J164" s="163"/>
      <c r="K164" s="163"/>
      <c r="L164" s="433"/>
    </row>
    <row r="165" spans="1:12" ht="14.25" customHeight="1">
      <c r="A165" s="163"/>
      <c r="B165" s="163"/>
      <c r="C165" s="163"/>
      <c r="D165" s="163"/>
      <c r="E165" s="163"/>
      <c r="F165" s="163"/>
      <c r="G165" s="163"/>
      <c r="H165" s="163"/>
      <c r="I165" s="163"/>
      <c r="J165" s="163"/>
      <c r="K165" s="163"/>
      <c r="L165" s="433"/>
    </row>
    <row r="166" spans="1:12" ht="14.25" customHeight="1">
      <c r="A166" s="163"/>
      <c r="B166" s="163"/>
      <c r="C166" s="163"/>
      <c r="D166" s="163"/>
      <c r="E166" s="163"/>
      <c r="F166" s="163"/>
      <c r="G166" s="163"/>
      <c r="H166" s="163"/>
      <c r="I166" s="163"/>
      <c r="J166" s="163"/>
      <c r="K166" s="163"/>
      <c r="L166" s="433"/>
    </row>
    <row r="167" spans="1:12" ht="14.25" customHeight="1">
      <c r="A167" s="163"/>
      <c r="B167" s="163"/>
      <c r="C167" s="163"/>
      <c r="D167" s="163"/>
      <c r="E167" s="163"/>
      <c r="F167" s="163"/>
      <c r="G167" s="163"/>
      <c r="H167" s="163"/>
      <c r="I167" s="163"/>
      <c r="J167" s="163"/>
      <c r="K167" s="163"/>
      <c r="L167" s="433"/>
    </row>
    <row r="168" spans="1:12" ht="14.25" customHeight="1">
      <c r="A168" s="163"/>
      <c r="B168" s="163"/>
      <c r="C168" s="163"/>
      <c r="D168" s="163"/>
      <c r="E168" s="163"/>
      <c r="F168" s="163"/>
      <c r="G168" s="163"/>
      <c r="H168" s="163"/>
      <c r="I168" s="163"/>
      <c r="J168" s="163"/>
      <c r="K168" s="163"/>
      <c r="L168" s="433"/>
    </row>
    <row r="169" spans="1:12" ht="14.25" customHeight="1">
      <c r="A169" s="163"/>
      <c r="B169" s="163"/>
      <c r="C169" s="163"/>
      <c r="D169" s="163"/>
      <c r="E169" s="163"/>
      <c r="F169" s="163"/>
      <c r="G169" s="163"/>
      <c r="H169" s="163"/>
      <c r="I169" s="163"/>
      <c r="J169" s="163"/>
      <c r="K169" s="163"/>
      <c r="L169" s="433"/>
    </row>
    <row r="170" spans="1:12" ht="14.25" customHeight="1">
      <c r="A170" s="163"/>
      <c r="B170" s="163"/>
      <c r="C170" s="163"/>
      <c r="D170" s="163"/>
      <c r="E170" s="163"/>
      <c r="F170" s="163"/>
      <c r="G170" s="163"/>
      <c r="H170" s="163"/>
      <c r="I170" s="163"/>
      <c r="J170" s="163"/>
      <c r="K170" s="163"/>
      <c r="L170" s="433"/>
    </row>
    <row r="171" spans="1:12" ht="14.25" customHeight="1">
      <c r="A171" s="163"/>
      <c r="B171" s="163"/>
      <c r="C171" s="163"/>
      <c r="D171" s="163"/>
      <c r="E171" s="163"/>
      <c r="F171" s="163"/>
      <c r="G171" s="163"/>
      <c r="H171" s="163"/>
      <c r="I171" s="163"/>
      <c r="J171" s="163"/>
      <c r="K171" s="163"/>
      <c r="L171" s="433"/>
    </row>
    <row r="172" spans="1:12" ht="14.25" customHeight="1">
      <c r="A172" s="163"/>
      <c r="B172" s="163"/>
      <c r="C172" s="163"/>
      <c r="D172" s="163"/>
      <c r="E172" s="163"/>
      <c r="F172" s="163"/>
      <c r="G172" s="163"/>
      <c r="H172" s="163"/>
      <c r="I172" s="163"/>
      <c r="J172" s="163"/>
      <c r="K172" s="163"/>
      <c r="L172" s="433"/>
    </row>
    <row r="173" spans="1:12" ht="14.25" customHeight="1">
      <c r="A173" s="163"/>
      <c r="B173" s="163"/>
      <c r="C173" s="163"/>
      <c r="D173" s="163"/>
      <c r="E173" s="163"/>
      <c r="F173" s="163"/>
      <c r="G173" s="163"/>
      <c r="H173" s="163"/>
      <c r="I173" s="163"/>
      <c r="J173" s="163"/>
      <c r="K173" s="163"/>
      <c r="L173" s="433"/>
    </row>
    <row r="174" spans="1:12" ht="14.25" customHeight="1">
      <c r="A174" s="163"/>
      <c r="B174" s="163"/>
      <c r="C174" s="163"/>
      <c r="D174" s="163"/>
      <c r="E174" s="163"/>
      <c r="F174" s="163"/>
      <c r="G174" s="163"/>
      <c r="H174" s="163"/>
      <c r="I174" s="163"/>
      <c r="J174" s="163"/>
      <c r="K174" s="163"/>
      <c r="L174" s="433"/>
    </row>
    <row r="175" spans="1:12" ht="14.25" customHeight="1">
      <c r="A175" s="163"/>
      <c r="B175" s="163"/>
      <c r="C175" s="163"/>
      <c r="D175" s="163"/>
      <c r="E175" s="163"/>
      <c r="F175" s="163"/>
      <c r="G175" s="163"/>
      <c r="H175" s="163"/>
      <c r="I175" s="163"/>
      <c r="J175" s="163"/>
      <c r="K175" s="163"/>
      <c r="L175" s="433"/>
    </row>
    <row r="176" spans="1:12" ht="14.25" customHeight="1">
      <c r="A176" s="163"/>
      <c r="B176" s="163"/>
      <c r="C176" s="163"/>
      <c r="D176" s="163"/>
      <c r="E176" s="163"/>
      <c r="F176" s="163"/>
      <c r="G176" s="163"/>
      <c r="H176" s="163"/>
      <c r="I176" s="163"/>
      <c r="J176" s="163"/>
      <c r="K176" s="163"/>
      <c r="L176" s="433"/>
    </row>
    <row r="177" spans="1:12" ht="14.25" customHeight="1">
      <c r="A177" s="163"/>
      <c r="B177" s="163"/>
      <c r="C177" s="163"/>
      <c r="D177" s="163"/>
      <c r="E177" s="163"/>
      <c r="F177" s="163"/>
      <c r="G177" s="163"/>
      <c r="H177" s="163"/>
      <c r="I177" s="163"/>
      <c r="J177" s="163"/>
      <c r="K177" s="163"/>
      <c r="L177" s="433"/>
    </row>
    <row r="178" spans="1:12" ht="14.25" customHeight="1">
      <c r="A178" s="163"/>
      <c r="B178" s="163"/>
      <c r="C178" s="163"/>
      <c r="D178" s="163"/>
      <c r="E178" s="163"/>
      <c r="F178" s="163"/>
      <c r="G178" s="163"/>
      <c r="H178" s="163"/>
      <c r="I178" s="163"/>
      <c r="J178" s="163"/>
      <c r="K178" s="163"/>
      <c r="L178" s="433"/>
    </row>
    <row r="179" spans="1:12" ht="14.25" customHeight="1">
      <c r="A179" s="163"/>
      <c r="B179" s="163"/>
      <c r="C179" s="163"/>
      <c r="D179" s="163"/>
      <c r="E179" s="163"/>
      <c r="F179" s="163"/>
      <c r="G179" s="163"/>
      <c r="H179" s="163"/>
      <c r="I179" s="163"/>
      <c r="J179" s="163"/>
      <c r="K179" s="163"/>
      <c r="L179" s="433"/>
    </row>
    <row r="180" spans="1:12" ht="14.25" customHeight="1">
      <c r="A180" s="163"/>
      <c r="B180" s="163"/>
      <c r="C180" s="163"/>
      <c r="D180" s="163"/>
      <c r="E180" s="163"/>
      <c r="F180" s="163"/>
      <c r="G180" s="163"/>
      <c r="H180" s="163"/>
      <c r="I180" s="163"/>
      <c r="J180" s="163"/>
      <c r="K180" s="163"/>
      <c r="L180" s="433"/>
    </row>
    <row r="181" spans="1:12" ht="14.25" customHeight="1">
      <c r="A181" s="163"/>
      <c r="B181" s="163"/>
      <c r="C181" s="163"/>
      <c r="D181" s="163"/>
      <c r="E181" s="163"/>
      <c r="F181" s="163"/>
      <c r="G181" s="163"/>
      <c r="H181" s="163"/>
      <c r="I181" s="163"/>
      <c r="J181" s="163"/>
      <c r="K181" s="163"/>
      <c r="L181" s="433"/>
    </row>
    <row r="182" spans="1:12" ht="14.25" customHeight="1">
      <c r="A182" s="163"/>
      <c r="B182" s="163"/>
      <c r="C182" s="163"/>
      <c r="D182" s="163"/>
      <c r="E182" s="163"/>
      <c r="F182" s="163"/>
      <c r="G182" s="163"/>
      <c r="H182" s="163"/>
      <c r="I182" s="163"/>
      <c r="J182" s="163"/>
      <c r="K182" s="163"/>
      <c r="L182" s="433"/>
    </row>
    <row r="183" spans="1:12" ht="14.25" customHeight="1">
      <c r="A183" s="163"/>
      <c r="B183" s="163"/>
      <c r="C183" s="163"/>
      <c r="D183" s="163"/>
      <c r="E183" s="163"/>
      <c r="F183" s="163"/>
      <c r="G183" s="163"/>
      <c r="H183" s="163"/>
      <c r="I183" s="163"/>
      <c r="J183" s="163"/>
      <c r="K183" s="163"/>
      <c r="L183" s="433"/>
    </row>
    <row r="184" spans="1:12" ht="14.25" customHeight="1">
      <c r="A184" s="163"/>
      <c r="B184" s="163"/>
      <c r="C184" s="163"/>
      <c r="D184" s="163"/>
      <c r="E184" s="163"/>
      <c r="F184" s="163"/>
      <c r="G184" s="163"/>
      <c r="H184" s="163"/>
      <c r="I184" s="163"/>
      <c r="J184" s="163"/>
      <c r="K184" s="163"/>
      <c r="L184" s="433"/>
    </row>
    <row r="185" spans="1:12" ht="14.25" customHeight="1">
      <c r="A185" s="163"/>
      <c r="B185" s="163"/>
      <c r="C185" s="163"/>
      <c r="D185" s="163"/>
      <c r="E185" s="163"/>
      <c r="F185" s="163"/>
      <c r="G185" s="163"/>
      <c r="H185" s="163"/>
      <c r="I185" s="163"/>
      <c r="J185" s="163"/>
      <c r="K185" s="163"/>
      <c r="L185" s="433"/>
    </row>
    <row r="186" spans="1:12" ht="14.25" customHeight="1">
      <c r="A186" s="163"/>
      <c r="B186" s="163"/>
      <c r="C186" s="163"/>
      <c r="D186" s="163"/>
      <c r="E186" s="163"/>
      <c r="F186" s="163"/>
      <c r="G186" s="163"/>
      <c r="H186" s="163"/>
      <c r="I186" s="163"/>
      <c r="J186" s="163"/>
      <c r="K186" s="163"/>
      <c r="L186" s="433"/>
    </row>
    <row r="187" spans="1:12" ht="14.25" customHeight="1">
      <c r="A187" s="163"/>
      <c r="B187" s="163"/>
      <c r="C187" s="163"/>
      <c r="D187" s="163"/>
      <c r="E187" s="163"/>
      <c r="F187" s="163"/>
      <c r="G187" s="163"/>
      <c r="H187" s="163"/>
      <c r="I187" s="163"/>
      <c r="J187" s="163"/>
      <c r="K187" s="163"/>
      <c r="L187" s="433"/>
    </row>
    <row r="188" spans="1:12" ht="14.25" customHeight="1">
      <c r="A188" s="163"/>
      <c r="B188" s="163"/>
      <c r="C188" s="163"/>
      <c r="D188" s="163"/>
      <c r="E188" s="163"/>
      <c r="F188" s="163"/>
      <c r="G188" s="163"/>
      <c r="H188" s="163"/>
      <c r="I188" s="163"/>
      <c r="J188" s="163"/>
      <c r="K188" s="163"/>
      <c r="L188" s="433"/>
    </row>
    <row r="189" spans="1:12" ht="14.25" customHeight="1">
      <c r="A189" s="163"/>
      <c r="B189" s="163"/>
      <c r="C189" s="163"/>
      <c r="D189" s="163"/>
      <c r="E189" s="163"/>
      <c r="F189" s="163"/>
      <c r="G189" s="163"/>
      <c r="H189" s="163"/>
      <c r="I189" s="163"/>
      <c r="J189" s="163"/>
      <c r="K189" s="163"/>
      <c r="L189" s="433"/>
    </row>
    <row r="190" spans="1:12" ht="14.25" customHeight="1">
      <c r="A190" s="163"/>
      <c r="B190" s="163"/>
      <c r="C190" s="163"/>
      <c r="D190" s="163"/>
      <c r="E190" s="163"/>
      <c r="F190" s="163"/>
      <c r="G190" s="163"/>
      <c r="H190" s="163"/>
      <c r="I190" s="163"/>
      <c r="J190" s="163"/>
      <c r="K190" s="163"/>
      <c r="L190" s="433"/>
    </row>
    <row r="191" spans="1:12" ht="14.25" customHeight="1">
      <c r="A191" s="163"/>
      <c r="B191" s="163"/>
      <c r="C191" s="163"/>
      <c r="D191" s="163"/>
      <c r="E191" s="163"/>
      <c r="F191" s="163"/>
      <c r="G191" s="163"/>
      <c r="H191" s="163"/>
      <c r="I191" s="163"/>
      <c r="J191" s="163"/>
      <c r="K191" s="163"/>
      <c r="L191" s="433"/>
    </row>
    <row r="192" spans="1:12" ht="14.25" customHeight="1">
      <c r="A192" s="163"/>
      <c r="B192" s="163"/>
      <c r="C192" s="163"/>
      <c r="D192" s="163"/>
      <c r="E192" s="163"/>
      <c r="F192" s="163"/>
      <c r="G192" s="163"/>
      <c r="H192" s="163"/>
      <c r="I192" s="163"/>
      <c r="J192" s="163"/>
      <c r="K192" s="163"/>
      <c r="L192" s="433"/>
    </row>
    <row r="193" spans="1:12" ht="14.25" customHeight="1">
      <c r="A193" s="163"/>
      <c r="B193" s="163"/>
      <c r="C193" s="163"/>
      <c r="D193" s="163"/>
      <c r="E193" s="163"/>
      <c r="F193" s="163"/>
      <c r="G193" s="163"/>
      <c r="H193" s="163"/>
      <c r="I193" s="163"/>
      <c r="J193" s="163"/>
      <c r="K193" s="163"/>
      <c r="L193" s="433"/>
    </row>
    <row r="194" spans="1:12" ht="14.25" customHeight="1">
      <c r="A194" s="163"/>
      <c r="B194" s="163"/>
      <c r="C194" s="163"/>
      <c r="D194" s="163"/>
      <c r="E194" s="163"/>
      <c r="F194" s="163"/>
      <c r="G194" s="163"/>
      <c r="H194" s="163"/>
      <c r="I194" s="163"/>
      <c r="J194" s="163"/>
      <c r="K194" s="163"/>
      <c r="L194" s="433"/>
    </row>
    <row r="195" spans="1:12" ht="14.25" customHeight="1">
      <c r="A195" s="163"/>
      <c r="B195" s="163"/>
      <c r="C195" s="163"/>
      <c r="D195" s="163"/>
      <c r="E195" s="163"/>
      <c r="F195" s="163"/>
      <c r="G195" s="163"/>
      <c r="H195" s="163"/>
      <c r="I195" s="163"/>
      <c r="J195" s="163"/>
      <c r="K195" s="163"/>
      <c r="L195" s="433"/>
    </row>
    <row r="196" spans="1:12" ht="14.25" customHeight="1">
      <c r="A196" s="163"/>
      <c r="B196" s="163"/>
      <c r="C196" s="163"/>
      <c r="D196" s="163"/>
      <c r="E196" s="163"/>
      <c r="F196" s="163"/>
      <c r="G196" s="163"/>
      <c r="H196" s="163"/>
      <c r="I196" s="163"/>
      <c r="J196" s="163"/>
      <c r="K196" s="163"/>
      <c r="L196" s="433"/>
    </row>
    <row r="197" spans="1:12" ht="14.25" customHeight="1">
      <c r="A197" s="163"/>
      <c r="B197" s="163"/>
      <c r="C197" s="163"/>
      <c r="D197" s="163"/>
      <c r="E197" s="163"/>
      <c r="F197" s="163"/>
      <c r="G197" s="163"/>
      <c r="H197" s="163"/>
      <c r="I197" s="163"/>
      <c r="J197" s="163"/>
      <c r="K197" s="163"/>
      <c r="L197" s="433"/>
    </row>
    <row r="198" spans="1:12" ht="14.25" customHeight="1">
      <c r="A198" s="163"/>
      <c r="B198" s="163"/>
      <c r="C198" s="163"/>
      <c r="D198" s="163"/>
      <c r="E198" s="163"/>
      <c r="F198" s="163"/>
      <c r="G198" s="163"/>
      <c r="H198" s="163"/>
      <c r="I198" s="163"/>
      <c r="J198" s="163"/>
      <c r="K198" s="163"/>
      <c r="L198" s="433"/>
    </row>
    <row r="199" spans="1:12" ht="14.25" customHeight="1">
      <c r="A199" s="163"/>
      <c r="B199" s="163"/>
      <c r="C199" s="163"/>
      <c r="D199" s="163"/>
      <c r="E199" s="163"/>
      <c r="F199" s="163"/>
      <c r="G199" s="163"/>
      <c r="H199" s="163"/>
      <c r="I199" s="163"/>
      <c r="J199" s="163"/>
      <c r="K199" s="163"/>
      <c r="L199" s="433"/>
    </row>
    <row r="200" spans="1:12" ht="14.25" customHeight="1">
      <c r="A200" s="163"/>
      <c r="B200" s="163"/>
      <c r="C200" s="163"/>
      <c r="D200" s="163"/>
      <c r="E200" s="163"/>
      <c r="F200" s="163"/>
      <c r="G200" s="163"/>
      <c r="H200" s="163"/>
      <c r="I200" s="163"/>
      <c r="J200" s="163"/>
      <c r="K200" s="163"/>
      <c r="L200" s="433"/>
    </row>
    <row r="201" spans="1:12" ht="14.25" customHeight="1">
      <c r="A201" s="163"/>
      <c r="B201" s="163"/>
      <c r="C201" s="163"/>
      <c r="D201" s="163"/>
      <c r="E201" s="163"/>
      <c r="F201" s="163"/>
      <c r="G201" s="163"/>
      <c r="H201" s="163"/>
      <c r="I201" s="163"/>
      <c r="J201" s="163"/>
      <c r="K201" s="163"/>
      <c r="L201" s="433"/>
    </row>
    <row r="202" spans="1:12" ht="14.25" customHeight="1">
      <c r="A202" s="163"/>
      <c r="B202" s="163"/>
      <c r="C202" s="163"/>
      <c r="D202" s="163"/>
      <c r="E202" s="163"/>
      <c r="F202" s="163"/>
      <c r="G202" s="163"/>
      <c r="H202" s="163"/>
      <c r="I202" s="163"/>
      <c r="J202" s="163"/>
      <c r="K202" s="163"/>
      <c r="L202" s="433"/>
    </row>
    <row r="203" spans="1:12" ht="14.25" customHeight="1">
      <c r="A203" s="163"/>
      <c r="B203" s="163"/>
      <c r="C203" s="163"/>
      <c r="D203" s="163"/>
      <c r="E203" s="163"/>
      <c r="F203" s="163"/>
      <c r="G203" s="163"/>
      <c r="H203" s="163"/>
      <c r="I203" s="163"/>
      <c r="J203" s="163"/>
      <c r="K203" s="163"/>
      <c r="L203" s="433"/>
    </row>
    <row r="204" spans="1:12" ht="14.25" customHeight="1">
      <c r="A204" s="163"/>
      <c r="B204" s="163"/>
      <c r="C204" s="163"/>
      <c r="D204" s="163"/>
      <c r="E204" s="163"/>
      <c r="F204" s="163"/>
      <c r="G204" s="163"/>
      <c r="H204" s="163"/>
      <c r="I204" s="163"/>
      <c r="J204" s="163"/>
      <c r="K204" s="163"/>
      <c r="L204" s="433"/>
    </row>
    <row r="205" spans="1:12" ht="14.25" customHeight="1">
      <c r="A205" s="163"/>
      <c r="B205" s="163"/>
      <c r="C205" s="163"/>
      <c r="D205" s="163"/>
      <c r="E205" s="163"/>
      <c r="F205" s="163"/>
      <c r="G205" s="163"/>
      <c r="H205" s="163"/>
      <c r="I205" s="163"/>
      <c r="J205" s="163"/>
      <c r="K205" s="163"/>
      <c r="L205" s="433"/>
    </row>
    <row r="206" spans="1:12" ht="14.25" customHeight="1">
      <c r="A206" s="163"/>
      <c r="B206" s="163"/>
      <c r="C206" s="163"/>
      <c r="D206" s="163"/>
      <c r="E206" s="163"/>
      <c r="F206" s="163"/>
      <c r="G206" s="163"/>
      <c r="H206" s="163"/>
      <c r="I206" s="163"/>
      <c r="J206" s="163"/>
      <c r="K206" s="163"/>
      <c r="L206" s="433"/>
    </row>
    <row r="207" spans="1:12" ht="14.25" customHeight="1">
      <c r="A207" s="163"/>
      <c r="B207" s="163"/>
      <c r="C207" s="163"/>
      <c r="D207" s="163"/>
      <c r="E207" s="163"/>
      <c r="F207" s="163"/>
      <c r="G207" s="163"/>
      <c r="H207" s="163"/>
      <c r="I207" s="163"/>
      <c r="J207" s="163"/>
      <c r="K207" s="163"/>
      <c r="L207" s="433"/>
    </row>
    <row r="208" spans="1:12" ht="14.25" customHeight="1">
      <c r="A208" s="163"/>
      <c r="B208" s="163"/>
      <c r="C208" s="163"/>
      <c r="D208" s="163"/>
      <c r="E208" s="163"/>
      <c r="F208" s="163"/>
      <c r="G208" s="163"/>
      <c r="H208" s="163"/>
      <c r="I208" s="163"/>
      <c r="J208" s="163"/>
      <c r="K208" s="163"/>
      <c r="L208" s="433"/>
    </row>
    <row r="209" spans="1:12" ht="14.25" customHeight="1">
      <c r="A209" s="163"/>
      <c r="B209" s="163"/>
      <c r="C209" s="163"/>
      <c r="D209" s="163"/>
      <c r="E209" s="163"/>
      <c r="F209" s="163"/>
      <c r="G209" s="163"/>
      <c r="H209" s="163"/>
      <c r="I209" s="163"/>
      <c r="J209" s="163"/>
      <c r="K209" s="163"/>
      <c r="L209" s="433"/>
    </row>
    <row r="210" spans="1:12" ht="14.25" customHeight="1">
      <c r="A210" s="163"/>
      <c r="B210" s="163"/>
      <c r="C210" s="163"/>
      <c r="D210" s="163"/>
      <c r="E210" s="163"/>
      <c r="F210" s="163"/>
      <c r="G210" s="163"/>
      <c r="H210" s="163"/>
      <c r="I210" s="163"/>
      <c r="J210" s="163"/>
      <c r="K210" s="163"/>
      <c r="L210" s="433"/>
    </row>
    <row r="211" spans="1:12" ht="14.25" customHeight="1">
      <c r="A211" s="163"/>
      <c r="B211" s="163"/>
      <c r="C211" s="163"/>
      <c r="D211" s="163"/>
      <c r="E211" s="163"/>
      <c r="F211" s="163"/>
      <c r="G211" s="163"/>
      <c r="H211" s="163"/>
      <c r="I211" s="163"/>
      <c r="J211" s="163"/>
      <c r="K211" s="163"/>
      <c r="L211" s="433"/>
    </row>
    <row r="212" spans="1:12" ht="14.25" customHeight="1">
      <c r="A212" s="163"/>
      <c r="B212" s="163"/>
      <c r="C212" s="163"/>
      <c r="D212" s="163"/>
      <c r="E212" s="163"/>
      <c r="F212" s="163"/>
      <c r="G212" s="163"/>
      <c r="H212" s="163"/>
      <c r="I212" s="163"/>
      <c r="J212" s="163"/>
      <c r="K212" s="163"/>
      <c r="L212" s="433"/>
    </row>
    <row r="213" spans="1:12" ht="14.25" customHeight="1">
      <c r="A213" s="163"/>
      <c r="B213" s="163"/>
      <c r="C213" s="163"/>
      <c r="D213" s="163"/>
      <c r="E213" s="163"/>
      <c r="F213" s="163"/>
      <c r="G213" s="163"/>
      <c r="H213" s="163"/>
      <c r="I213" s="163"/>
      <c r="J213" s="163"/>
      <c r="K213" s="163"/>
      <c r="L213" s="433"/>
    </row>
    <row r="214" spans="1:12" ht="14.25" customHeight="1">
      <c r="A214" s="163"/>
      <c r="B214" s="163"/>
      <c r="C214" s="163"/>
      <c r="D214" s="163"/>
      <c r="E214" s="163"/>
      <c r="F214" s="163"/>
      <c r="G214" s="163"/>
      <c r="H214" s="163"/>
      <c r="I214" s="163"/>
      <c r="J214" s="163"/>
      <c r="K214" s="163"/>
      <c r="L214" s="433"/>
    </row>
    <row r="215" spans="1:12" ht="14.25" customHeight="1">
      <c r="A215" s="163"/>
      <c r="B215" s="163"/>
      <c r="C215" s="163"/>
      <c r="D215" s="163"/>
      <c r="E215" s="163"/>
      <c r="F215" s="163"/>
      <c r="G215" s="163"/>
      <c r="H215" s="163"/>
      <c r="I215" s="163"/>
      <c r="J215" s="163"/>
      <c r="K215" s="163"/>
      <c r="L215" s="433"/>
    </row>
    <row r="216" spans="1:12" ht="14.25" customHeight="1">
      <c r="A216" s="163"/>
      <c r="B216" s="163"/>
      <c r="C216" s="163"/>
      <c r="D216" s="163"/>
      <c r="E216" s="163"/>
      <c r="F216" s="163"/>
      <c r="G216" s="163"/>
      <c r="H216" s="163"/>
      <c r="I216" s="163"/>
      <c r="J216" s="163"/>
      <c r="K216" s="163"/>
      <c r="L216" s="433"/>
    </row>
    <row r="217" spans="1:12" ht="14.25" customHeight="1">
      <c r="A217" s="163"/>
      <c r="B217" s="163"/>
      <c r="C217" s="163"/>
      <c r="D217" s="163"/>
      <c r="E217" s="163"/>
      <c r="F217" s="163"/>
      <c r="G217" s="163"/>
      <c r="H217" s="163"/>
      <c r="I217" s="163"/>
      <c r="J217" s="163"/>
      <c r="K217" s="163"/>
      <c r="L217" s="433"/>
    </row>
    <row r="218" spans="1:12" ht="14.25" customHeight="1">
      <c r="A218" s="163"/>
      <c r="B218" s="163"/>
      <c r="C218" s="163"/>
      <c r="D218" s="163"/>
      <c r="E218" s="163"/>
      <c r="F218" s="163"/>
      <c r="G218" s="163"/>
      <c r="H218" s="163"/>
      <c r="I218" s="163"/>
      <c r="J218" s="163"/>
      <c r="K218" s="163"/>
      <c r="L218" s="433"/>
    </row>
    <row r="219" spans="1:12" ht="14.25" customHeight="1">
      <c r="A219" s="163"/>
      <c r="B219" s="163"/>
      <c r="C219" s="163"/>
      <c r="D219" s="163"/>
      <c r="E219" s="163"/>
      <c r="F219" s="163"/>
      <c r="G219" s="163"/>
      <c r="H219" s="163"/>
      <c r="I219" s="163"/>
      <c r="J219" s="163"/>
      <c r="K219" s="163"/>
      <c r="L219" s="433"/>
    </row>
    <row r="220" spans="1:12" ht="14.25" customHeight="1">
      <c r="A220" s="163"/>
      <c r="B220" s="163"/>
      <c r="C220" s="163"/>
      <c r="D220" s="163"/>
      <c r="E220" s="163"/>
      <c r="F220" s="163"/>
      <c r="G220" s="163"/>
      <c r="H220" s="163"/>
      <c r="I220" s="163"/>
      <c r="J220" s="163"/>
      <c r="K220" s="163"/>
      <c r="L220" s="433"/>
    </row>
    <row r="221" spans="1:12" ht="14.25" customHeight="1">
      <c r="A221" s="163"/>
      <c r="B221" s="163"/>
      <c r="C221" s="163"/>
      <c r="D221" s="163"/>
      <c r="E221" s="163"/>
      <c r="F221" s="163"/>
      <c r="G221" s="163"/>
      <c r="H221" s="163"/>
      <c r="I221" s="163"/>
      <c r="J221" s="163"/>
      <c r="K221" s="163"/>
      <c r="L221" s="433"/>
    </row>
    <row r="222" spans="1:12" ht="14.25" customHeight="1">
      <c r="A222" s="163"/>
      <c r="B222" s="163"/>
      <c r="C222" s="163"/>
      <c r="D222" s="163"/>
      <c r="E222" s="163"/>
      <c r="F222" s="163"/>
      <c r="G222" s="163"/>
      <c r="H222" s="163"/>
      <c r="I222" s="163"/>
      <c r="J222" s="163"/>
      <c r="K222" s="163"/>
      <c r="L222" s="433"/>
    </row>
    <row r="223" spans="1:12" ht="14.25" customHeight="1">
      <c r="A223" s="163"/>
      <c r="B223" s="163"/>
      <c r="C223" s="163"/>
      <c r="D223" s="163"/>
      <c r="E223" s="163"/>
      <c r="F223" s="163"/>
      <c r="G223" s="163"/>
      <c r="H223" s="163"/>
      <c r="I223" s="163"/>
      <c r="J223" s="163"/>
      <c r="K223" s="163"/>
      <c r="L223" s="433"/>
    </row>
    <row r="224" spans="1:12" ht="14.25" customHeight="1">
      <c r="A224" s="163"/>
      <c r="B224" s="163"/>
      <c r="C224" s="163"/>
      <c r="D224" s="163"/>
      <c r="E224" s="163"/>
      <c r="F224" s="163"/>
      <c r="G224" s="163"/>
      <c r="H224" s="163"/>
      <c r="I224" s="163"/>
      <c r="J224" s="163"/>
      <c r="K224" s="163"/>
      <c r="L224" s="433"/>
    </row>
    <row r="225" spans="1:12" ht="14.25" customHeight="1">
      <c r="A225" s="163"/>
      <c r="B225" s="163"/>
      <c r="C225" s="163"/>
      <c r="D225" s="163"/>
      <c r="E225" s="163"/>
      <c r="F225" s="163"/>
      <c r="G225" s="163"/>
      <c r="H225" s="163"/>
      <c r="I225" s="163"/>
      <c r="J225" s="163"/>
      <c r="K225" s="163"/>
      <c r="L225" s="433"/>
    </row>
    <row r="226" spans="1:12" ht="14.25" customHeight="1">
      <c r="A226" s="163"/>
      <c r="B226" s="163"/>
      <c r="C226" s="163"/>
      <c r="D226" s="163"/>
      <c r="E226" s="163"/>
      <c r="F226" s="163"/>
      <c r="G226" s="163"/>
      <c r="H226" s="163"/>
      <c r="I226" s="163"/>
      <c r="J226" s="163"/>
      <c r="K226" s="163"/>
      <c r="L226" s="433"/>
    </row>
    <row r="227" spans="1:12" ht="14.25" customHeight="1">
      <c r="A227" s="163"/>
      <c r="B227" s="163"/>
      <c r="C227" s="163"/>
      <c r="D227" s="163"/>
      <c r="E227" s="163"/>
      <c r="F227" s="163"/>
      <c r="G227" s="163"/>
      <c r="H227" s="163"/>
      <c r="I227" s="163"/>
      <c r="J227" s="163"/>
      <c r="K227" s="163"/>
      <c r="L227" s="433"/>
    </row>
    <row r="228" spans="1:12" ht="14.25" customHeight="1">
      <c r="A228" s="163"/>
      <c r="B228" s="163"/>
      <c r="C228" s="163"/>
      <c r="D228" s="163"/>
      <c r="E228" s="163"/>
      <c r="F228" s="163"/>
      <c r="G228" s="163"/>
      <c r="H228" s="163"/>
      <c r="I228" s="163"/>
      <c r="J228" s="163"/>
      <c r="K228" s="163"/>
      <c r="L228" s="433"/>
    </row>
    <row r="229" spans="1:12" ht="14.25" customHeight="1">
      <c r="A229" s="163"/>
      <c r="B229" s="163"/>
      <c r="C229" s="163"/>
      <c r="D229" s="163"/>
      <c r="E229" s="163"/>
      <c r="F229" s="163"/>
      <c r="G229" s="163"/>
      <c r="H229" s="163"/>
      <c r="I229" s="163"/>
      <c r="J229" s="163"/>
      <c r="K229" s="163"/>
      <c r="L229" s="433"/>
    </row>
    <row r="230" spans="1:12" ht="14.25" customHeight="1">
      <c r="A230" s="163"/>
      <c r="B230" s="163"/>
      <c r="C230" s="163"/>
      <c r="D230" s="163"/>
      <c r="E230" s="163"/>
      <c r="F230" s="163"/>
      <c r="G230" s="163"/>
      <c r="H230" s="163"/>
      <c r="I230" s="163"/>
      <c r="J230" s="163"/>
      <c r="K230" s="163"/>
      <c r="L230" s="433"/>
    </row>
    <row r="231" spans="1:12" ht="14.25" customHeight="1">
      <c r="A231" s="163"/>
      <c r="B231" s="163"/>
      <c r="C231" s="163"/>
      <c r="D231" s="163"/>
      <c r="E231" s="163"/>
      <c r="F231" s="163"/>
      <c r="G231" s="163"/>
      <c r="H231" s="163"/>
      <c r="I231" s="163"/>
      <c r="J231" s="163"/>
      <c r="K231" s="163"/>
      <c r="L231" s="433"/>
    </row>
    <row r="232" spans="1:12" ht="14.25" customHeight="1">
      <c r="A232" s="163"/>
      <c r="B232" s="163"/>
      <c r="C232" s="163"/>
      <c r="D232" s="163"/>
      <c r="E232" s="163"/>
      <c r="F232" s="163"/>
      <c r="G232" s="163"/>
      <c r="H232" s="163"/>
      <c r="I232" s="163"/>
      <c r="J232" s="163"/>
      <c r="K232" s="163"/>
      <c r="L232" s="433"/>
    </row>
    <row r="233" spans="1:12" ht="14.25" customHeight="1">
      <c r="A233" s="163"/>
      <c r="B233" s="163"/>
      <c r="C233" s="163"/>
      <c r="D233" s="163"/>
      <c r="E233" s="163"/>
      <c r="F233" s="163"/>
      <c r="G233" s="163"/>
      <c r="H233" s="163"/>
      <c r="I233" s="163"/>
      <c r="J233" s="163"/>
      <c r="K233" s="163"/>
      <c r="L233" s="433"/>
    </row>
    <row r="234" spans="1:12" ht="14.25" customHeight="1">
      <c r="A234" s="163"/>
      <c r="B234" s="163"/>
      <c r="C234" s="163"/>
      <c r="D234" s="163"/>
      <c r="E234" s="163"/>
      <c r="F234" s="163"/>
      <c r="G234" s="163"/>
      <c r="H234" s="163"/>
      <c r="I234" s="163"/>
      <c r="J234" s="163"/>
      <c r="K234" s="163"/>
      <c r="L234" s="433"/>
    </row>
    <row r="235" spans="1:12" ht="14.25" customHeight="1">
      <c r="A235" s="163"/>
      <c r="B235" s="163"/>
      <c r="C235" s="163"/>
      <c r="D235" s="163"/>
      <c r="E235" s="163"/>
      <c r="F235" s="163"/>
      <c r="G235" s="163"/>
      <c r="H235" s="163"/>
      <c r="I235" s="163"/>
      <c r="J235" s="163"/>
      <c r="K235" s="163"/>
      <c r="L235" s="433"/>
    </row>
    <row r="236" spans="1:12" ht="14.25" customHeight="1">
      <c r="A236" s="163"/>
      <c r="B236" s="163"/>
      <c r="C236" s="163"/>
      <c r="D236" s="163"/>
      <c r="E236" s="163"/>
      <c r="F236" s="163"/>
      <c r="G236" s="163"/>
      <c r="H236" s="163"/>
      <c r="I236" s="163"/>
      <c r="J236" s="163"/>
      <c r="K236" s="163"/>
      <c r="L236" s="433"/>
    </row>
    <row r="237" spans="1:12" ht="14.25" customHeight="1">
      <c r="A237" s="163"/>
      <c r="B237" s="163"/>
      <c r="C237" s="163"/>
      <c r="D237" s="163"/>
      <c r="E237" s="163"/>
      <c r="F237" s="163"/>
      <c r="G237" s="163"/>
      <c r="H237" s="163"/>
      <c r="I237" s="163"/>
      <c r="J237" s="163"/>
      <c r="K237" s="163"/>
      <c r="L237" s="433"/>
    </row>
    <row r="238" spans="1:12" ht="14.25" customHeight="1">
      <c r="A238" s="163"/>
      <c r="B238" s="163"/>
      <c r="C238" s="163"/>
      <c r="D238" s="163"/>
      <c r="E238" s="163"/>
      <c r="F238" s="163"/>
      <c r="G238" s="163"/>
      <c r="H238" s="163"/>
      <c r="I238" s="163"/>
      <c r="J238" s="163"/>
      <c r="K238" s="163"/>
      <c r="L238" s="433"/>
    </row>
    <row r="239" spans="1:12" ht="14.25" customHeight="1">
      <c r="A239" s="163"/>
      <c r="B239" s="163"/>
      <c r="C239" s="163"/>
      <c r="D239" s="163"/>
      <c r="E239" s="163"/>
      <c r="F239" s="163"/>
      <c r="G239" s="163"/>
      <c r="H239" s="163"/>
      <c r="I239" s="163"/>
      <c r="J239" s="163"/>
      <c r="K239" s="163"/>
      <c r="L239" s="433"/>
    </row>
    <row r="240" spans="1:12" ht="14.25" customHeight="1">
      <c r="A240" s="163"/>
      <c r="B240" s="163"/>
      <c r="C240" s="163"/>
      <c r="D240" s="163"/>
      <c r="E240" s="163"/>
      <c r="F240" s="163"/>
      <c r="G240" s="163"/>
      <c r="H240" s="163"/>
      <c r="I240" s="163"/>
      <c r="J240" s="163"/>
      <c r="K240" s="163"/>
      <c r="L240" s="433"/>
    </row>
    <row r="241" spans="1:12" ht="14.25" customHeight="1">
      <c r="A241" s="163"/>
      <c r="B241" s="163"/>
      <c r="C241" s="163"/>
      <c r="D241" s="163"/>
      <c r="E241" s="163"/>
      <c r="F241" s="163"/>
      <c r="G241" s="163"/>
      <c r="H241" s="163"/>
      <c r="I241" s="163"/>
      <c r="J241" s="163"/>
      <c r="K241" s="163"/>
      <c r="L241" s="433"/>
    </row>
    <row r="242" spans="1:12" ht="14.25" customHeight="1">
      <c r="A242" s="163"/>
      <c r="B242" s="163"/>
      <c r="C242" s="163"/>
      <c r="D242" s="163"/>
      <c r="E242" s="163"/>
      <c r="F242" s="163"/>
      <c r="G242" s="163"/>
      <c r="H242" s="163"/>
      <c r="I242" s="163"/>
      <c r="J242" s="163"/>
      <c r="K242" s="163"/>
      <c r="L242" s="433"/>
    </row>
    <row r="243" spans="1:12" ht="14.25" customHeight="1">
      <c r="A243" s="163"/>
      <c r="B243" s="163"/>
      <c r="C243" s="163"/>
      <c r="D243" s="163"/>
      <c r="E243" s="163"/>
      <c r="F243" s="163"/>
      <c r="G243" s="163"/>
      <c r="H243" s="163"/>
      <c r="I243" s="163"/>
      <c r="J243" s="163"/>
      <c r="K243" s="163"/>
      <c r="L243" s="433"/>
    </row>
    <row r="244" spans="1:12" ht="14.25" customHeight="1">
      <c r="A244" s="163"/>
      <c r="B244" s="163"/>
      <c r="C244" s="163"/>
      <c r="D244" s="163"/>
      <c r="E244" s="163"/>
      <c r="F244" s="163"/>
      <c r="G244" s="163"/>
      <c r="H244" s="163"/>
      <c r="I244" s="163"/>
      <c r="J244" s="163"/>
      <c r="K244" s="163"/>
      <c r="L244" s="433"/>
    </row>
    <row r="245" spans="1:12" ht="14.25" customHeight="1">
      <c r="A245" s="163"/>
      <c r="B245" s="163"/>
      <c r="C245" s="163"/>
      <c r="D245" s="163"/>
      <c r="E245" s="163"/>
      <c r="F245" s="163"/>
      <c r="G245" s="163"/>
      <c r="H245" s="163"/>
      <c r="I245" s="163"/>
      <c r="J245" s="163"/>
      <c r="K245" s="163"/>
      <c r="L245" s="433"/>
    </row>
    <row r="246" spans="1:12" ht="14.25" customHeight="1">
      <c r="A246" s="163"/>
      <c r="B246" s="163"/>
      <c r="C246" s="163"/>
      <c r="D246" s="163"/>
      <c r="E246" s="163"/>
      <c r="F246" s="163"/>
      <c r="G246" s="163"/>
      <c r="H246" s="163"/>
      <c r="I246" s="163"/>
      <c r="J246" s="163"/>
      <c r="K246" s="163"/>
      <c r="L246" s="433"/>
    </row>
    <row r="247" spans="1:12" ht="14.25" customHeight="1">
      <c r="A247" s="163"/>
      <c r="B247" s="163"/>
      <c r="C247" s="163"/>
      <c r="D247" s="163"/>
      <c r="E247" s="163"/>
      <c r="F247" s="163"/>
      <c r="G247" s="163"/>
      <c r="H247" s="163"/>
      <c r="I247" s="163"/>
      <c r="J247" s="163"/>
      <c r="K247" s="163"/>
      <c r="L247" s="433"/>
    </row>
    <row r="248" spans="1:12" ht="14.25" customHeight="1">
      <c r="A248" s="163"/>
      <c r="B248" s="163"/>
      <c r="C248" s="163"/>
      <c r="D248" s="163"/>
      <c r="E248" s="163"/>
      <c r="F248" s="163"/>
      <c r="G248" s="163"/>
      <c r="H248" s="163"/>
      <c r="I248" s="163"/>
      <c r="J248" s="163"/>
      <c r="K248" s="163"/>
      <c r="L248" s="433"/>
    </row>
    <row r="249" spans="1:12" ht="14.25" customHeight="1">
      <c r="A249" s="163"/>
      <c r="B249" s="163"/>
      <c r="C249" s="163"/>
      <c r="D249" s="163"/>
      <c r="E249" s="163"/>
      <c r="F249" s="163"/>
      <c r="G249" s="163"/>
      <c r="H249" s="163"/>
      <c r="I249" s="163"/>
      <c r="J249" s="163"/>
      <c r="K249" s="163"/>
      <c r="L249" s="433"/>
    </row>
    <row r="250" spans="1:12" ht="14.25" customHeight="1">
      <c r="A250" s="163"/>
      <c r="B250" s="163"/>
      <c r="C250" s="163"/>
      <c r="D250" s="163"/>
      <c r="E250" s="163"/>
      <c r="F250" s="163"/>
      <c r="G250" s="163"/>
      <c r="H250" s="163"/>
      <c r="I250" s="163"/>
      <c r="J250" s="163"/>
      <c r="K250" s="163"/>
      <c r="L250" s="433"/>
    </row>
    <row r="251" spans="1:12" ht="14.25" customHeight="1">
      <c r="A251" s="163"/>
      <c r="B251" s="163"/>
      <c r="C251" s="163"/>
      <c r="D251" s="163"/>
      <c r="E251" s="163"/>
      <c r="F251" s="163"/>
      <c r="G251" s="163"/>
      <c r="H251" s="163"/>
      <c r="I251" s="163"/>
      <c r="J251" s="163"/>
      <c r="K251" s="163"/>
      <c r="L251" s="433"/>
    </row>
    <row r="252" spans="1:12" ht="14.25" customHeight="1">
      <c r="A252" s="163"/>
      <c r="B252" s="163"/>
      <c r="C252" s="163"/>
      <c r="D252" s="163"/>
      <c r="E252" s="163"/>
      <c r="F252" s="163"/>
      <c r="G252" s="163"/>
      <c r="H252" s="163"/>
      <c r="I252" s="163"/>
      <c r="J252" s="163"/>
      <c r="K252" s="163"/>
      <c r="L252" s="433"/>
    </row>
    <row r="253" spans="1:12" ht="14.25" customHeight="1">
      <c r="A253" s="163"/>
      <c r="B253" s="163"/>
      <c r="C253" s="163"/>
      <c r="D253" s="163"/>
      <c r="E253" s="163"/>
      <c r="F253" s="163"/>
      <c r="G253" s="163"/>
      <c r="H253" s="163"/>
      <c r="I253" s="163"/>
      <c r="J253" s="163"/>
      <c r="K253" s="163"/>
      <c r="L253" s="433"/>
    </row>
    <row r="254" spans="1:12" ht="14.25" customHeight="1">
      <c r="A254" s="163"/>
      <c r="B254" s="163"/>
      <c r="C254" s="163"/>
      <c r="D254" s="163"/>
      <c r="E254" s="163"/>
      <c r="F254" s="163"/>
      <c r="G254" s="163"/>
      <c r="H254" s="163"/>
      <c r="I254" s="163"/>
      <c r="J254" s="163"/>
      <c r="K254" s="163"/>
      <c r="L254" s="433"/>
    </row>
    <row r="255" spans="1:12" ht="14.25" customHeight="1">
      <c r="A255" s="163"/>
      <c r="B255" s="163"/>
      <c r="C255" s="163"/>
      <c r="D255" s="163"/>
      <c r="E255" s="163"/>
      <c r="F255" s="163"/>
      <c r="G255" s="163"/>
      <c r="H255" s="163"/>
      <c r="I255" s="163"/>
      <c r="J255" s="163"/>
      <c r="K255" s="163"/>
      <c r="L255" s="433"/>
    </row>
    <row r="256" spans="1:12" ht="14.25" customHeight="1">
      <c r="A256" s="163"/>
      <c r="B256" s="163"/>
      <c r="C256" s="163"/>
      <c r="D256" s="163"/>
      <c r="E256" s="163"/>
      <c r="F256" s="163"/>
      <c r="G256" s="163"/>
      <c r="H256" s="163"/>
      <c r="I256" s="163"/>
      <c r="J256" s="163"/>
      <c r="K256" s="163"/>
      <c r="L256" s="433"/>
    </row>
    <row r="257" spans="1:12" ht="14.25" customHeight="1">
      <c r="A257" s="163"/>
      <c r="B257" s="163"/>
      <c r="C257" s="163"/>
      <c r="D257" s="163"/>
      <c r="E257" s="163"/>
      <c r="F257" s="163"/>
      <c r="G257" s="163"/>
      <c r="H257" s="163"/>
      <c r="I257" s="163"/>
      <c r="J257" s="163"/>
      <c r="K257" s="163"/>
      <c r="L257" s="433"/>
    </row>
    <row r="258" spans="1:12" ht="14.25" customHeight="1">
      <c r="A258" s="163"/>
      <c r="B258" s="163"/>
      <c r="C258" s="163"/>
      <c r="D258" s="163"/>
      <c r="E258" s="163"/>
      <c r="F258" s="163"/>
      <c r="G258" s="163"/>
      <c r="H258" s="163"/>
      <c r="I258" s="163"/>
      <c r="J258" s="163"/>
      <c r="K258" s="163"/>
      <c r="L258" s="433"/>
    </row>
    <row r="259" spans="1:12" ht="14.25" customHeight="1">
      <c r="A259" s="163"/>
      <c r="B259" s="163"/>
      <c r="C259" s="163"/>
      <c r="D259" s="163"/>
      <c r="E259" s="163"/>
      <c r="F259" s="163"/>
      <c r="G259" s="163"/>
      <c r="H259" s="163"/>
      <c r="I259" s="163"/>
      <c r="J259" s="163"/>
      <c r="K259" s="163"/>
      <c r="L259" s="433"/>
    </row>
    <row r="260" spans="1:12" ht="14.25" customHeight="1">
      <c r="A260" s="163"/>
      <c r="B260" s="163"/>
      <c r="C260" s="163"/>
      <c r="D260" s="163"/>
      <c r="E260" s="163"/>
      <c r="F260" s="163"/>
      <c r="G260" s="163"/>
      <c r="H260" s="163"/>
      <c r="I260" s="163"/>
      <c r="J260" s="163"/>
      <c r="K260" s="163"/>
      <c r="L260" s="433"/>
    </row>
    <row r="261" spans="1:12" ht="14.25" customHeight="1">
      <c r="A261" s="163"/>
      <c r="B261" s="163"/>
      <c r="C261" s="163"/>
      <c r="D261" s="163"/>
      <c r="E261" s="163"/>
      <c r="F261" s="163"/>
      <c r="G261" s="163"/>
      <c r="H261" s="163"/>
      <c r="I261" s="163"/>
      <c r="J261" s="163"/>
      <c r="K261" s="163"/>
      <c r="L261" s="433"/>
    </row>
    <row r="262" spans="1:12" ht="14.25" customHeight="1">
      <c r="A262" s="163"/>
      <c r="B262" s="163"/>
      <c r="C262" s="163"/>
      <c r="D262" s="163"/>
      <c r="E262" s="163"/>
      <c r="F262" s="163"/>
      <c r="G262" s="163"/>
      <c r="H262" s="163"/>
      <c r="I262" s="163"/>
      <c r="J262" s="163"/>
      <c r="K262" s="163"/>
      <c r="L262" s="433"/>
    </row>
    <row r="263" spans="1:12" ht="14.25" customHeight="1">
      <c r="A263" s="163"/>
      <c r="B263" s="163"/>
      <c r="C263" s="163"/>
      <c r="D263" s="163"/>
      <c r="E263" s="163"/>
      <c r="F263" s="163"/>
      <c r="G263" s="163"/>
      <c r="H263" s="163"/>
      <c r="I263" s="163"/>
      <c r="J263" s="163"/>
      <c r="K263" s="163"/>
      <c r="L263" s="433"/>
    </row>
    <row r="264" spans="1:12" ht="14.25" customHeight="1">
      <c r="A264" s="163"/>
      <c r="B264" s="163"/>
      <c r="C264" s="163"/>
      <c r="D264" s="163"/>
      <c r="E264" s="163"/>
      <c r="F264" s="163"/>
      <c r="G264" s="163"/>
      <c r="H264" s="163"/>
      <c r="I264" s="163"/>
      <c r="J264" s="163"/>
      <c r="K264" s="163"/>
      <c r="L264" s="433"/>
    </row>
    <row r="265" spans="1:12" ht="14.25" customHeight="1">
      <c r="A265" s="163"/>
      <c r="B265" s="163"/>
      <c r="C265" s="163"/>
      <c r="D265" s="163"/>
      <c r="E265" s="163"/>
      <c r="F265" s="163"/>
      <c r="G265" s="163"/>
      <c r="H265" s="163"/>
      <c r="I265" s="163"/>
      <c r="J265" s="163"/>
      <c r="K265" s="163"/>
      <c r="L265" s="433"/>
    </row>
    <row r="266" spans="1:12" ht="14.25" customHeight="1">
      <c r="A266" s="163"/>
      <c r="B266" s="163"/>
      <c r="C266" s="163"/>
      <c r="D266" s="163"/>
      <c r="E266" s="163"/>
      <c r="F266" s="163"/>
      <c r="G266" s="163"/>
      <c r="H266" s="163"/>
      <c r="I266" s="163"/>
      <c r="J266" s="163"/>
      <c r="K266" s="163"/>
      <c r="L266" s="433"/>
    </row>
    <row r="267" spans="1:12" ht="14.25" customHeight="1">
      <c r="A267" s="163"/>
      <c r="B267" s="163"/>
      <c r="C267" s="163"/>
      <c r="D267" s="163"/>
      <c r="E267" s="163"/>
      <c r="F267" s="163"/>
      <c r="G267" s="163"/>
      <c r="H267" s="163"/>
      <c r="I267" s="163"/>
      <c r="J267" s="163"/>
      <c r="K267" s="163"/>
      <c r="L267" s="433"/>
    </row>
    <row r="268" spans="1:12" ht="14.25" customHeight="1">
      <c r="A268" s="163"/>
      <c r="B268" s="163"/>
      <c r="C268" s="163"/>
      <c r="D268" s="163"/>
      <c r="E268" s="163"/>
      <c r="F268" s="163"/>
      <c r="G268" s="163"/>
      <c r="H268" s="163"/>
      <c r="I268" s="163"/>
      <c r="J268" s="163"/>
      <c r="K268" s="163"/>
      <c r="L268" s="433"/>
    </row>
    <row r="269" spans="1:12" ht="14.25" customHeight="1">
      <c r="A269" s="163"/>
      <c r="B269" s="163"/>
      <c r="C269" s="163"/>
      <c r="D269" s="163"/>
      <c r="E269" s="163"/>
      <c r="F269" s="163"/>
      <c r="G269" s="163"/>
      <c r="H269" s="163"/>
      <c r="I269" s="163"/>
      <c r="J269" s="163"/>
      <c r="K269" s="163"/>
      <c r="L269" s="433"/>
    </row>
    <row r="270" spans="1:12" ht="14.25" customHeight="1">
      <c r="A270" s="163"/>
      <c r="B270" s="163"/>
      <c r="C270" s="163"/>
      <c r="D270" s="163"/>
      <c r="E270" s="163"/>
      <c r="F270" s="163"/>
      <c r="G270" s="163"/>
      <c r="H270" s="163"/>
      <c r="I270" s="163"/>
      <c r="J270" s="163"/>
      <c r="K270" s="163"/>
      <c r="L270" s="433"/>
    </row>
    <row r="271" spans="1:12" ht="14.25" customHeight="1">
      <c r="A271" s="163"/>
      <c r="B271" s="163"/>
      <c r="C271" s="163"/>
      <c r="D271" s="163"/>
      <c r="E271" s="163"/>
      <c r="F271" s="163"/>
      <c r="G271" s="163"/>
      <c r="H271" s="163"/>
      <c r="I271" s="163"/>
      <c r="J271" s="163"/>
      <c r="K271" s="163"/>
      <c r="L271" s="433"/>
    </row>
    <row r="272" spans="1:12" ht="14.25" customHeight="1">
      <c r="A272" s="163"/>
      <c r="B272" s="163"/>
      <c r="C272" s="163"/>
      <c r="D272" s="163"/>
      <c r="E272" s="163"/>
      <c r="F272" s="163"/>
      <c r="G272" s="163"/>
      <c r="H272" s="163"/>
      <c r="I272" s="163"/>
      <c r="J272" s="163"/>
      <c r="K272" s="163"/>
      <c r="L272" s="433"/>
    </row>
    <row r="273" spans="1:12" ht="14.25" customHeight="1">
      <c r="A273" s="163"/>
      <c r="B273" s="163"/>
      <c r="C273" s="163"/>
      <c r="D273" s="163"/>
      <c r="E273" s="163"/>
      <c r="F273" s="163"/>
      <c r="G273" s="163"/>
      <c r="H273" s="163"/>
      <c r="I273" s="163"/>
      <c r="J273" s="163"/>
      <c r="K273" s="163"/>
      <c r="L273" s="433"/>
    </row>
    <row r="274" spans="1:12" ht="14.25" customHeight="1">
      <c r="A274" s="163"/>
      <c r="B274" s="163"/>
      <c r="C274" s="163"/>
      <c r="D274" s="163"/>
      <c r="E274" s="163"/>
      <c r="F274" s="163"/>
      <c r="G274" s="163"/>
      <c r="H274" s="163"/>
      <c r="I274" s="163"/>
      <c r="J274" s="163"/>
      <c r="K274" s="163"/>
      <c r="L274" s="433"/>
    </row>
    <row r="275" spans="1:12" ht="14.25" customHeight="1">
      <c r="A275" s="163"/>
      <c r="B275" s="163"/>
      <c r="C275" s="163"/>
      <c r="D275" s="163"/>
      <c r="E275" s="163"/>
      <c r="F275" s="163"/>
      <c r="G275" s="163"/>
      <c r="H275" s="163"/>
      <c r="I275" s="163"/>
      <c r="J275" s="163"/>
      <c r="K275" s="163"/>
      <c r="L275" s="433"/>
    </row>
    <row r="276" spans="1:12" ht="14.25" customHeight="1">
      <c r="A276" s="163"/>
      <c r="B276" s="163"/>
      <c r="C276" s="163"/>
      <c r="D276" s="163"/>
      <c r="E276" s="163"/>
      <c r="F276" s="163"/>
      <c r="G276" s="163"/>
      <c r="H276" s="163"/>
      <c r="I276" s="163"/>
      <c r="J276" s="163"/>
      <c r="K276" s="163"/>
      <c r="L276" s="433"/>
    </row>
    <row r="277" spans="1:12" ht="14.25" customHeight="1">
      <c r="A277" s="163"/>
      <c r="B277" s="163"/>
      <c r="C277" s="163"/>
      <c r="D277" s="163"/>
      <c r="E277" s="163"/>
      <c r="F277" s="163"/>
      <c r="G277" s="163"/>
      <c r="H277" s="163"/>
      <c r="I277" s="163"/>
      <c r="J277" s="163"/>
      <c r="K277" s="163"/>
      <c r="L277" s="433"/>
    </row>
    <row r="278" spans="1:12" ht="14.25" customHeight="1">
      <c r="A278" s="163"/>
      <c r="B278" s="163"/>
      <c r="C278" s="163"/>
      <c r="D278" s="163"/>
      <c r="E278" s="163"/>
      <c r="F278" s="163"/>
      <c r="G278" s="163"/>
      <c r="H278" s="163"/>
      <c r="I278" s="163"/>
      <c r="J278" s="163"/>
      <c r="K278" s="163"/>
      <c r="L278" s="433"/>
    </row>
    <row r="279" spans="1:12" ht="14.25" customHeight="1">
      <c r="A279" s="163"/>
      <c r="B279" s="163"/>
      <c r="C279" s="163"/>
      <c r="D279" s="163"/>
      <c r="E279" s="163"/>
      <c r="F279" s="163"/>
      <c r="G279" s="163"/>
      <c r="H279" s="163"/>
      <c r="I279" s="163"/>
      <c r="J279" s="163"/>
      <c r="K279" s="163"/>
      <c r="L279" s="433"/>
    </row>
    <row r="280" spans="1:12" ht="14.25" customHeight="1">
      <c r="A280" s="163"/>
      <c r="B280" s="163"/>
      <c r="C280" s="163"/>
      <c r="D280" s="163"/>
      <c r="E280" s="163"/>
      <c r="F280" s="163"/>
      <c r="G280" s="163"/>
      <c r="H280" s="163"/>
      <c r="I280" s="163"/>
      <c r="J280" s="163"/>
      <c r="K280" s="163"/>
      <c r="L280" s="433"/>
    </row>
    <row r="281" spans="1:12" ht="14.25" customHeight="1">
      <c r="A281" s="163"/>
      <c r="B281" s="163"/>
      <c r="C281" s="163"/>
      <c r="D281" s="163"/>
      <c r="E281" s="163"/>
      <c r="F281" s="163"/>
      <c r="G281" s="163"/>
      <c r="H281" s="163"/>
      <c r="I281" s="163"/>
      <c r="J281" s="163"/>
      <c r="K281" s="163"/>
      <c r="L281" s="433"/>
    </row>
    <row r="282" spans="1:12" ht="14.25" customHeight="1">
      <c r="A282" s="163"/>
      <c r="B282" s="163"/>
      <c r="C282" s="163"/>
      <c r="D282" s="163"/>
      <c r="E282" s="163"/>
      <c r="F282" s="163"/>
      <c r="G282" s="163"/>
      <c r="H282" s="163"/>
      <c r="I282" s="163"/>
      <c r="J282" s="163"/>
      <c r="K282" s="163"/>
      <c r="L282" s="433"/>
    </row>
    <row r="283" spans="1:12" ht="14.25" customHeight="1">
      <c r="A283" s="163"/>
      <c r="B283" s="163"/>
      <c r="C283" s="163"/>
      <c r="D283" s="163"/>
      <c r="E283" s="163"/>
      <c r="F283" s="163"/>
      <c r="G283" s="163"/>
      <c r="H283" s="163"/>
      <c r="I283" s="163"/>
      <c r="J283" s="163"/>
      <c r="K283" s="163"/>
      <c r="L283" s="433"/>
    </row>
    <row r="284" spans="1:12" ht="14.25" customHeight="1">
      <c r="A284" s="163"/>
      <c r="B284" s="163"/>
      <c r="C284" s="163"/>
      <c r="D284" s="163"/>
      <c r="E284" s="163"/>
      <c r="F284" s="163"/>
      <c r="G284" s="163"/>
      <c r="H284" s="163"/>
      <c r="I284" s="163"/>
      <c r="J284" s="163"/>
      <c r="K284" s="163"/>
      <c r="L284" s="433"/>
    </row>
    <row r="285" spans="1:12" ht="14.25" customHeight="1">
      <c r="A285" s="163"/>
      <c r="B285" s="163"/>
      <c r="C285" s="163"/>
      <c r="D285" s="163"/>
      <c r="E285" s="163"/>
      <c r="F285" s="163"/>
      <c r="G285" s="163"/>
      <c r="H285" s="163"/>
      <c r="I285" s="163"/>
      <c r="J285" s="163"/>
      <c r="K285" s="163"/>
      <c r="L285" s="433"/>
    </row>
    <row r="286" spans="1:12" ht="14.25" customHeight="1">
      <c r="A286" s="163"/>
      <c r="B286" s="163"/>
      <c r="C286" s="163"/>
      <c r="D286" s="163"/>
      <c r="E286" s="163"/>
      <c r="F286" s="163"/>
      <c r="G286" s="163"/>
      <c r="H286" s="163"/>
      <c r="I286" s="163"/>
      <c r="J286" s="163"/>
      <c r="K286" s="163"/>
      <c r="L286" s="433"/>
    </row>
    <row r="287" spans="1:12" ht="14.25" customHeight="1">
      <c r="A287" s="163"/>
      <c r="B287" s="163"/>
      <c r="C287" s="163"/>
      <c r="D287" s="163"/>
      <c r="E287" s="163"/>
      <c r="F287" s="163"/>
      <c r="G287" s="163"/>
      <c r="H287" s="163"/>
      <c r="I287" s="163"/>
      <c r="J287" s="163"/>
      <c r="K287" s="163"/>
      <c r="L287" s="433"/>
    </row>
    <row r="288" spans="1:12" ht="14.25" customHeight="1">
      <c r="A288" s="163"/>
      <c r="B288" s="163"/>
      <c r="C288" s="163"/>
      <c r="D288" s="163"/>
      <c r="E288" s="163"/>
      <c r="F288" s="163"/>
      <c r="G288" s="163"/>
      <c r="H288" s="163"/>
      <c r="I288" s="163"/>
      <c r="J288" s="163"/>
      <c r="K288" s="163"/>
      <c r="L288" s="433"/>
    </row>
    <row r="289" spans="1:12" ht="14.25" customHeight="1">
      <c r="A289" s="163"/>
      <c r="B289" s="163"/>
      <c r="C289" s="163"/>
      <c r="D289" s="163"/>
      <c r="E289" s="163"/>
      <c r="F289" s="163"/>
      <c r="G289" s="163"/>
      <c r="H289" s="163"/>
      <c r="I289" s="163"/>
      <c r="J289" s="163"/>
      <c r="K289" s="163"/>
      <c r="L289" s="433"/>
    </row>
    <row r="290" spans="1:12" ht="14.25" customHeight="1">
      <c r="A290" s="163"/>
      <c r="B290" s="163"/>
      <c r="C290" s="163"/>
      <c r="D290" s="163"/>
      <c r="E290" s="163"/>
      <c r="F290" s="163"/>
      <c r="G290" s="163"/>
      <c r="H290" s="163"/>
      <c r="I290" s="163"/>
      <c r="J290" s="163"/>
      <c r="K290" s="163"/>
      <c r="L290" s="433"/>
    </row>
    <row r="291" spans="1:12" ht="14.25" customHeight="1">
      <c r="A291" s="163"/>
      <c r="B291" s="163"/>
      <c r="C291" s="163"/>
      <c r="D291" s="163"/>
      <c r="E291" s="163"/>
      <c r="F291" s="163"/>
      <c r="G291" s="163"/>
      <c r="H291" s="163"/>
      <c r="I291" s="163"/>
      <c r="J291" s="163"/>
      <c r="K291" s="163"/>
      <c r="L291" s="433"/>
    </row>
    <row r="292" spans="1:12" ht="14.25" customHeight="1">
      <c r="A292" s="163"/>
      <c r="B292" s="163"/>
      <c r="C292" s="163"/>
      <c r="D292" s="163"/>
      <c r="E292" s="163"/>
      <c r="F292" s="163"/>
      <c r="G292" s="163"/>
      <c r="H292" s="163"/>
      <c r="I292" s="163"/>
      <c r="J292" s="163"/>
      <c r="K292" s="163"/>
      <c r="L292" s="433"/>
    </row>
    <row r="293" spans="1:12" ht="14.25" customHeight="1">
      <c r="A293" s="163"/>
      <c r="B293" s="163"/>
      <c r="C293" s="163"/>
      <c r="D293" s="163"/>
      <c r="E293" s="163"/>
      <c r="F293" s="163"/>
      <c r="G293" s="163"/>
      <c r="H293" s="163"/>
      <c r="I293" s="163"/>
      <c r="J293" s="163"/>
      <c r="K293" s="163"/>
      <c r="L293" s="433"/>
    </row>
    <row r="294" spans="1:12" ht="14.25" customHeight="1">
      <c r="A294" s="163"/>
      <c r="B294" s="163"/>
      <c r="C294" s="163"/>
      <c r="D294" s="163"/>
      <c r="E294" s="163"/>
      <c r="F294" s="163"/>
      <c r="G294" s="163"/>
      <c r="H294" s="163"/>
      <c r="I294" s="163"/>
      <c r="J294" s="163"/>
      <c r="K294" s="163"/>
      <c r="L294" s="433"/>
    </row>
    <row r="295" spans="1:12" ht="14.25" customHeight="1">
      <c r="A295" s="163"/>
      <c r="B295" s="163"/>
      <c r="C295" s="163"/>
      <c r="D295" s="163"/>
      <c r="E295" s="163"/>
      <c r="F295" s="163"/>
      <c r="G295" s="163"/>
      <c r="H295" s="163"/>
      <c r="I295" s="163"/>
      <c r="J295" s="163"/>
      <c r="K295" s="163"/>
      <c r="L295" s="433"/>
    </row>
    <row r="296" spans="1:12" ht="14.25" customHeight="1">
      <c r="A296" s="163"/>
      <c r="B296" s="163"/>
      <c r="C296" s="163"/>
      <c r="D296" s="163"/>
      <c r="E296" s="163"/>
      <c r="F296" s="163"/>
      <c r="G296" s="163"/>
      <c r="H296" s="163"/>
      <c r="I296" s="163"/>
      <c r="J296" s="163"/>
      <c r="K296" s="163"/>
      <c r="L296" s="433"/>
    </row>
    <row r="297" spans="1:12" ht="14.25" customHeight="1">
      <c r="A297" s="163"/>
      <c r="B297" s="163"/>
      <c r="C297" s="163"/>
      <c r="D297" s="163"/>
      <c r="E297" s="163"/>
      <c r="F297" s="163"/>
      <c r="G297" s="163"/>
      <c r="H297" s="163"/>
      <c r="I297" s="163"/>
      <c r="J297" s="163"/>
      <c r="K297" s="163"/>
      <c r="L297" s="433"/>
    </row>
    <row r="298" spans="1:12" ht="14.25" customHeight="1">
      <c r="A298" s="163"/>
      <c r="B298" s="163"/>
      <c r="C298" s="163"/>
      <c r="D298" s="163"/>
      <c r="E298" s="163"/>
      <c r="F298" s="163"/>
      <c r="G298" s="163"/>
      <c r="H298" s="163"/>
      <c r="I298" s="163"/>
      <c r="J298" s="163"/>
      <c r="K298" s="163"/>
      <c r="L298" s="433"/>
    </row>
    <row r="299" spans="1:12" ht="14.25" customHeight="1">
      <c r="A299" s="163"/>
      <c r="B299" s="163"/>
      <c r="C299" s="163"/>
      <c r="D299" s="163"/>
      <c r="E299" s="163"/>
      <c r="F299" s="163"/>
      <c r="G299" s="163"/>
      <c r="H299" s="163"/>
      <c r="I299" s="163"/>
      <c r="J299" s="163"/>
      <c r="K299" s="163"/>
      <c r="L299" s="433"/>
    </row>
    <row r="300" spans="1:12" ht="14.25" customHeight="1">
      <c r="A300" s="163"/>
      <c r="B300" s="163"/>
      <c r="C300" s="163"/>
      <c r="D300" s="163"/>
      <c r="E300" s="163"/>
      <c r="F300" s="163"/>
      <c r="G300" s="163"/>
      <c r="H300" s="163"/>
      <c r="I300" s="163"/>
      <c r="J300" s="163"/>
      <c r="K300" s="163"/>
      <c r="L300" s="433"/>
    </row>
    <row r="301" spans="1:12" ht="14.25" customHeight="1">
      <c r="A301" s="163"/>
      <c r="B301" s="163"/>
      <c r="C301" s="163"/>
      <c r="D301" s="163"/>
      <c r="E301" s="163"/>
      <c r="F301" s="163"/>
      <c r="G301" s="163"/>
      <c r="H301" s="163"/>
      <c r="I301" s="163"/>
      <c r="J301" s="163"/>
      <c r="K301" s="163"/>
      <c r="L301" s="433"/>
    </row>
    <row r="302" spans="1:12" ht="14.25" customHeight="1">
      <c r="A302" s="163"/>
      <c r="B302" s="163"/>
      <c r="C302" s="163"/>
      <c r="D302" s="163"/>
      <c r="E302" s="163"/>
      <c r="F302" s="163"/>
      <c r="G302" s="163"/>
      <c r="H302" s="163"/>
      <c r="I302" s="163"/>
      <c r="J302" s="163"/>
      <c r="K302" s="163"/>
      <c r="L302" s="433"/>
    </row>
    <row r="303" spans="1:12" ht="14.25" customHeight="1">
      <c r="A303" s="163"/>
      <c r="B303" s="163"/>
      <c r="C303" s="163"/>
      <c r="D303" s="163"/>
      <c r="E303" s="163"/>
      <c r="F303" s="163"/>
      <c r="G303" s="163"/>
      <c r="H303" s="163"/>
      <c r="I303" s="163"/>
      <c r="J303" s="163"/>
      <c r="K303" s="163"/>
      <c r="L303" s="433"/>
    </row>
    <row r="304" spans="1:12" ht="14.25" customHeight="1">
      <c r="A304" s="163"/>
      <c r="B304" s="163"/>
      <c r="C304" s="163"/>
      <c r="D304" s="163"/>
      <c r="E304" s="163"/>
      <c r="F304" s="163"/>
      <c r="G304" s="163"/>
      <c r="H304" s="163"/>
      <c r="I304" s="163"/>
      <c r="J304" s="163"/>
      <c r="K304" s="163"/>
      <c r="L304" s="433"/>
    </row>
    <row r="305" spans="1:12" ht="14.25" customHeight="1">
      <c r="A305" s="163"/>
      <c r="B305" s="163"/>
      <c r="C305" s="163"/>
      <c r="D305" s="163"/>
      <c r="E305" s="163"/>
      <c r="F305" s="163"/>
      <c r="G305" s="163"/>
      <c r="H305" s="163"/>
      <c r="I305" s="163"/>
      <c r="J305" s="163"/>
      <c r="K305" s="163"/>
      <c r="L305" s="433"/>
    </row>
    <row r="306" spans="1:12" ht="14.25" customHeight="1">
      <c r="A306" s="163"/>
      <c r="B306" s="163"/>
      <c r="C306" s="163"/>
      <c r="D306" s="163"/>
      <c r="E306" s="163"/>
      <c r="F306" s="163"/>
      <c r="G306" s="163"/>
      <c r="H306" s="163"/>
      <c r="I306" s="163"/>
      <c r="J306" s="163"/>
      <c r="K306" s="163"/>
      <c r="L306" s="433"/>
    </row>
    <row r="307" spans="1:12" ht="14.25" customHeight="1">
      <c r="A307" s="163"/>
      <c r="B307" s="163"/>
      <c r="C307" s="163"/>
      <c r="D307" s="163"/>
      <c r="E307" s="163"/>
      <c r="F307" s="163"/>
      <c r="G307" s="163"/>
      <c r="H307" s="163"/>
      <c r="I307" s="163"/>
      <c r="J307" s="163"/>
      <c r="K307" s="163"/>
      <c r="L307" s="433"/>
    </row>
    <row r="308" spans="1:12" ht="14.25" customHeight="1">
      <c r="A308" s="163"/>
      <c r="B308" s="163"/>
      <c r="C308" s="163"/>
      <c r="D308" s="163"/>
      <c r="E308" s="163"/>
      <c r="F308" s="163"/>
      <c r="G308" s="163"/>
      <c r="H308" s="163"/>
      <c r="I308" s="163"/>
      <c r="J308" s="163"/>
      <c r="K308" s="163"/>
      <c r="L308" s="433"/>
    </row>
    <row r="309" spans="1:12" ht="14.25" customHeight="1">
      <c r="A309" s="163"/>
      <c r="B309" s="163"/>
      <c r="C309" s="163"/>
      <c r="D309" s="163"/>
      <c r="E309" s="163"/>
      <c r="F309" s="163"/>
      <c r="G309" s="163"/>
      <c r="H309" s="163"/>
      <c r="I309" s="163"/>
      <c r="J309" s="163"/>
      <c r="K309" s="163"/>
      <c r="L309" s="433"/>
    </row>
    <row r="310" spans="1:12" ht="14.25" customHeight="1">
      <c r="A310" s="163"/>
      <c r="B310" s="163"/>
      <c r="C310" s="163"/>
      <c r="D310" s="163"/>
      <c r="E310" s="163"/>
      <c r="F310" s="163"/>
      <c r="G310" s="163"/>
      <c r="H310" s="163"/>
      <c r="I310" s="163"/>
      <c r="J310" s="163"/>
      <c r="K310" s="163"/>
      <c r="L310" s="433"/>
    </row>
    <row r="311" spans="1:12" ht="14.25" customHeight="1">
      <c r="A311" s="163"/>
      <c r="B311" s="163"/>
      <c r="C311" s="163"/>
      <c r="D311" s="163"/>
      <c r="E311" s="163"/>
      <c r="F311" s="163"/>
      <c r="G311" s="163"/>
      <c r="H311" s="163"/>
      <c r="I311" s="163"/>
      <c r="J311" s="163"/>
      <c r="K311" s="163"/>
      <c r="L311" s="433"/>
    </row>
    <row r="312" spans="1:12" ht="14.25" customHeight="1">
      <c r="A312" s="163"/>
      <c r="B312" s="163"/>
      <c r="C312" s="163"/>
      <c r="D312" s="163"/>
      <c r="E312" s="163"/>
      <c r="F312" s="163"/>
      <c r="G312" s="163"/>
      <c r="H312" s="163"/>
      <c r="I312" s="163"/>
      <c r="J312" s="163"/>
      <c r="K312" s="163"/>
      <c r="L312" s="433"/>
    </row>
    <row r="313" spans="1:12" ht="14.25" customHeight="1">
      <c r="A313" s="163"/>
      <c r="B313" s="163"/>
      <c r="C313" s="163"/>
      <c r="D313" s="163"/>
      <c r="E313" s="163"/>
      <c r="F313" s="163"/>
      <c r="G313" s="163"/>
      <c r="H313" s="163"/>
      <c r="I313" s="163"/>
      <c r="J313" s="163"/>
      <c r="K313" s="163"/>
      <c r="L313" s="433"/>
    </row>
    <row r="314" spans="1:12" ht="14.25" customHeight="1">
      <c r="A314" s="163"/>
      <c r="B314" s="163"/>
      <c r="C314" s="163"/>
      <c r="D314" s="163"/>
      <c r="E314" s="163"/>
      <c r="F314" s="163"/>
      <c r="G314" s="163"/>
      <c r="H314" s="163"/>
      <c r="I314" s="163"/>
      <c r="J314" s="163"/>
      <c r="K314" s="163"/>
      <c r="L314" s="433"/>
    </row>
    <row r="315" spans="1:12" ht="14.25" customHeight="1">
      <c r="A315" s="163"/>
      <c r="B315" s="163"/>
      <c r="C315" s="163"/>
      <c r="D315" s="163"/>
      <c r="E315" s="163"/>
      <c r="F315" s="163"/>
      <c r="G315" s="163"/>
      <c r="H315" s="163"/>
      <c r="I315" s="163"/>
      <c r="J315" s="163"/>
      <c r="K315" s="163"/>
      <c r="L315" s="433"/>
    </row>
    <row r="316" spans="1:12" ht="14.25" customHeight="1">
      <c r="A316" s="163"/>
      <c r="B316" s="163"/>
      <c r="C316" s="163"/>
      <c r="D316" s="163"/>
      <c r="E316" s="163"/>
      <c r="F316" s="163"/>
      <c r="G316" s="163"/>
      <c r="H316" s="163"/>
      <c r="I316" s="163"/>
      <c r="J316" s="163"/>
      <c r="K316" s="163"/>
      <c r="L316" s="433"/>
    </row>
    <row r="317" spans="1:12" ht="14.25" customHeight="1">
      <c r="A317" s="163"/>
      <c r="B317" s="163"/>
      <c r="C317" s="163"/>
      <c r="D317" s="163"/>
      <c r="E317" s="163"/>
      <c r="F317" s="163"/>
      <c r="G317" s="163"/>
      <c r="H317" s="163"/>
      <c r="I317" s="163"/>
      <c r="J317" s="163"/>
      <c r="K317" s="163"/>
      <c r="L317" s="433"/>
    </row>
    <row r="318" spans="1:12" ht="14.25" customHeight="1">
      <c r="A318" s="163"/>
      <c r="B318" s="163"/>
      <c r="C318" s="163"/>
      <c r="D318" s="163"/>
      <c r="E318" s="163"/>
      <c r="F318" s="163"/>
      <c r="G318" s="163"/>
      <c r="H318" s="163"/>
      <c r="I318" s="163"/>
      <c r="J318" s="163"/>
      <c r="K318" s="163"/>
      <c r="L318" s="433"/>
    </row>
    <row r="319" spans="1:12" ht="14.25" customHeight="1">
      <c r="A319" s="163"/>
      <c r="B319" s="163"/>
      <c r="C319" s="163"/>
      <c r="D319" s="163"/>
      <c r="E319" s="163"/>
      <c r="F319" s="163"/>
      <c r="G319" s="163"/>
      <c r="H319" s="163"/>
      <c r="I319" s="163"/>
      <c r="J319" s="163"/>
      <c r="K319" s="163"/>
      <c r="L319" s="433"/>
    </row>
    <row r="320" spans="1:12" ht="14.25" customHeight="1">
      <c r="A320" s="163"/>
      <c r="B320" s="163"/>
      <c r="C320" s="163"/>
      <c r="D320" s="163"/>
      <c r="E320" s="163"/>
      <c r="F320" s="163"/>
      <c r="G320" s="163"/>
      <c r="H320" s="163"/>
      <c r="I320" s="163"/>
      <c r="J320" s="163"/>
      <c r="K320" s="163"/>
      <c r="L320" s="433"/>
    </row>
    <row r="321" spans="1:12" ht="14.25" customHeight="1">
      <c r="A321" s="163"/>
      <c r="B321" s="163"/>
      <c r="C321" s="163"/>
      <c r="D321" s="163"/>
      <c r="E321" s="163"/>
      <c r="F321" s="163"/>
      <c r="G321" s="163"/>
      <c r="H321" s="163"/>
      <c r="I321" s="163"/>
      <c r="J321" s="163"/>
      <c r="K321" s="163"/>
      <c r="L321" s="433"/>
    </row>
    <row r="322" spans="1:12" ht="14.25" customHeight="1">
      <c r="A322" s="163"/>
      <c r="B322" s="163"/>
      <c r="C322" s="163"/>
      <c r="D322" s="163"/>
      <c r="E322" s="163"/>
      <c r="F322" s="163"/>
      <c r="G322" s="163"/>
      <c r="H322" s="163"/>
      <c r="I322" s="163"/>
      <c r="J322" s="163"/>
      <c r="K322" s="163"/>
      <c r="L322" s="433"/>
    </row>
    <row r="323" spans="1:12" ht="14.25" customHeight="1">
      <c r="A323" s="163"/>
      <c r="B323" s="163"/>
      <c r="C323" s="163"/>
      <c r="D323" s="163"/>
      <c r="E323" s="163"/>
      <c r="F323" s="163"/>
      <c r="G323" s="163"/>
      <c r="H323" s="163"/>
      <c r="I323" s="163"/>
      <c r="J323" s="163"/>
      <c r="K323" s="163"/>
      <c r="L323" s="433"/>
    </row>
    <row r="324" spans="1:12" ht="14.25" customHeight="1">
      <c r="A324" s="163"/>
      <c r="B324" s="163"/>
      <c r="C324" s="163"/>
      <c r="D324" s="163"/>
      <c r="E324" s="163"/>
      <c r="F324" s="163"/>
      <c r="G324" s="163"/>
      <c r="H324" s="163"/>
      <c r="I324" s="163"/>
      <c r="J324" s="163"/>
      <c r="K324" s="163"/>
      <c r="L324" s="433"/>
    </row>
    <row r="325" spans="1:12" ht="14.25" customHeight="1">
      <c r="A325" s="163"/>
      <c r="B325" s="163"/>
      <c r="C325" s="163"/>
      <c r="D325" s="163"/>
      <c r="E325" s="163"/>
      <c r="F325" s="163"/>
      <c r="G325" s="163"/>
      <c r="H325" s="163"/>
      <c r="I325" s="163"/>
      <c r="J325" s="163"/>
      <c r="K325" s="163"/>
      <c r="L325" s="433"/>
    </row>
    <row r="326" spans="1:12" ht="14.25" customHeight="1">
      <c r="A326" s="163"/>
      <c r="B326" s="163"/>
      <c r="C326" s="163"/>
      <c r="D326" s="163"/>
      <c r="E326" s="163"/>
      <c r="F326" s="163"/>
      <c r="G326" s="163"/>
      <c r="H326" s="163"/>
      <c r="I326" s="163"/>
      <c r="J326" s="163"/>
      <c r="K326" s="163"/>
      <c r="L326" s="433"/>
    </row>
    <row r="327" spans="1:12" ht="14.25" customHeight="1">
      <c r="A327" s="163"/>
      <c r="B327" s="163"/>
      <c r="C327" s="163"/>
      <c r="D327" s="163"/>
      <c r="E327" s="163"/>
      <c r="F327" s="163"/>
      <c r="G327" s="163"/>
      <c r="H327" s="163"/>
      <c r="I327" s="163"/>
      <c r="J327" s="163"/>
      <c r="K327" s="163"/>
      <c r="L327" s="433"/>
    </row>
    <row r="328" spans="1:12" ht="14.25" customHeight="1">
      <c r="A328" s="163"/>
      <c r="B328" s="163"/>
      <c r="C328" s="163"/>
      <c r="D328" s="163"/>
      <c r="E328" s="163"/>
      <c r="F328" s="163"/>
      <c r="G328" s="163"/>
      <c r="H328" s="163"/>
      <c r="I328" s="163"/>
      <c r="J328" s="163"/>
      <c r="K328" s="163"/>
      <c r="L328" s="433"/>
    </row>
    <row r="329" spans="1:12" ht="14.25" customHeight="1">
      <c r="A329" s="163"/>
      <c r="B329" s="163"/>
      <c r="C329" s="163"/>
      <c r="D329" s="163"/>
      <c r="E329" s="163"/>
      <c r="F329" s="163"/>
      <c r="G329" s="163"/>
      <c r="H329" s="163"/>
      <c r="I329" s="163"/>
      <c r="J329" s="163"/>
      <c r="K329" s="163"/>
      <c r="L329" s="433"/>
    </row>
    <row r="330" spans="1:12" ht="14.25" customHeight="1">
      <c r="A330" s="163"/>
      <c r="B330" s="163"/>
      <c r="C330" s="163"/>
      <c r="D330" s="163"/>
      <c r="E330" s="163"/>
      <c r="F330" s="163"/>
      <c r="G330" s="163"/>
      <c r="H330" s="163"/>
      <c r="I330" s="163"/>
      <c r="J330" s="163"/>
      <c r="K330" s="163"/>
      <c r="L330" s="433"/>
    </row>
    <row r="331" spans="1:12" ht="14.25" customHeight="1">
      <c r="A331" s="163"/>
      <c r="B331" s="163"/>
      <c r="C331" s="163"/>
      <c r="D331" s="163"/>
      <c r="E331" s="163"/>
      <c r="F331" s="163"/>
      <c r="G331" s="163"/>
      <c r="H331" s="163"/>
      <c r="I331" s="163"/>
      <c r="J331" s="163"/>
      <c r="K331" s="163"/>
      <c r="L331" s="433"/>
    </row>
    <row r="332" spans="1:12" ht="14.25" customHeight="1">
      <c r="A332" s="163"/>
      <c r="B332" s="163"/>
      <c r="C332" s="163"/>
      <c r="D332" s="163"/>
      <c r="E332" s="163"/>
      <c r="F332" s="163"/>
      <c r="G332" s="163"/>
      <c r="H332" s="163"/>
      <c r="I332" s="163"/>
      <c r="J332" s="163"/>
      <c r="K332" s="163"/>
      <c r="L332" s="433"/>
    </row>
    <row r="333" spans="1:12" ht="14.25" customHeight="1">
      <c r="A333" s="163"/>
      <c r="B333" s="163"/>
      <c r="C333" s="163"/>
      <c r="D333" s="163"/>
      <c r="E333" s="163"/>
      <c r="F333" s="163"/>
      <c r="G333" s="163"/>
      <c r="H333" s="163"/>
      <c r="I333" s="163"/>
      <c r="J333" s="163"/>
      <c r="K333" s="163"/>
      <c r="L333" s="433"/>
    </row>
    <row r="334" spans="1:12" ht="14.25" customHeight="1">
      <c r="A334" s="163"/>
      <c r="B334" s="163"/>
      <c r="C334" s="163"/>
      <c r="D334" s="163"/>
      <c r="E334" s="163"/>
      <c r="F334" s="163"/>
      <c r="G334" s="163"/>
      <c r="H334" s="163"/>
      <c r="I334" s="163"/>
      <c r="J334" s="163"/>
      <c r="K334" s="163"/>
      <c r="L334" s="433"/>
    </row>
    <row r="335" spans="1:12" ht="14.25" customHeight="1">
      <c r="A335" s="163"/>
      <c r="B335" s="163"/>
      <c r="C335" s="163"/>
      <c r="D335" s="163"/>
      <c r="E335" s="163"/>
      <c r="F335" s="163"/>
      <c r="G335" s="163"/>
      <c r="H335" s="163"/>
      <c r="I335" s="163"/>
      <c r="J335" s="163"/>
      <c r="K335" s="163"/>
      <c r="L335" s="433"/>
    </row>
    <row r="336" spans="1:12" ht="14.25" customHeight="1">
      <c r="A336" s="163"/>
      <c r="B336" s="163"/>
      <c r="C336" s="163"/>
      <c r="D336" s="163"/>
      <c r="E336" s="163"/>
      <c r="F336" s="163"/>
      <c r="G336" s="163"/>
      <c r="H336" s="163"/>
      <c r="I336" s="163"/>
      <c r="J336" s="163"/>
      <c r="K336" s="163"/>
      <c r="L336" s="433"/>
    </row>
    <row r="337" spans="1:12" ht="14.25" customHeight="1">
      <c r="A337" s="163"/>
      <c r="B337" s="163"/>
      <c r="C337" s="163"/>
      <c r="D337" s="163"/>
      <c r="E337" s="163"/>
      <c r="F337" s="163"/>
      <c r="G337" s="163"/>
      <c r="H337" s="163"/>
      <c r="I337" s="163"/>
      <c r="J337" s="163"/>
      <c r="K337" s="163"/>
      <c r="L337" s="433"/>
    </row>
    <row r="338" spans="1:12" ht="14.25" customHeight="1">
      <c r="A338" s="163"/>
      <c r="B338" s="163"/>
      <c r="C338" s="163"/>
      <c r="D338" s="163"/>
      <c r="E338" s="163"/>
      <c r="F338" s="163"/>
      <c r="G338" s="163"/>
      <c r="H338" s="163"/>
      <c r="I338" s="163"/>
      <c r="J338" s="163"/>
      <c r="K338" s="163"/>
      <c r="L338" s="433"/>
    </row>
    <row r="339" spans="1:12" ht="14.25" customHeight="1">
      <c r="A339" s="163"/>
      <c r="B339" s="163"/>
      <c r="C339" s="163"/>
      <c r="D339" s="163"/>
      <c r="E339" s="163"/>
      <c r="F339" s="163"/>
      <c r="G339" s="163"/>
      <c r="H339" s="163"/>
      <c r="I339" s="163"/>
      <c r="J339" s="163"/>
      <c r="K339" s="163"/>
      <c r="L339" s="433"/>
    </row>
    <row r="340" spans="1:12" ht="14.25" customHeight="1">
      <c r="A340" s="163"/>
      <c r="B340" s="163"/>
      <c r="C340" s="163"/>
      <c r="D340" s="163"/>
      <c r="E340" s="163"/>
      <c r="F340" s="163"/>
      <c r="G340" s="163"/>
      <c r="H340" s="163"/>
      <c r="I340" s="163"/>
      <c r="J340" s="163"/>
      <c r="K340" s="163"/>
      <c r="L340" s="433"/>
    </row>
    <row r="341" spans="1:12" ht="14.25" customHeight="1">
      <c r="A341" s="163"/>
      <c r="B341" s="163"/>
      <c r="C341" s="163"/>
      <c r="D341" s="163"/>
      <c r="E341" s="163"/>
      <c r="F341" s="163"/>
      <c r="G341" s="163"/>
      <c r="H341" s="163"/>
      <c r="I341" s="163"/>
      <c r="J341" s="163"/>
      <c r="K341" s="163"/>
      <c r="L341" s="433"/>
    </row>
    <row r="342" spans="1:12" ht="14.25" customHeight="1">
      <c r="A342" s="163"/>
      <c r="B342" s="163"/>
      <c r="C342" s="163"/>
      <c r="D342" s="163"/>
      <c r="E342" s="163"/>
      <c r="F342" s="163"/>
      <c r="G342" s="163"/>
      <c r="H342" s="163"/>
      <c r="I342" s="163"/>
      <c r="J342" s="163"/>
      <c r="K342" s="163"/>
      <c r="L342" s="433"/>
    </row>
    <row r="343" spans="1:12" ht="14.25" customHeight="1">
      <c r="A343" s="163"/>
      <c r="B343" s="163"/>
      <c r="C343" s="163"/>
      <c r="D343" s="163"/>
      <c r="E343" s="163"/>
      <c r="F343" s="163"/>
      <c r="G343" s="163"/>
      <c r="H343" s="163"/>
      <c r="I343" s="163"/>
      <c r="J343" s="163"/>
      <c r="K343" s="163"/>
      <c r="L343" s="433"/>
    </row>
    <row r="344" spans="1:12" ht="14.25" customHeight="1">
      <c r="A344" s="163"/>
      <c r="B344" s="163"/>
      <c r="C344" s="163"/>
      <c r="D344" s="163"/>
      <c r="E344" s="163"/>
      <c r="F344" s="163"/>
      <c r="G344" s="163"/>
      <c r="H344" s="163"/>
      <c r="I344" s="163"/>
      <c r="J344" s="163"/>
      <c r="K344" s="163"/>
      <c r="L344" s="433"/>
    </row>
    <row r="345" spans="1:12" ht="14.25" customHeight="1">
      <c r="A345" s="163"/>
      <c r="B345" s="163"/>
      <c r="C345" s="163"/>
      <c r="D345" s="163"/>
      <c r="E345" s="163"/>
      <c r="F345" s="163"/>
      <c r="G345" s="163"/>
      <c r="H345" s="163"/>
      <c r="I345" s="163"/>
      <c r="J345" s="163"/>
      <c r="K345" s="163"/>
      <c r="L345" s="433"/>
    </row>
    <row r="346" spans="1:12" ht="14.25" customHeight="1">
      <c r="A346" s="163"/>
      <c r="B346" s="163"/>
      <c r="C346" s="163"/>
      <c r="D346" s="163"/>
      <c r="E346" s="163"/>
      <c r="F346" s="163"/>
      <c r="G346" s="163"/>
      <c r="H346" s="163"/>
      <c r="I346" s="163"/>
      <c r="J346" s="163"/>
      <c r="K346" s="163"/>
      <c r="L346" s="433"/>
    </row>
    <row r="347" spans="1:12" ht="14.25" customHeight="1">
      <c r="A347" s="163"/>
      <c r="B347" s="163"/>
      <c r="C347" s="163"/>
      <c r="D347" s="163"/>
      <c r="E347" s="163"/>
      <c r="F347" s="163"/>
      <c r="G347" s="163"/>
      <c r="H347" s="163"/>
      <c r="I347" s="163"/>
      <c r="J347" s="163"/>
      <c r="K347" s="163"/>
      <c r="L347" s="433"/>
    </row>
    <row r="348" spans="1:12" ht="14.25" customHeight="1">
      <c r="A348" s="163"/>
      <c r="B348" s="163"/>
      <c r="C348" s="163"/>
      <c r="D348" s="163"/>
      <c r="E348" s="163"/>
      <c r="F348" s="163"/>
      <c r="G348" s="163"/>
      <c r="H348" s="163"/>
      <c r="I348" s="163"/>
      <c r="J348" s="163"/>
      <c r="K348" s="163"/>
      <c r="L348" s="433"/>
    </row>
    <row r="349" spans="1:12" ht="14.25" customHeight="1">
      <c r="A349" s="163"/>
      <c r="B349" s="163"/>
      <c r="C349" s="163"/>
      <c r="D349" s="163"/>
      <c r="E349" s="163"/>
      <c r="F349" s="163"/>
      <c r="G349" s="163"/>
      <c r="H349" s="163"/>
      <c r="I349" s="163"/>
      <c r="J349" s="163"/>
      <c r="K349" s="163"/>
      <c r="L349" s="433"/>
    </row>
    <row r="350" spans="1:12" ht="14.25" customHeight="1">
      <c r="A350" s="163"/>
      <c r="B350" s="163"/>
      <c r="C350" s="163"/>
      <c r="D350" s="163"/>
      <c r="E350" s="163"/>
      <c r="F350" s="163"/>
      <c r="G350" s="163"/>
      <c r="H350" s="163"/>
      <c r="I350" s="163"/>
      <c r="J350" s="163"/>
      <c r="K350" s="163"/>
      <c r="L350" s="433"/>
    </row>
    <row r="351" spans="1:12" ht="14.25" customHeight="1">
      <c r="A351" s="163"/>
      <c r="B351" s="163"/>
      <c r="C351" s="163"/>
      <c r="D351" s="163"/>
      <c r="E351" s="163"/>
      <c r="F351" s="163"/>
      <c r="G351" s="163"/>
      <c r="H351" s="163"/>
      <c r="I351" s="163"/>
      <c r="J351" s="163"/>
      <c r="K351" s="163"/>
      <c r="L351" s="433"/>
    </row>
    <row r="352" spans="1:12" ht="14.25" customHeight="1">
      <c r="A352" s="163"/>
      <c r="B352" s="163"/>
      <c r="C352" s="163"/>
      <c r="D352" s="163"/>
      <c r="E352" s="163"/>
      <c r="F352" s="163"/>
      <c r="G352" s="163"/>
      <c r="H352" s="163"/>
      <c r="I352" s="163"/>
      <c r="J352" s="163"/>
      <c r="K352" s="163"/>
      <c r="L352" s="433"/>
    </row>
    <row r="353" spans="1:12" ht="14.25" customHeight="1">
      <c r="A353" s="163"/>
      <c r="B353" s="163"/>
      <c r="C353" s="163"/>
      <c r="D353" s="163"/>
      <c r="E353" s="163"/>
      <c r="F353" s="163"/>
      <c r="G353" s="163"/>
      <c r="H353" s="163"/>
      <c r="I353" s="163"/>
      <c r="J353" s="163"/>
      <c r="K353" s="163"/>
      <c r="L353" s="433"/>
    </row>
    <row r="354" spans="1:12" ht="14.25" customHeight="1">
      <c r="A354" s="163"/>
      <c r="B354" s="163"/>
      <c r="C354" s="163"/>
      <c r="D354" s="163"/>
      <c r="E354" s="163"/>
      <c r="F354" s="163"/>
      <c r="G354" s="163"/>
      <c r="H354" s="163"/>
      <c r="I354" s="163"/>
      <c r="J354" s="163"/>
      <c r="K354" s="163"/>
      <c r="L354" s="433"/>
    </row>
    <row r="355" spans="1:12" ht="14.25" customHeight="1">
      <c r="A355" s="163"/>
      <c r="B355" s="163"/>
      <c r="C355" s="163"/>
      <c r="D355" s="163"/>
      <c r="E355" s="163"/>
      <c r="F355" s="163"/>
      <c r="G355" s="163"/>
      <c r="H355" s="163"/>
      <c r="I355" s="163"/>
      <c r="J355" s="163"/>
      <c r="K355" s="163"/>
      <c r="L355" s="433"/>
    </row>
    <row r="356" spans="1:12" ht="14.25" customHeight="1">
      <c r="A356" s="163"/>
      <c r="B356" s="163"/>
      <c r="C356" s="163"/>
      <c r="D356" s="163"/>
      <c r="E356" s="163"/>
      <c r="F356" s="163"/>
      <c r="G356" s="163"/>
      <c r="H356" s="163"/>
      <c r="I356" s="163"/>
      <c r="J356" s="163"/>
      <c r="K356" s="163"/>
      <c r="L356" s="433"/>
    </row>
    <row r="357" spans="1:12" ht="14.25" customHeight="1">
      <c r="A357" s="163"/>
      <c r="B357" s="163"/>
      <c r="C357" s="163"/>
      <c r="D357" s="163"/>
      <c r="E357" s="163"/>
      <c r="F357" s="163"/>
      <c r="G357" s="163"/>
      <c r="H357" s="163"/>
      <c r="I357" s="163"/>
      <c r="J357" s="163"/>
      <c r="K357" s="163"/>
      <c r="L357" s="433"/>
    </row>
    <row r="358" spans="1:12" ht="14.25" customHeight="1">
      <c r="A358" s="163"/>
      <c r="B358" s="163"/>
      <c r="C358" s="163"/>
      <c r="D358" s="163"/>
      <c r="E358" s="163"/>
      <c r="F358" s="163"/>
      <c r="G358" s="163"/>
      <c r="H358" s="163"/>
      <c r="I358" s="163"/>
      <c r="J358" s="163"/>
      <c r="K358" s="163"/>
      <c r="L358" s="433"/>
    </row>
    <row r="359" spans="1:12" ht="14.25" customHeight="1">
      <c r="A359" s="163"/>
      <c r="B359" s="163"/>
      <c r="C359" s="163"/>
      <c r="D359" s="163"/>
      <c r="E359" s="163"/>
      <c r="F359" s="163"/>
      <c r="G359" s="163"/>
      <c r="H359" s="163"/>
      <c r="I359" s="163"/>
      <c r="J359" s="163"/>
      <c r="K359" s="163"/>
      <c r="L359" s="433"/>
    </row>
    <row r="360" spans="1:12" ht="14.25" customHeight="1">
      <c r="A360" s="163"/>
      <c r="B360" s="163"/>
      <c r="C360" s="163"/>
      <c r="D360" s="163"/>
      <c r="E360" s="163"/>
      <c r="F360" s="163"/>
      <c r="G360" s="163"/>
      <c r="H360" s="163"/>
      <c r="I360" s="163"/>
      <c r="J360" s="163"/>
      <c r="K360" s="163"/>
      <c r="L360" s="433"/>
    </row>
    <row r="361" spans="1:12" ht="14.25" customHeight="1">
      <c r="A361" s="163"/>
      <c r="B361" s="163"/>
      <c r="C361" s="163"/>
      <c r="D361" s="163"/>
      <c r="E361" s="163"/>
      <c r="F361" s="163"/>
      <c r="G361" s="163"/>
      <c r="H361" s="163"/>
      <c r="I361" s="163"/>
      <c r="J361" s="163"/>
      <c r="K361" s="163"/>
      <c r="L361" s="433"/>
    </row>
    <row r="362" spans="1:12" ht="14.25" customHeight="1">
      <c r="A362" s="163"/>
      <c r="B362" s="163"/>
      <c r="C362" s="163"/>
      <c r="D362" s="163"/>
      <c r="E362" s="163"/>
      <c r="F362" s="163"/>
      <c r="G362" s="163"/>
      <c r="H362" s="163"/>
      <c r="I362" s="163"/>
      <c r="J362" s="163"/>
      <c r="K362" s="163"/>
      <c r="L362" s="433"/>
    </row>
    <row r="363" spans="1:12" ht="14.25" customHeight="1">
      <c r="A363" s="163"/>
      <c r="B363" s="163"/>
      <c r="C363" s="163"/>
      <c r="D363" s="163"/>
      <c r="E363" s="163"/>
      <c r="F363" s="163"/>
      <c r="G363" s="163"/>
      <c r="H363" s="163"/>
      <c r="I363" s="163"/>
      <c r="J363" s="163"/>
      <c r="K363" s="163"/>
      <c r="L363" s="433"/>
    </row>
    <row r="364" spans="1:12" ht="14.25" customHeight="1">
      <c r="A364" s="163"/>
      <c r="B364" s="163"/>
      <c r="C364" s="163"/>
      <c r="D364" s="163"/>
      <c r="E364" s="163"/>
      <c r="F364" s="163"/>
      <c r="G364" s="163"/>
      <c r="H364" s="163"/>
      <c r="I364" s="163"/>
      <c r="J364" s="163"/>
      <c r="K364" s="163"/>
      <c r="L364" s="433"/>
    </row>
    <row r="365" spans="1:12" ht="14.25" customHeight="1">
      <c r="A365" s="163"/>
      <c r="B365" s="163"/>
      <c r="C365" s="163"/>
      <c r="D365" s="163"/>
      <c r="E365" s="163"/>
      <c r="F365" s="163"/>
      <c r="G365" s="163"/>
      <c r="H365" s="163"/>
      <c r="I365" s="163"/>
      <c r="J365" s="163"/>
      <c r="K365" s="163"/>
      <c r="L365" s="433"/>
    </row>
    <row r="366" spans="1:12" ht="14.25" customHeight="1">
      <c r="A366" s="163"/>
      <c r="B366" s="163"/>
      <c r="C366" s="163"/>
      <c r="D366" s="163"/>
      <c r="E366" s="163"/>
      <c r="F366" s="163"/>
      <c r="G366" s="163"/>
      <c r="H366" s="163"/>
      <c r="I366" s="163"/>
      <c r="J366" s="163"/>
      <c r="K366" s="163"/>
      <c r="L366" s="433"/>
    </row>
    <row r="367" spans="1:12" ht="14.25" customHeight="1">
      <c r="A367" s="163"/>
      <c r="B367" s="163"/>
      <c r="C367" s="163"/>
      <c r="D367" s="163"/>
      <c r="E367" s="163"/>
      <c r="F367" s="163"/>
      <c r="G367" s="163"/>
      <c r="H367" s="163"/>
      <c r="I367" s="163"/>
      <c r="J367" s="163"/>
      <c r="K367" s="163"/>
      <c r="L367" s="433"/>
    </row>
    <row r="368" spans="1:12" ht="14.25" customHeight="1">
      <c r="A368" s="163"/>
      <c r="B368" s="163"/>
      <c r="C368" s="163"/>
      <c r="D368" s="163"/>
      <c r="E368" s="163"/>
      <c r="F368" s="163"/>
      <c r="G368" s="163"/>
      <c r="H368" s="163"/>
      <c r="I368" s="163"/>
      <c r="J368" s="163"/>
      <c r="K368" s="163"/>
      <c r="L368" s="433"/>
    </row>
    <row r="369" spans="1:12" ht="14.25" customHeight="1">
      <c r="A369" s="163"/>
      <c r="B369" s="163"/>
      <c r="C369" s="163"/>
      <c r="D369" s="163"/>
      <c r="E369" s="163"/>
      <c r="F369" s="163"/>
      <c r="G369" s="163"/>
      <c r="H369" s="163"/>
      <c r="I369" s="163"/>
      <c r="J369" s="163"/>
      <c r="K369" s="163"/>
      <c r="L369" s="433"/>
    </row>
    <row r="370" spans="1:12" ht="14.25" customHeight="1">
      <c r="A370" s="163"/>
      <c r="B370" s="163"/>
      <c r="C370" s="163"/>
      <c r="D370" s="163"/>
      <c r="E370" s="163"/>
      <c r="F370" s="163"/>
      <c r="G370" s="163"/>
      <c r="H370" s="163"/>
      <c r="I370" s="163"/>
      <c r="J370" s="163"/>
      <c r="K370" s="163"/>
      <c r="L370" s="433"/>
    </row>
    <row r="371" spans="1:12" ht="14.25" customHeight="1">
      <c r="A371" s="163"/>
      <c r="B371" s="163"/>
      <c r="C371" s="163"/>
      <c r="D371" s="163"/>
      <c r="E371" s="163"/>
      <c r="F371" s="163"/>
      <c r="G371" s="163"/>
      <c r="H371" s="163"/>
      <c r="I371" s="163"/>
      <c r="J371" s="163"/>
      <c r="K371" s="163"/>
      <c r="L371" s="433"/>
    </row>
    <row r="372" spans="1:12" ht="14.25" customHeight="1">
      <c r="A372" s="163"/>
      <c r="B372" s="163"/>
      <c r="C372" s="163"/>
      <c r="D372" s="163"/>
      <c r="E372" s="163"/>
      <c r="F372" s="163"/>
      <c r="G372" s="163"/>
      <c r="H372" s="163"/>
      <c r="I372" s="163"/>
      <c r="J372" s="163"/>
      <c r="K372" s="163"/>
      <c r="L372" s="433"/>
    </row>
    <row r="373" spans="1:12" ht="14.25" customHeight="1">
      <c r="A373" s="163"/>
      <c r="B373" s="163"/>
      <c r="C373" s="163"/>
      <c r="D373" s="163"/>
      <c r="E373" s="163"/>
      <c r="F373" s="163"/>
      <c r="G373" s="163"/>
      <c r="H373" s="163"/>
      <c r="I373" s="163"/>
      <c r="J373" s="163"/>
      <c r="K373" s="163"/>
      <c r="L373" s="433"/>
    </row>
    <row r="374" spans="1:12" ht="14.25" customHeight="1">
      <c r="A374" s="163"/>
      <c r="B374" s="163"/>
      <c r="C374" s="163"/>
      <c r="D374" s="163"/>
      <c r="E374" s="163"/>
      <c r="F374" s="163"/>
      <c r="G374" s="163"/>
      <c r="H374" s="163"/>
      <c r="I374" s="163"/>
      <c r="J374" s="163"/>
      <c r="K374" s="163"/>
      <c r="L374" s="433"/>
    </row>
    <row r="375" spans="1:12" ht="14.25" customHeight="1">
      <c r="A375" s="163"/>
      <c r="B375" s="163"/>
      <c r="C375" s="163"/>
      <c r="D375" s="163"/>
      <c r="E375" s="163"/>
      <c r="F375" s="163"/>
      <c r="G375" s="163"/>
      <c r="H375" s="163"/>
      <c r="I375" s="163"/>
      <c r="J375" s="163"/>
      <c r="K375" s="163"/>
      <c r="L375" s="433"/>
    </row>
    <row r="376" spans="1:12" ht="14.25" customHeight="1">
      <c r="A376" s="163"/>
      <c r="B376" s="163"/>
      <c r="C376" s="163"/>
      <c r="D376" s="163"/>
      <c r="E376" s="163"/>
      <c r="F376" s="163"/>
      <c r="G376" s="163"/>
      <c r="H376" s="163"/>
      <c r="I376" s="163"/>
      <c r="J376" s="163"/>
      <c r="K376" s="163"/>
      <c r="L376" s="433"/>
    </row>
    <row r="377" spans="1:12" ht="14.25" customHeight="1">
      <c r="A377" s="163"/>
      <c r="B377" s="163"/>
      <c r="C377" s="163"/>
      <c r="D377" s="163"/>
      <c r="E377" s="163"/>
      <c r="F377" s="163"/>
      <c r="G377" s="163"/>
      <c r="H377" s="163"/>
      <c r="I377" s="163"/>
      <c r="J377" s="163"/>
      <c r="K377" s="163"/>
      <c r="L377" s="433"/>
    </row>
    <row r="378" spans="1:12" ht="14.25" customHeight="1">
      <c r="A378" s="163"/>
      <c r="B378" s="163"/>
      <c r="C378" s="163"/>
      <c r="D378" s="163"/>
      <c r="E378" s="163"/>
      <c r="F378" s="163"/>
      <c r="G378" s="163"/>
      <c r="H378" s="163"/>
      <c r="I378" s="163"/>
      <c r="J378" s="163"/>
      <c r="K378" s="163"/>
      <c r="L378" s="433"/>
    </row>
    <row r="379" spans="1:12" ht="14.25" customHeight="1">
      <c r="A379" s="163"/>
      <c r="B379" s="163"/>
      <c r="C379" s="163"/>
      <c r="D379" s="163"/>
      <c r="E379" s="163"/>
      <c r="F379" s="163"/>
      <c r="G379" s="163"/>
      <c r="H379" s="163"/>
      <c r="I379" s="163"/>
      <c r="J379" s="163"/>
      <c r="K379" s="163"/>
      <c r="L379" s="433"/>
    </row>
    <row r="380" spans="1:12" ht="14.25" customHeight="1">
      <c r="A380" s="163"/>
      <c r="B380" s="163"/>
      <c r="C380" s="163"/>
      <c r="D380" s="163"/>
      <c r="E380" s="163"/>
      <c r="F380" s="163"/>
      <c r="G380" s="163"/>
      <c r="H380" s="163"/>
      <c r="I380" s="163"/>
      <c r="J380" s="163"/>
      <c r="K380" s="163"/>
      <c r="L380" s="433"/>
    </row>
    <row r="381" spans="1:12" ht="14.25" customHeight="1">
      <c r="A381" s="163"/>
      <c r="B381" s="163"/>
      <c r="C381" s="163"/>
      <c r="D381" s="163"/>
      <c r="E381" s="163"/>
      <c r="F381" s="163"/>
      <c r="G381" s="163"/>
      <c r="H381" s="163"/>
      <c r="I381" s="163"/>
      <c r="J381" s="163"/>
      <c r="K381" s="163"/>
      <c r="L381" s="433"/>
    </row>
    <row r="382" spans="1:12" ht="14.25" customHeight="1">
      <c r="A382" s="163"/>
      <c r="B382" s="163"/>
      <c r="C382" s="163"/>
      <c r="D382" s="163"/>
      <c r="E382" s="163"/>
      <c r="F382" s="163"/>
      <c r="G382" s="163"/>
      <c r="H382" s="163"/>
      <c r="I382" s="163"/>
      <c r="J382" s="163"/>
      <c r="K382" s="163"/>
      <c r="L382" s="433"/>
    </row>
    <row r="383" spans="1:12" ht="14.25" customHeight="1">
      <c r="A383" s="163"/>
      <c r="B383" s="163"/>
      <c r="C383" s="163"/>
      <c r="D383" s="163"/>
      <c r="E383" s="163"/>
      <c r="F383" s="163"/>
      <c r="G383" s="163"/>
      <c r="H383" s="163"/>
      <c r="I383" s="163"/>
      <c r="J383" s="163"/>
      <c r="K383" s="163"/>
      <c r="L383" s="433"/>
    </row>
    <row r="384" spans="1:12" ht="14.25" customHeight="1">
      <c r="A384" s="163"/>
      <c r="B384" s="163"/>
      <c r="C384" s="163"/>
      <c r="D384" s="163"/>
      <c r="E384" s="163"/>
      <c r="F384" s="163"/>
      <c r="G384" s="163"/>
      <c r="H384" s="163"/>
      <c r="I384" s="163"/>
      <c r="J384" s="163"/>
      <c r="K384" s="163"/>
      <c r="L384" s="433"/>
    </row>
    <row r="385" spans="1:12" ht="14.25" customHeight="1">
      <c r="A385" s="163"/>
      <c r="B385" s="163"/>
      <c r="C385" s="163"/>
      <c r="D385" s="163"/>
      <c r="E385" s="163"/>
      <c r="F385" s="163"/>
      <c r="G385" s="163"/>
      <c r="H385" s="163"/>
      <c r="I385" s="163"/>
      <c r="J385" s="163"/>
      <c r="K385" s="163"/>
      <c r="L385" s="433"/>
    </row>
    <row r="386" spans="1:12" ht="14.25" customHeight="1">
      <c r="A386" s="163"/>
      <c r="B386" s="163"/>
      <c r="C386" s="163"/>
      <c r="D386" s="163"/>
      <c r="E386" s="163"/>
      <c r="F386" s="163"/>
      <c r="G386" s="163"/>
      <c r="H386" s="163"/>
      <c r="I386" s="163"/>
      <c r="J386" s="163"/>
      <c r="K386" s="163"/>
      <c r="L386" s="433"/>
    </row>
    <row r="387" spans="1:12" ht="14.25" customHeight="1">
      <c r="A387" s="163"/>
      <c r="B387" s="163"/>
      <c r="C387" s="163"/>
      <c r="D387" s="163"/>
      <c r="E387" s="163"/>
      <c r="F387" s="163"/>
      <c r="G387" s="163"/>
      <c r="H387" s="163"/>
      <c r="I387" s="163"/>
      <c r="J387" s="163"/>
      <c r="K387" s="163"/>
      <c r="L387" s="433"/>
    </row>
    <row r="388" spans="1:12" ht="14.25" customHeight="1">
      <c r="A388" s="163"/>
      <c r="B388" s="163"/>
      <c r="C388" s="163"/>
      <c r="D388" s="163"/>
      <c r="E388" s="163"/>
      <c r="F388" s="163"/>
      <c r="G388" s="163"/>
      <c r="H388" s="163"/>
      <c r="I388" s="163"/>
      <c r="J388" s="163"/>
      <c r="K388" s="163"/>
      <c r="L388" s="433"/>
    </row>
    <row r="389" spans="1:12" ht="14.25" customHeight="1">
      <c r="A389" s="163"/>
      <c r="B389" s="163"/>
      <c r="C389" s="163"/>
      <c r="D389" s="163"/>
      <c r="E389" s="163"/>
      <c r="F389" s="163"/>
      <c r="G389" s="163"/>
      <c r="H389" s="163"/>
      <c r="I389" s="163"/>
      <c r="J389" s="163"/>
      <c r="K389" s="163"/>
      <c r="L389" s="433"/>
    </row>
    <row r="390" spans="1:12" ht="14.25" customHeight="1">
      <c r="A390" s="163"/>
      <c r="B390" s="163"/>
      <c r="C390" s="163"/>
      <c r="D390" s="163"/>
      <c r="E390" s="163"/>
      <c r="F390" s="163"/>
      <c r="G390" s="163"/>
      <c r="H390" s="163"/>
      <c r="I390" s="163"/>
      <c r="J390" s="163"/>
      <c r="K390" s="163"/>
      <c r="L390" s="433"/>
    </row>
    <row r="391" spans="1:12" ht="14.25" customHeight="1">
      <c r="A391" s="163"/>
      <c r="B391" s="163"/>
      <c r="C391" s="163"/>
      <c r="D391" s="163"/>
      <c r="E391" s="163"/>
      <c r="F391" s="163"/>
      <c r="G391" s="163"/>
      <c r="H391" s="163"/>
      <c r="I391" s="163"/>
      <c r="J391" s="163"/>
      <c r="K391" s="163"/>
      <c r="L391" s="433"/>
    </row>
    <row r="392" spans="1:12" ht="14.25" customHeight="1">
      <c r="A392" s="163"/>
      <c r="B392" s="163"/>
      <c r="C392" s="163"/>
      <c r="D392" s="163"/>
      <c r="E392" s="163"/>
      <c r="F392" s="163"/>
      <c r="G392" s="163"/>
      <c r="H392" s="163"/>
      <c r="I392" s="163"/>
      <c r="J392" s="163"/>
      <c r="K392" s="163"/>
      <c r="L392" s="433"/>
    </row>
    <row r="393" spans="1:12" ht="14.25" customHeight="1">
      <c r="A393" s="163"/>
      <c r="B393" s="163"/>
      <c r="C393" s="163"/>
      <c r="D393" s="163"/>
      <c r="E393" s="163"/>
      <c r="F393" s="163"/>
      <c r="G393" s="163"/>
      <c r="H393" s="163"/>
      <c r="I393" s="163"/>
      <c r="J393" s="163"/>
      <c r="K393" s="163"/>
      <c r="L393" s="433"/>
    </row>
    <row r="394" spans="1:12" ht="14.25" customHeight="1">
      <c r="A394" s="163"/>
      <c r="B394" s="163"/>
      <c r="C394" s="163"/>
      <c r="D394" s="163"/>
      <c r="E394" s="163"/>
      <c r="F394" s="163"/>
      <c r="G394" s="163"/>
      <c r="H394" s="163"/>
      <c r="I394" s="163"/>
      <c r="J394" s="163"/>
      <c r="K394" s="163"/>
      <c r="L394" s="433"/>
    </row>
    <row r="395" spans="1:12" ht="14.25" customHeight="1">
      <c r="A395" s="163"/>
      <c r="B395" s="163"/>
      <c r="C395" s="163"/>
      <c r="D395" s="163"/>
      <c r="E395" s="163"/>
      <c r="F395" s="163"/>
      <c r="G395" s="163"/>
      <c r="H395" s="163"/>
      <c r="I395" s="163"/>
      <c r="J395" s="163"/>
      <c r="K395" s="163"/>
      <c r="L395" s="433"/>
    </row>
    <row r="396" spans="1:12" ht="14.25" customHeight="1">
      <c r="A396" s="163"/>
      <c r="B396" s="163"/>
      <c r="C396" s="163"/>
      <c r="D396" s="163"/>
      <c r="E396" s="163"/>
      <c r="F396" s="163"/>
      <c r="G396" s="163"/>
      <c r="H396" s="163"/>
      <c r="I396" s="163"/>
      <c r="J396" s="163"/>
      <c r="K396" s="163"/>
      <c r="L396" s="433"/>
    </row>
    <row r="397" spans="1:12" ht="14.25" customHeight="1">
      <c r="A397" s="163"/>
      <c r="B397" s="163"/>
      <c r="C397" s="163"/>
      <c r="D397" s="163"/>
      <c r="E397" s="163"/>
      <c r="F397" s="163"/>
      <c r="G397" s="163"/>
      <c r="H397" s="163"/>
      <c r="I397" s="163"/>
      <c r="J397" s="163"/>
      <c r="K397" s="163"/>
      <c r="L397" s="433"/>
    </row>
    <row r="398" spans="1:12" ht="14.25" customHeight="1">
      <c r="A398" s="163"/>
      <c r="B398" s="163"/>
      <c r="C398" s="163"/>
      <c r="D398" s="163"/>
      <c r="E398" s="163"/>
      <c r="F398" s="163"/>
      <c r="G398" s="163"/>
      <c r="H398" s="163"/>
      <c r="I398" s="163"/>
      <c r="J398" s="163"/>
      <c r="K398" s="163"/>
      <c r="L398" s="433"/>
    </row>
    <row r="399" spans="1:12" ht="14.25" customHeight="1">
      <c r="A399" s="163"/>
      <c r="B399" s="163"/>
      <c r="C399" s="163"/>
      <c r="D399" s="163"/>
      <c r="E399" s="163"/>
      <c r="F399" s="163"/>
      <c r="G399" s="163"/>
      <c r="H399" s="163"/>
      <c r="I399" s="163"/>
      <c r="J399" s="163"/>
      <c r="K399" s="163"/>
      <c r="L399" s="433"/>
    </row>
    <row r="400" spans="1:12" ht="14.25" customHeight="1">
      <c r="A400" s="163"/>
      <c r="B400" s="163"/>
      <c r="C400" s="163"/>
      <c r="D400" s="163"/>
      <c r="E400" s="163"/>
      <c r="F400" s="163"/>
      <c r="G400" s="163"/>
      <c r="H400" s="163"/>
      <c r="I400" s="163"/>
      <c r="J400" s="163"/>
      <c r="K400" s="163"/>
      <c r="L400" s="433"/>
    </row>
    <row r="401" spans="1:12" ht="14.25" customHeight="1">
      <c r="A401" s="163"/>
      <c r="B401" s="163"/>
      <c r="C401" s="163"/>
      <c r="D401" s="163"/>
      <c r="E401" s="163"/>
      <c r="F401" s="163"/>
      <c r="G401" s="163"/>
      <c r="H401" s="163"/>
      <c r="I401" s="163"/>
      <c r="J401" s="163"/>
      <c r="K401" s="163"/>
      <c r="L401" s="433"/>
    </row>
    <row r="402" spans="1:12" ht="14.25" customHeight="1">
      <c r="A402" s="163"/>
      <c r="B402" s="163"/>
      <c r="C402" s="163"/>
      <c r="D402" s="163"/>
      <c r="E402" s="163"/>
      <c r="F402" s="163"/>
      <c r="G402" s="163"/>
      <c r="H402" s="163"/>
      <c r="I402" s="163"/>
      <c r="J402" s="163"/>
      <c r="K402" s="163"/>
      <c r="L402" s="433"/>
    </row>
    <row r="403" spans="1:12" ht="14.25" customHeight="1">
      <c r="A403" s="163"/>
      <c r="B403" s="163"/>
      <c r="C403" s="163"/>
      <c r="D403" s="163"/>
      <c r="E403" s="163"/>
      <c r="F403" s="163"/>
      <c r="G403" s="163"/>
      <c r="H403" s="163"/>
      <c r="I403" s="163"/>
      <c r="J403" s="163"/>
      <c r="K403" s="163"/>
      <c r="L403" s="433"/>
    </row>
    <row r="404" spans="1:12" ht="14.25" customHeight="1">
      <c r="A404" s="163"/>
      <c r="B404" s="163"/>
      <c r="C404" s="163"/>
      <c r="D404" s="163"/>
      <c r="E404" s="163"/>
      <c r="F404" s="163"/>
      <c r="G404" s="163"/>
      <c r="H404" s="163"/>
      <c r="I404" s="163"/>
      <c r="J404" s="163"/>
      <c r="K404" s="163"/>
      <c r="L404" s="433"/>
    </row>
    <row r="405" spans="1:12" ht="14.25" customHeight="1">
      <c r="A405" s="163"/>
      <c r="B405" s="163"/>
      <c r="C405" s="163"/>
      <c r="D405" s="163"/>
      <c r="E405" s="163"/>
      <c r="F405" s="163"/>
      <c r="G405" s="163"/>
      <c r="H405" s="163"/>
      <c r="I405" s="163"/>
      <c r="J405" s="163"/>
      <c r="K405" s="163"/>
      <c r="L405" s="433"/>
    </row>
    <row r="406" spans="1:12" ht="14.25" customHeight="1">
      <c r="A406" s="163"/>
      <c r="B406" s="163"/>
      <c r="C406" s="163"/>
      <c r="D406" s="163"/>
      <c r="E406" s="163"/>
      <c r="F406" s="163"/>
      <c r="G406" s="163"/>
      <c r="H406" s="163"/>
      <c r="I406" s="163"/>
      <c r="J406" s="163"/>
      <c r="K406" s="163"/>
      <c r="L406" s="433"/>
    </row>
    <row r="407" spans="1:12" ht="14.25" customHeight="1">
      <c r="A407" s="163"/>
      <c r="B407" s="163"/>
      <c r="C407" s="163"/>
      <c r="D407" s="163"/>
      <c r="E407" s="163"/>
      <c r="F407" s="163"/>
      <c r="G407" s="163"/>
      <c r="H407" s="163"/>
      <c r="I407" s="163"/>
      <c r="J407" s="163"/>
      <c r="K407" s="163"/>
      <c r="L407" s="433"/>
    </row>
    <row r="408" spans="1:12" ht="14.25" customHeight="1">
      <c r="A408" s="163"/>
      <c r="B408" s="163"/>
      <c r="C408" s="163"/>
      <c r="D408" s="163"/>
      <c r="E408" s="163"/>
      <c r="F408" s="163"/>
      <c r="G408" s="163"/>
      <c r="H408" s="163"/>
      <c r="I408" s="163"/>
      <c r="J408" s="163"/>
      <c r="K408" s="163"/>
      <c r="L408" s="433"/>
    </row>
    <row r="409" spans="1:12" ht="14.25" customHeight="1">
      <c r="A409" s="163"/>
      <c r="B409" s="163"/>
      <c r="C409" s="163"/>
      <c r="D409" s="163"/>
      <c r="E409" s="163"/>
      <c r="F409" s="163"/>
      <c r="G409" s="163"/>
      <c r="H409" s="163"/>
      <c r="I409" s="163"/>
      <c r="J409" s="163"/>
      <c r="K409" s="163"/>
      <c r="L409" s="433"/>
    </row>
    <row r="410" spans="1:12" ht="14.25" customHeight="1">
      <c r="A410" s="163"/>
      <c r="B410" s="163"/>
      <c r="C410" s="163"/>
      <c r="D410" s="163"/>
      <c r="E410" s="163"/>
      <c r="F410" s="163"/>
      <c r="G410" s="163"/>
      <c r="H410" s="163"/>
      <c r="I410" s="163"/>
      <c r="J410" s="163"/>
      <c r="K410" s="163"/>
      <c r="L410" s="433"/>
    </row>
    <row r="411" spans="1:12" ht="14.25" customHeight="1">
      <c r="A411" s="163"/>
      <c r="B411" s="163"/>
      <c r="C411" s="163"/>
      <c r="D411" s="163"/>
      <c r="E411" s="163"/>
      <c r="F411" s="163"/>
      <c r="G411" s="163"/>
      <c r="H411" s="163"/>
      <c r="I411" s="163"/>
      <c r="J411" s="163"/>
      <c r="K411" s="163"/>
      <c r="L411" s="433"/>
    </row>
    <row r="412" spans="1:12" ht="14.25" customHeight="1">
      <c r="A412" s="163"/>
      <c r="B412" s="163"/>
      <c r="C412" s="163"/>
      <c r="D412" s="163"/>
      <c r="E412" s="163"/>
      <c r="F412" s="163"/>
      <c r="G412" s="163"/>
      <c r="H412" s="163"/>
      <c r="I412" s="163"/>
      <c r="J412" s="163"/>
      <c r="K412" s="163"/>
      <c r="L412" s="433"/>
    </row>
    <row r="413" spans="1:12" ht="14.25" customHeight="1">
      <c r="A413" s="163"/>
      <c r="B413" s="163"/>
      <c r="C413" s="163"/>
      <c r="D413" s="163"/>
      <c r="E413" s="163"/>
      <c r="F413" s="163"/>
      <c r="G413" s="163"/>
      <c r="H413" s="163"/>
      <c r="I413" s="163"/>
      <c r="J413" s="163"/>
      <c r="K413" s="163"/>
      <c r="L413" s="433"/>
    </row>
    <row r="414" spans="1:12" ht="14.25" customHeight="1">
      <c r="A414" s="163"/>
      <c r="B414" s="163"/>
      <c r="C414" s="163"/>
      <c r="D414" s="163"/>
      <c r="E414" s="163"/>
      <c r="F414" s="163"/>
      <c r="G414" s="163"/>
      <c r="H414" s="163"/>
      <c r="I414" s="163"/>
      <c r="J414" s="163"/>
      <c r="K414" s="163"/>
      <c r="L414" s="433"/>
    </row>
    <row r="415" spans="1:12" ht="14.25" customHeight="1">
      <c r="A415" s="163"/>
      <c r="B415" s="163"/>
      <c r="C415" s="163"/>
      <c r="D415" s="163"/>
      <c r="E415" s="163"/>
      <c r="F415" s="163"/>
      <c r="G415" s="163"/>
      <c r="H415" s="163"/>
      <c r="I415" s="163"/>
      <c r="J415" s="163"/>
      <c r="K415" s="163"/>
      <c r="L415" s="433"/>
    </row>
    <row r="416" spans="1:12" ht="14.25" customHeight="1">
      <c r="A416" s="163"/>
      <c r="B416" s="163"/>
      <c r="C416" s="163"/>
      <c r="D416" s="163"/>
      <c r="E416" s="163"/>
      <c r="F416" s="163"/>
      <c r="G416" s="163"/>
      <c r="H416" s="163"/>
      <c r="I416" s="163"/>
      <c r="J416" s="163"/>
      <c r="K416" s="163"/>
      <c r="L416" s="433"/>
    </row>
    <row r="417" spans="1:12" ht="14.25" customHeight="1">
      <c r="A417" s="163"/>
      <c r="B417" s="163"/>
      <c r="C417" s="163"/>
      <c r="D417" s="163"/>
      <c r="E417" s="163"/>
      <c r="F417" s="163"/>
      <c r="G417" s="163"/>
      <c r="H417" s="163"/>
      <c r="I417" s="163"/>
      <c r="J417" s="163"/>
      <c r="K417" s="163"/>
      <c r="L417" s="433"/>
    </row>
    <row r="418" spans="1:12" ht="14.25" customHeight="1">
      <c r="A418" s="163"/>
      <c r="B418" s="163"/>
      <c r="C418" s="163"/>
      <c r="D418" s="163"/>
      <c r="E418" s="163"/>
      <c r="F418" s="163"/>
      <c r="G418" s="163"/>
      <c r="H418" s="163"/>
      <c r="I418" s="163"/>
      <c r="J418" s="163"/>
      <c r="K418" s="163"/>
      <c r="L418" s="433"/>
    </row>
    <row r="419" spans="1:12" ht="14.25" customHeight="1">
      <c r="A419" s="163"/>
      <c r="B419" s="163"/>
      <c r="C419" s="163"/>
      <c r="D419" s="163"/>
      <c r="E419" s="163"/>
      <c r="F419" s="163"/>
      <c r="G419" s="163"/>
      <c r="H419" s="163"/>
      <c r="I419" s="163"/>
      <c r="J419" s="163"/>
      <c r="K419" s="163"/>
      <c r="L419" s="433"/>
    </row>
    <row r="420" spans="1:12" ht="14.25" customHeight="1">
      <c r="A420" s="163"/>
      <c r="B420" s="163"/>
      <c r="C420" s="163"/>
      <c r="D420" s="163"/>
      <c r="E420" s="163"/>
      <c r="F420" s="163"/>
      <c r="G420" s="163"/>
      <c r="H420" s="163"/>
      <c r="I420" s="163"/>
      <c r="J420" s="163"/>
      <c r="K420" s="163"/>
      <c r="L420" s="433"/>
    </row>
    <row r="421" spans="1:12" ht="14.25" customHeight="1">
      <c r="A421" s="163"/>
      <c r="B421" s="163"/>
      <c r="C421" s="163"/>
      <c r="D421" s="163"/>
      <c r="E421" s="163"/>
      <c r="F421" s="163"/>
      <c r="G421" s="163"/>
      <c r="H421" s="163"/>
      <c r="I421" s="163"/>
      <c r="J421" s="163"/>
      <c r="K421" s="163"/>
      <c r="L421" s="433"/>
    </row>
    <row r="422" spans="1:12" ht="14.25" customHeight="1">
      <c r="A422" s="163"/>
      <c r="B422" s="163"/>
      <c r="C422" s="163"/>
      <c r="D422" s="163"/>
      <c r="E422" s="163"/>
      <c r="F422" s="163"/>
      <c r="G422" s="163"/>
      <c r="H422" s="163"/>
      <c r="I422" s="163"/>
      <c r="J422" s="163"/>
      <c r="K422" s="163"/>
      <c r="L422" s="433"/>
    </row>
    <row r="423" spans="1:12" ht="14.25" customHeight="1">
      <c r="A423" s="163"/>
      <c r="B423" s="163"/>
      <c r="C423" s="163"/>
      <c r="D423" s="163"/>
      <c r="E423" s="163"/>
      <c r="F423" s="163"/>
      <c r="G423" s="163"/>
      <c r="H423" s="163"/>
      <c r="I423" s="163"/>
      <c r="J423" s="163"/>
      <c r="K423" s="163"/>
      <c r="L423" s="433"/>
    </row>
    <row r="424" spans="1:12" ht="14.25" customHeight="1">
      <c r="A424" s="163"/>
      <c r="B424" s="163"/>
      <c r="C424" s="163"/>
      <c r="D424" s="163"/>
      <c r="E424" s="163"/>
      <c r="F424" s="163"/>
      <c r="G424" s="163"/>
      <c r="H424" s="163"/>
      <c r="I424" s="163"/>
      <c r="J424" s="163"/>
      <c r="K424" s="163"/>
      <c r="L424" s="433"/>
    </row>
    <row r="425" spans="1:12" ht="14.25" customHeight="1">
      <c r="A425" s="163"/>
      <c r="B425" s="163"/>
      <c r="C425" s="163"/>
      <c r="D425" s="163"/>
      <c r="E425" s="163"/>
      <c r="F425" s="163"/>
      <c r="G425" s="163"/>
      <c r="H425" s="163"/>
      <c r="I425" s="163"/>
      <c r="J425" s="163"/>
      <c r="K425" s="163"/>
      <c r="L425" s="433"/>
    </row>
    <row r="426" spans="1:12" ht="14.25" customHeight="1">
      <c r="A426" s="163"/>
      <c r="B426" s="163"/>
      <c r="C426" s="163"/>
      <c r="D426" s="163"/>
      <c r="E426" s="163"/>
      <c r="F426" s="163"/>
      <c r="G426" s="163"/>
      <c r="H426" s="163"/>
      <c r="I426" s="163"/>
      <c r="J426" s="163"/>
      <c r="K426" s="163"/>
      <c r="L426" s="433"/>
    </row>
    <row r="427" spans="1:12" ht="14.25" customHeight="1">
      <c r="A427" s="163"/>
      <c r="B427" s="163"/>
      <c r="C427" s="163"/>
      <c r="D427" s="163"/>
      <c r="E427" s="163"/>
      <c r="F427" s="163"/>
      <c r="G427" s="163"/>
      <c r="H427" s="163"/>
      <c r="I427" s="163"/>
      <c r="J427" s="163"/>
      <c r="K427" s="163"/>
      <c r="L427" s="433"/>
    </row>
    <row r="428" spans="1:12" ht="14.25" customHeight="1">
      <c r="A428" s="163"/>
      <c r="B428" s="163"/>
      <c r="C428" s="163"/>
      <c r="D428" s="163"/>
      <c r="E428" s="163"/>
      <c r="F428" s="163"/>
      <c r="G428" s="163"/>
      <c r="H428" s="163"/>
      <c r="I428" s="163"/>
      <c r="J428" s="163"/>
      <c r="K428" s="163"/>
      <c r="L428" s="433"/>
    </row>
    <row r="429" spans="1:12" ht="14.25" customHeight="1">
      <c r="A429" s="163"/>
      <c r="B429" s="163"/>
      <c r="C429" s="163"/>
      <c r="D429" s="163"/>
      <c r="E429" s="163"/>
      <c r="F429" s="163"/>
      <c r="G429" s="163"/>
      <c r="H429" s="163"/>
      <c r="I429" s="163"/>
      <c r="J429" s="163"/>
      <c r="K429" s="163"/>
      <c r="L429" s="433"/>
    </row>
    <row r="430" spans="1:12" ht="14.25" customHeight="1">
      <c r="A430" s="163"/>
      <c r="B430" s="163"/>
      <c r="C430" s="163"/>
      <c r="D430" s="163"/>
      <c r="E430" s="163"/>
      <c r="F430" s="163"/>
      <c r="G430" s="163"/>
      <c r="H430" s="163"/>
      <c r="I430" s="163"/>
      <c r="J430" s="163"/>
      <c r="K430" s="163"/>
      <c r="L430" s="433"/>
    </row>
    <row r="431" spans="1:12" ht="14.25" customHeight="1">
      <c r="A431" s="163"/>
      <c r="B431" s="163"/>
      <c r="C431" s="163"/>
      <c r="D431" s="163"/>
      <c r="E431" s="163"/>
      <c r="F431" s="163"/>
      <c r="G431" s="163"/>
      <c r="H431" s="163"/>
      <c r="I431" s="163"/>
      <c r="J431" s="163"/>
      <c r="K431" s="163"/>
      <c r="L431" s="433"/>
    </row>
    <row r="432" spans="1:12" ht="14.25" customHeight="1">
      <c r="A432" s="163"/>
      <c r="B432" s="163"/>
      <c r="C432" s="163"/>
      <c r="D432" s="163"/>
      <c r="E432" s="163"/>
      <c r="F432" s="163"/>
      <c r="G432" s="163"/>
      <c r="H432" s="163"/>
      <c r="I432" s="163"/>
      <c r="J432" s="163"/>
      <c r="K432" s="163"/>
      <c r="L432" s="433"/>
    </row>
    <row r="433" spans="1:12" ht="14.25" customHeight="1">
      <c r="A433" s="163"/>
      <c r="B433" s="163"/>
      <c r="C433" s="163"/>
      <c r="D433" s="163"/>
      <c r="E433" s="163"/>
      <c r="F433" s="163"/>
      <c r="G433" s="163"/>
      <c r="H433" s="163"/>
      <c r="I433" s="163"/>
      <c r="J433" s="163"/>
      <c r="K433" s="163"/>
      <c r="L433" s="433"/>
    </row>
    <row r="434" spans="1:12" ht="14.25" customHeight="1">
      <c r="A434" s="163"/>
      <c r="B434" s="163"/>
      <c r="C434" s="163"/>
      <c r="D434" s="163"/>
      <c r="E434" s="163"/>
      <c r="F434" s="163"/>
      <c r="G434" s="163"/>
      <c r="H434" s="163"/>
      <c r="I434" s="163"/>
      <c r="J434" s="163"/>
      <c r="K434" s="163"/>
      <c r="L434" s="433"/>
    </row>
    <row r="435" spans="1:12" ht="14.25" customHeight="1">
      <c r="A435" s="163"/>
      <c r="B435" s="163"/>
      <c r="C435" s="163"/>
      <c r="D435" s="163"/>
      <c r="E435" s="163"/>
      <c r="F435" s="163"/>
      <c r="G435" s="163"/>
      <c r="H435" s="163"/>
      <c r="I435" s="163"/>
      <c r="J435" s="163"/>
      <c r="K435" s="163"/>
      <c r="L435" s="433"/>
    </row>
    <row r="436" spans="1:12" ht="14.25" customHeight="1">
      <c r="A436" s="163"/>
      <c r="B436" s="163"/>
      <c r="C436" s="163"/>
      <c r="D436" s="163"/>
      <c r="E436" s="163"/>
      <c r="F436" s="163"/>
      <c r="G436" s="163"/>
      <c r="H436" s="163"/>
      <c r="I436" s="163"/>
      <c r="J436" s="163"/>
      <c r="K436" s="163"/>
      <c r="L436" s="433"/>
    </row>
    <row r="437" spans="1:12" ht="14.25" customHeight="1">
      <c r="A437" s="163"/>
      <c r="B437" s="163"/>
      <c r="C437" s="163"/>
      <c r="D437" s="163"/>
      <c r="E437" s="163"/>
      <c r="F437" s="163"/>
      <c r="G437" s="163"/>
      <c r="H437" s="163"/>
      <c r="I437" s="163"/>
      <c r="J437" s="163"/>
      <c r="K437" s="163"/>
      <c r="L437" s="433"/>
    </row>
    <row r="438" spans="1:12" ht="14.25" customHeight="1">
      <c r="A438" s="163"/>
      <c r="B438" s="163"/>
      <c r="C438" s="163"/>
      <c r="D438" s="163"/>
      <c r="E438" s="163"/>
      <c r="F438" s="163"/>
      <c r="G438" s="163"/>
      <c r="H438" s="163"/>
      <c r="I438" s="163"/>
      <c r="J438" s="163"/>
      <c r="K438" s="163"/>
      <c r="L438" s="433"/>
    </row>
    <row r="439" spans="1:12" ht="14.25" customHeight="1">
      <c r="A439" s="163"/>
      <c r="B439" s="163"/>
      <c r="C439" s="163"/>
      <c r="D439" s="163"/>
      <c r="E439" s="163"/>
      <c r="F439" s="163"/>
      <c r="G439" s="163"/>
      <c r="H439" s="163"/>
      <c r="I439" s="163"/>
      <c r="J439" s="163"/>
      <c r="K439" s="163"/>
      <c r="L439" s="433"/>
    </row>
    <row r="440" spans="1:12" ht="14.25" customHeight="1">
      <c r="A440" s="163"/>
      <c r="B440" s="163"/>
      <c r="C440" s="163"/>
      <c r="D440" s="163"/>
      <c r="E440" s="163"/>
      <c r="F440" s="163"/>
      <c r="G440" s="163"/>
      <c r="H440" s="163"/>
      <c r="I440" s="163"/>
      <c r="J440" s="163"/>
      <c r="K440" s="163"/>
      <c r="L440" s="433"/>
    </row>
    <row r="441" spans="1:12" ht="14.25" customHeight="1">
      <c r="A441" s="163"/>
      <c r="B441" s="163"/>
      <c r="C441" s="163"/>
      <c r="D441" s="163"/>
      <c r="E441" s="163"/>
      <c r="F441" s="163"/>
      <c r="G441" s="163"/>
      <c r="H441" s="163"/>
      <c r="I441" s="163"/>
      <c r="J441" s="163"/>
      <c r="K441" s="163"/>
      <c r="L441" s="433"/>
    </row>
    <row r="442" spans="1:12" ht="14.25" customHeight="1">
      <c r="A442" s="163"/>
      <c r="B442" s="163"/>
      <c r="C442" s="163"/>
      <c r="D442" s="163"/>
      <c r="E442" s="163"/>
      <c r="F442" s="163"/>
      <c r="G442" s="163"/>
      <c r="H442" s="163"/>
      <c r="I442" s="163"/>
      <c r="J442" s="163"/>
      <c r="K442" s="163"/>
      <c r="L442" s="433"/>
    </row>
    <row r="443" spans="1:12" ht="14.25" customHeight="1">
      <c r="A443" s="163"/>
      <c r="B443" s="163"/>
      <c r="C443" s="163"/>
      <c r="D443" s="163"/>
      <c r="E443" s="163"/>
      <c r="F443" s="163"/>
      <c r="G443" s="163"/>
      <c r="H443" s="163"/>
      <c r="I443" s="163"/>
      <c r="J443" s="163"/>
      <c r="K443" s="163"/>
      <c r="L443" s="433"/>
    </row>
    <row r="444" spans="1:12" ht="14.25" customHeight="1">
      <c r="A444" s="163"/>
      <c r="B444" s="163"/>
      <c r="C444" s="163"/>
      <c r="D444" s="163"/>
      <c r="E444" s="163"/>
      <c r="F444" s="163"/>
      <c r="G444" s="163"/>
      <c r="H444" s="163"/>
      <c r="I444" s="163"/>
      <c r="J444" s="163"/>
      <c r="K444" s="163"/>
      <c r="L444" s="433"/>
    </row>
    <row r="445" spans="1:12" ht="14.25" customHeight="1">
      <c r="A445" s="163"/>
      <c r="B445" s="163"/>
      <c r="C445" s="163"/>
      <c r="D445" s="163"/>
      <c r="E445" s="163"/>
      <c r="F445" s="163"/>
      <c r="G445" s="163"/>
      <c r="H445" s="163"/>
      <c r="I445" s="163"/>
      <c r="J445" s="163"/>
      <c r="K445" s="163"/>
      <c r="L445" s="433"/>
    </row>
    <row r="446" spans="1:12" ht="14.25" customHeight="1">
      <c r="A446" s="163"/>
      <c r="B446" s="163"/>
      <c r="C446" s="163"/>
      <c r="D446" s="163"/>
      <c r="E446" s="163"/>
      <c r="F446" s="163"/>
      <c r="G446" s="163"/>
      <c r="H446" s="163"/>
      <c r="I446" s="163"/>
      <c r="J446" s="163"/>
      <c r="K446" s="163"/>
      <c r="L446" s="433"/>
    </row>
    <row r="447" spans="1:12" ht="14.25" customHeight="1">
      <c r="A447" s="163"/>
      <c r="B447" s="163"/>
      <c r="C447" s="163"/>
      <c r="D447" s="163"/>
      <c r="E447" s="163"/>
      <c r="F447" s="163"/>
      <c r="G447" s="163"/>
      <c r="H447" s="163"/>
      <c r="I447" s="163"/>
      <c r="J447" s="163"/>
      <c r="K447" s="163"/>
      <c r="L447" s="433"/>
    </row>
    <row r="448" spans="1:12" ht="14.25" customHeight="1">
      <c r="A448" s="163"/>
      <c r="B448" s="163"/>
      <c r="C448" s="163"/>
      <c r="D448" s="163"/>
      <c r="E448" s="163"/>
      <c r="F448" s="163"/>
      <c r="G448" s="163"/>
      <c r="H448" s="163"/>
      <c r="I448" s="163"/>
      <c r="J448" s="163"/>
      <c r="K448" s="163"/>
      <c r="L448" s="433"/>
    </row>
    <row r="449" spans="1:12" ht="14.25" customHeight="1">
      <c r="A449" s="163"/>
      <c r="B449" s="163"/>
      <c r="C449" s="163"/>
      <c r="D449" s="163"/>
      <c r="E449" s="163"/>
      <c r="F449" s="163"/>
      <c r="G449" s="163"/>
      <c r="H449" s="163"/>
      <c r="I449" s="163"/>
      <c r="J449" s="163"/>
      <c r="K449" s="163"/>
      <c r="L449" s="433"/>
    </row>
    <row r="450" spans="1:12" ht="14.25" customHeight="1">
      <c r="A450" s="163"/>
      <c r="B450" s="163"/>
      <c r="C450" s="163"/>
      <c r="D450" s="163"/>
      <c r="E450" s="163"/>
      <c r="F450" s="163"/>
      <c r="G450" s="163"/>
      <c r="H450" s="163"/>
      <c r="I450" s="163"/>
      <c r="J450" s="163"/>
      <c r="K450" s="163"/>
      <c r="L450" s="433"/>
    </row>
    <row r="451" spans="1:12" ht="14.25" customHeight="1">
      <c r="A451" s="163"/>
      <c r="B451" s="163"/>
      <c r="C451" s="163"/>
      <c r="D451" s="163"/>
      <c r="E451" s="163"/>
      <c r="F451" s="163"/>
      <c r="G451" s="163"/>
      <c r="H451" s="163"/>
      <c r="I451" s="163"/>
      <c r="J451" s="163"/>
      <c r="K451" s="163"/>
      <c r="L451" s="433"/>
    </row>
    <row r="452" spans="1:12" ht="14.25" customHeight="1">
      <c r="A452" s="163"/>
      <c r="B452" s="163"/>
      <c r="C452" s="163"/>
      <c r="D452" s="163"/>
      <c r="E452" s="163"/>
      <c r="F452" s="163"/>
      <c r="G452" s="163"/>
      <c r="H452" s="163"/>
      <c r="I452" s="163"/>
      <c r="J452" s="163"/>
      <c r="K452" s="163"/>
      <c r="L452" s="433"/>
    </row>
    <row r="453" spans="1:12" ht="14.25" customHeight="1">
      <c r="A453" s="163"/>
      <c r="B453" s="163"/>
      <c r="C453" s="163"/>
      <c r="D453" s="163"/>
      <c r="E453" s="163"/>
      <c r="F453" s="163"/>
      <c r="G453" s="163"/>
      <c r="H453" s="163"/>
      <c r="I453" s="163"/>
      <c r="J453" s="163"/>
      <c r="K453" s="163"/>
      <c r="L453" s="433"/>
    </row>
    <row r="454" spans="1:12" ht="14.25" customHeight="1">
      <c r="A454" s="163"/>
      <c r="B454" s="163"/>
      <c r="C454" s="163"/>
      <c r="D454" s="163"/>
      <c r="E454" s="163"/>
      <c r="F454" s="163"/>
      <c r="G454" s="163"/>
      <c r="H454" s="163"/>
      <c r="I454" s="163"/>
      <c r="J454" s="163"/>
      <c r="K454" s="163"/>
      <c r="L454" s="433"/>
    </row>
    <row r="455" spans="1:12" ht="14.25" customHeight="1">
      <c r="A455" s="163"/>
      <c r="B455" s="163"/>
      <c r="C455" s="163"/>
      <c r="D455" s="163"/>
      <c r="E455" s="163"/>
      <c r="F455" s="163"/>
      <c r="G455" s="163"/>
      <c r="H455" s="163"/>
      <c r="I455" s="163"/>
      <c r="J455" s="163"/>
      <c r="K455" s="163"/>
      <c r="L455" s="433"/>
    </row>
    <row r="456" spans="1:12" ht="14.25" customHeight="1">
      <c r="A456" s="163"/>
      <c r="B456" s="163"/>
      <c r="C456" s="163"/>
      <c r="D456" s="163"/>
      <c r="E456" s="163"/>
      <c r="F456" s="163"/>
      <c r="G456" s="163"/>
      <c r="H456" s="163"/>
      <c r="I456" s="163"/>
      <c r="J456" s="163"/>
      <c r="K456" s="163"/>
      <c r="L456" s="433"/>
    </row>
    <row r="457" spans="1:12" ht="14.25" customHeight="1">
      <c r="A457" s="163"/>
      <c r="B457" s="163"/>
      <c r="C457" s="163"/>
      <c r="D457" s="163"/>
      <c r="E457" s="163"/>
      <c r="F457" s="163"/>
      <c r="G457" s="163"/>
      <c r="H457" s="163"/>
      <c r="I457" s="163"/>
      <c r="J457" s="163"/>
      <c r="K457" s="163"/>
      <c r="L457" s="433"/>
    </row>
    <row r="458" spans="1:12" ht="14.25" customHeight="1">
      <c r="A458" s="163"/>
      <c r="B458" s="163"/>
      <c r="C458" s="163"/>
      <c r="D458" s="163"/>
      <c r="E458" s="163"/>
      <c r="F458" s="163"/>
      <c r="G458" s="163"/>
      <c r="H458" s="163"/>
      <c r="I458" s="163"/>
      <c r="J458" s="163"/>
      <c r="K458" s="163"/>
      <c r="L458" s="433"/>
    </row>
    <row r="459" spans="1:12" ht="14.25" customHeight="1">
      <c r="A459" s="163"/>
      <c r="B459" s="163"/>
      <c r="C459" s="163"/>
      <c r="D459" s="163"/>
      <c r="E459" s="163"/>
      <c r="F459" s="163"/>
      <c r="G459" s="163"/>
      <c r="H459" s="163"/>
      <c r="I459" s="163"/>
      <c r="J459" s="163"/>
      <c r="K459" s="163"/>
      <c r="L459" s="433"/>
    </row>
    <row r="460" spans="1:12" ht="14.25" customHeight="1">
      <c r="A460" s="163"/>
      <c r="B460" s="163"/>
      <c r="C460" s="163"/>
      <c r="D460" s="163"/>
      <c r="E460" s="163"/>
      <c r="F460" s="163"/>
      <c r="G460" s="163"/>
      <c r="H460" s="163"/>
      <c r="I460" s="163"/>
      <c r="J460" s="163"/>
      <c r="K460" s="163"/>
      <c r="L460" s="433"/>
    </row>
    <row r="461" spans="1:12" ht="14.25" customHeight="1">
      <c r="A461" s="163"/>
      <c r="B461" s="163"/>
      <c r="C461" s="163"/>
      <c r="D461" s="163"/>
      <c r="E461" s="163"/>
      <c r="F461" s="163"/>
      <c r="G461" s="163"/>
      <c r="H461" s="163"/>
      <c r="I461" s="163"/>
      <c r="J461" s="163"/>
      <c r="K461" s="163"/>
      <c r="L461" s="433"/>
    </row>
    <row r="462" spans="1:12" ht="14.25" customHeight="1">
      <c r="A462" s="163"/>
      <c r="B462" s="163"/>
      <c r="C462" s="163"/>
      <c r="D462" s="163"/>
      <c r="E462" s="163"/>
      <c r="F462" s="163"/>
      <c r="G462" s="163"/>
      <c r="H462" s="163"/>
      <c r="I462" s="163"/>
      <c r="J462" s="163"/>
      <c r="K462" s="163"/>
      <c r="L462" s="433"/>
    </row>
    <row r="463" spans="1:12" ht="14.25" customHeight="1">
      <c r="A463" s="163"/>
      <c r="B463" s="163"/>
      <c r="C463" s="163"/>
      <c r="D463" s="163"/>
      <c r="E463" s="163"/>
      <c r="F463" s="163"/>
      <c r="G463" s="163"/>
      <c r="H463" s="163"/>
      <c r="I463" s="163"/>
      <c r="J463" s="163"/>
      <c r="K463" s="163"/>
      <c r="L463" s="433"/>
    </row>
    <row r="464" spans="1:12" ht="14.25" customHeight="1">
      <c r="A464" s="163"/>
      <c r="B464" s="163"/>
      <c r="C464" s="163"/>
      <c r="D464" s="163"/>
      <c r="E464" s="163"/>
      <c r="F464" s="163"/>
      <c r="G464" s="163"/>
      <c r="H464" s="163"/>
      <c r="I464" s="163"/>
      <c r="J464" s="163"/>
      <c r="K464" s="163"/>
      <c r="L464" s="433"/>
    </row>
    <row r="465" spans="1:12" ht="14.25" customHeight="1">
      <c r="A465" s="163"/>
      <c r="B465" s="163"/>
      <c r="C465" s="163"/>
      <c r="D465" s="163"/>
      <c r="E465" s="163"/>
      <c r="F465" s="163"/>
      <c r="G465" s="163"/>
      <c r="H465" s="163"/>
      <c r="I465" s="163"/>
      <c r="J465" s="163"/>
      <c r="K465" s="163"/>
      <c r="L465" s="433"/>
    </row>
    <row r="466" spans="1:12" ht="14.25" customHeight="1">
      <c r="A466" s="163"/>
      <c r="B466" s="163"/>
      <c r="C466" s="163"/>
      <c r="D466" s="163"/>
      <c r="E466" s="163"/>
      <c r="F466" s="163"/>
      <c r="G466" s="163"/>
      <c r="H466" s="163"/>
      <c r="I466" s="163"/>
      <c r="J466" s="163"/>
      <c r="K466" s="163"/>
      <c r="L466" s="433"/>
    </row>
    <row r="467" spans="1:12" ht="14.25" customHeight="1">
      <c r="A467" s="163"/>
      <c r="B467" s="163"/>
      <c r="C467" s="163"/>
      <c r="D467" s="163"/>
      <c r="E467" s="163"/>
      <c r="F467" s="163"/>
      <c r="G467" s="163"/>
      <c r="H467" s="163"/>
      <c r="I467" s="163"/>
      <c r="J467" s="163"/>
      <c r="K467" s="163"/>
      <c r="L467" s="433"/>
    </row>
    <row r="468" spans="1:12" ht="14.25" customHeight="1">
      <c r="A468" s="163"/>
      <c r="B468" s="163"/>
      <c r="C468" s="163"/>
      <c r="D468" s="163"/>
      <c r="E468" s="163"/>
      <c r="F468" s="163"/>
      <c r="G468" s="163"/>
      <c r="H468" s="163"/>
      <c r="I468" s="163"/>
      <c r="J468" s="163"/>
      <c r="K468" s="163"/>
      <c r="L468" s="433"/>
    </row>
    <row r="469" spans="1:12" ht="14.25" customHeight="1">
      <c r="A469" s="163"/>
      <c r="B469" s="163"/>
      <c r="C469" s="163"/>
      <c r="D469" s="163"/>
      <c r="E469" s="163"/>
      <c r="F469" s="163"/>
      <c r="G469" s="163"/>
      <c r="H469" s="163"/>
      <c r="I469" s="163"/>
      <c r="J469" s="163"/>
      <c r="K469" s="163"/>
      <c r="L469" s="433"/>
    </row>
    <row r="470" spans="1:12" ht="14.25" customHeight="1">
      <c r="A470" s="163"/>
      <c r="B470" s="163"/>
      <c r="C470" s="163"/>
      <c r="D470" s="163"/>
      <c r="E470" s="163"/>
      <c r="F470" s="163"/>
      <c r="G470" s="163"/>
      <c r="H470" s="163"/>
      <c r="I470" s="163"/>
      <c r="J470" s="163"/>
      <c r="K470" s="163"/>
      <c r="L470" s="433"/>
    </row>
    <row r="471" spans="1:12" ht="14.25" customHeight="1">
      <c r="A471" s="163"/>
      <c r="B471" s="163"/>
      <c r="C471" s="163"/>
      <c r="D471" s="163"/>
      <c r="E471" s="163"/>
      <c r="F471" s="163"/>
      <c r="G471" s="163"/>
      <c r="H471" s="163"/>
      <c r="I471" s="163"/>
      <c r="J471" s="163"/>
      <c r="K471" s="163"/>
      <c r="L471" s="433"/>
    </row>
    <row r="472" spans="1:12" ht="14.25" customHeight="1">
      <c r="A472" s="163"/>
      <c r="B472" s="163"/>
      <c r="C472" s="163"/>
      <c r="D472" s="163"/>
      <c r="E472" s="163"/>
      <c r="F472" s="163"/>
      <c r="G472" s="163"/>
      <c r="H472" s="163"/>
      <c r="I472" s="163"/>
      <c r="J472" s="163"/>
      <c r="K472" s="163"/>
      <c r="L472" s="433"/>
    </row>
    <row r="473" spans="1:12" ht="14.25" customHeight="1">
      <c r="A473" s="163"/>
      <c r="B473" s="163"/>
      <c r="C473" s="163"/>
      <c r="D473" s="163"/>
      <c r="E473" s="163"/>
      <c r="F473" s="163"/>
      <c r="G473" s="163"/>
      <c r="H473" s="163"/>
      <c r="I473" s="163"/>
      <c r="J473" s="163"/>
      <c r="K473" s="163"/>
      <c r="L473" s="433"/>
    </row>
    <row r="474" spans="1:12" ht="14.25" customHeight="1">
      <c r="A474" s="163"/>
      <c r="B474" s="163"/>
      <c r="C474" s="163"/>
      <c r="D474" s="163"/>
      <c r="E474" s="163"/>
      <c r="F474" s="163"/>
      <c r="G474" s="163"/>
      <c r="H474" s="163"/>
      <c r="I474" s="163"/>
      <c r="J474" s="163"/>
      <c r="K474" s="163"/>
      <c r="L474" s="433"/>
    </row>
    <row r="475" spans="1:12" ht="14.25" customHeight="1">
      <c r="A475" s="163"/>
      <c r="B475" s="163"/>
      <c r="C475" s="163"/>
      <c r="D475" s="163"/>
      <c r="E475" s="163"/>
      <c r="F475" s="163"/>
      <c r="G475" s="163"/>
      <c r="H475" s="163"/>
      <c r="I475" s="163"/>
      <c r="J475" s="163"/>
      <c r="K475" s="163"/>
      <c r="L475" s="433"/>
    </row>
    <row r="476" spans="1:12" ht="14.25" customHeight="1">
      <c r="A476" s="163"/>
      <c r="B476" s="163"/>
      <c r="C476" s="163"/>
      <c r="D476" s="163"/>
      <c r="E476" s="163"/>
      <c r="F476" s="163"/>
      <c r="G476" s="163"/>
      <c r="H476" s="163"/>
      <c r="I476" s="163"/>
      <c r="J476" s="163"/>
      <c r="K476" s="163"/>
      <c r="L476" s="433"/>
    </row>
    <row r="477" spans="1:12" ht="14.25" customHeight="1">
      <c r="A477" s="163"/>
      <c r="B477" s="163"/>
      <c r="C477" s="163"/>
      <c r="D477" s="163"/>
      <c r="E477" s="163"/>
      <c r="F477" s="163"/>
      <c r="G477" s="163"/>
      <c r="H477" s="163"/>
      <c r="I477" s="163"/>
      <c r="J477" s="163"/>
      <c r="K477" s="163"/>
      <c r="L477" s="433"/>
    </row>
    <row r="478" spans="1:12" ht="14.25" customHeight="1">
      <c r="A478" s="163"/>
      <c r="B478" s="163"/>
      <c r="C478" s="163"/>
      <c r="D478" s="163"/>
      <c r="E478" s="163"/>
      <c r="F478" s="163"/>
      <c r="G478" s="163"/>
      <c r="H478" s="163"/>
      <c r="I478" s="163"/>
      <c r="J478" s="163"/>
      <c r="K478" s="163"/>
      <c r="L478" s="433"/>
    </row>
    <row r="479" spans="1:12" ht="14.25" customHeight="1">
      <c r="A479" s="163"/>
      <c r="B479" s="163"/>
      <c r="C479" s="163"/>
      <c r="D479" s="163"/>
      <c r="E479" s="163"/>
      <c r="F479" s="163"/>
      <c r="G479" s="163"/>
      <c r="H479" s="163"/>
      <c r="I479" s="163"/>
      <c r="J479" s="163"/>
      <c r="K479" s="163"/>
      <c r="L479" s="433"/>
    </row>
    <row r="480" spans="1:12" ht="14.25" customHeight="1">
      <c r="A480" s="163"/>
      <c r="B480" s="163"/>
      <c r="C480" s="163"/>
      <c r="D480" s="163"/>
      <c r="E480" s="163"/>
      <c r="F480" s="163"/>
      <c r="G480" s="163"/>
      <c r="H480" s="163"/>
      <c r="I480" s="163"/>
      <c r="J480" s="163"/>
      <c r="K480" s="163"/>
      <c r="L480" s="433"/>
    </row>
    <row r="481" spans="1:12" ht="14.25" customHeight="1">
      <c r="A481" s="163"/>
      <c r="B481" s="163"/>
      <c r="C481" s="163"/>
      <c r="D481" s="163"/>
      <c r="E481" s="163"/>
      <c r="F481" s="163"/>
      <c r="G481" s="163"/>
      <c r="H481" s="163"/>
      <c r="I481" s="163"/>
      <c r="J481" s="163"/>
      <c r="K481" s="163"/>
      <c r="L481" s="433"/>
    </row>
    <row r="482" spans="1:12" ht="14.25" customHeight="1">
      <c r="A482" s="163"/>
      <c r="B482" s="163"/>
      <c r="C482" s="163"/>
      <c r="D482" s="163"/>
      <c r="E482" s="163"/>
      <c r="F482" s="163"/>
      <c r="G482" s="163"/>
      <c r="H482" s="163"/>
      <c r="I482" s="163"/>
      <c r="J482" s="163"/>
      <c r="K482" s="163"/>
      <c r="L482" s="433"/>
    </row>
    <row r="483" spans="1:12" ht="14.25" customHeight="1">
      <c r="A483" s="163"/>
      <c r="B483" s="163"/>
      <c r="C483" s="163"/>
      <c r="D483" s="163"/>
      <c r="E483" s="163"/>
      <c r="F483" s="163"/>
      <c r="G483" s="163"/>
      <c r="H483" s="163"/>
      <c r="I483" s="163"/>
      <c r="J483" s="163"/>
      <c r="K483" s="163"/>
      <c r="L483" s="433"/>
    </row>
    <row r="484" spans="1:12" ht="14.25" customHeight="1">
      <c r="A484" s="163"/>
      <c r="B484" s="163"/>
      <c r="C484" s="163"/>
      <c r="D484" s="163"/>
      <c r="E484" s="163"/>
      <c r="F484" s="163"/>
      <c r="G484" s="163"/>
      <c r="H484" s="163"/>
      <c r="I484" s="163"/>
      <c r="J484" s="163"/>
      <c r="K484" s="163"/>
      <c r="L484" s="433"/>
    </row>
    <row r="485" spans="1:12" ht="14.25" customHeight="1">
      <c r="A485" s="163"/>
      <c r="B485" s="163"/>
      <c r="C485" s="163"/>
      <c r="D485" s="163"/>
      <c r="E485" s="163"/>
      <c r="F485" s="163"/>
      <c r="G485" s="163"/>
      <c r="H485" s="163"/>
      <c r="I485" s="163"/>
      <c r="J485" s="163"/>
      <c r="K485" s="163"/>
      <c r="L485" s="433"/>
    </row>
    <row r="486" spans="1:12" ht="14.25" customHeight="1">
      <c r="A486" s="163"/>
      <c r="B486" s="163"/>
      <c r="C486" s="163"/>
      <c r="D486" s="163"/>
      <c r="E486" s="163"/>
      <c r="F486" s="163"/>
      <c r="G486" s="163"/>
      <c r="H486" s="163"/>
      <c r="I486" s="163"/>
      <c r="J486" s="163"/>
      <c r="K486" s="163"/>
      <c r="L486" s="433"/>
    </row>
    <row r="487" spans="1:12" ht="14.25" customHeight="1">
      <c r="A487" s="163"/>
      <c r="B487" s="163"/>
      <c r="C487" s="163"/>
      <c r="D487" s="163"/>
      <c r="E487" s="163"/>
      <c r="F487" s="163"/>
      <c r="G487" s="163"/>
      <c r="H487" s="163"/>
      <c r="I487" s="163"/>
      <c r="J487" s="163"/>
      <c r="K487" s="163"/>
      <c r="L487" s="433"/>
    </row>
    <row r="488" spans="1:12" ht="14.25" customHeight="1">
      <c r="A488" s="163"/>
      <c r="B488" s="163"/>
      <c r="C488" s="163"/>
      <c r="D488" s="163"/>
      <c r="E488" s="163"/>
      <c r="F488" s="163"/>
      <c r="G488" s="163"/>
      <c r="H488" s="163"/>
      <c r="I488" s="163"/>
      <c r="J488" s="163"/>
      <c r="K488" s="163"/>
      <c r="L488" s="433"/>
    </row>
    <row r="489" spans="1:12" ht="14.25" customHeight="1">
      <c r="A489" s="163"/>
      <c r="B489" s="163"/>
      <c r="C489" s="163"/>
      <c r="D489" s="163"/>
      <c r="E489" s="163"/>
      <c r="F489" s="163"/>
      <c r="G489" s="163"/>
      <c r="H489" s="163"/>
      <c r="I489" s="163"/>
      <c r="J489" s="163"/>
      <c r="K489" s="163"/>
      <c r="L489" s="433"/>
    </row>
    <row r="490" spans="1:12" ht="14.25" customHeight="1">
      <c r="A490" s="163"/>
      <c r="B490" s="163"/>
      <c r="C490" s="163"/>
      <c r="D490" s="163"/>
      <c r="E490" s="163"/>
      <c r="F490" s="163"/>
      <c r="G490" s="163"/>
      <c r="H490" s="163"/>
      <c r="I490" s="163"/>
      <c r="J490" s="163"/>
      <c r="K490" s="163"/>
      <c r="L490" s="433"/>
    </row>
    <row r="491" spans="1:12" ht="14.25" customHeight="1">
      <c r="A491" s="163"/>
      <c r="B491" s="163"/>
      <c r="C491" s="163"/>
      <c r="D491" s="163"/>
      <c r="E491" s="163"/>
      <c r="F491" s="163"/>
      <c r="G491" s="163"/>
      <c r="H491" s="163"/>
      <c r="I491" s="163"/>
      <c r="J491" s="163"/>
      <c r="K491" s="163"/>
      <c r="L491" s="433"/>
    </row>
    <row r="492" spans="1:12" ht="14.25" customHeight="1">
      <c r="A492" s="163"/>
      <c r="B492" s="163"/>
      <c r="C492" s="163"/>
      <c r="D492" s="163"/>
      <c r="E492" s="163"/>
      <c r="F492" s="163"/>
      <c r="G492" s="163"/>
      <c r="H492" s="163"/>
      <c r="I492" s="163"/>
      <c r="J492" s="163"/>
      <c r="K492" s="163"/>
      <c r="L492" s="433"/>
    </row>
    <row r="493" spans="1:12" ht="14.25" customHeight="1">
      <c r="A493" s="163"/>
      <c r="B493" s="163"/>
      <c r="C493" s="163"/>
      <c r="D493" s="163"/>
      <c r="E493" s="163"/>
      <c r="F493" s="163"/>
      <c r="G493" s="163"/>
      <c r="H493" s="163"/>
      <c r="I493" s="163"/>
      <c r="J493" s="163"/>
      <c r="K493" s="163"/>
      <c r="L493" s="433"/>
    </row>
    <row r="494" spans="1:12" ht="14.25" customHeight="1">
      <c r="A494" s="163"/>
      <c r="B494" s="163"/>
      <c r="C494" s="163"/>
      <c r="D494" s="163"/>
      <c r="E494" s="163"/>
      <c r="F494" s="163"/>
      <c r="G494" s="163"/>
      <c r="H494" s="163"/>
      <c r="I494" s="163"/>
      <c r="J494" s="163"/>
      <c r="K494" s="163"/>
      <c r="L494" s="433"/>
    </row>
    <row r="495" spans="1:12" ht="14.25" customHeight="1">
      <c r="A495" s="163"/>
      <c r="B495" s="163"/>
      <c r="C495" s="163"/>
      <c r="D495" s="163"/>
      <c r="E495" s="163"/>
      <c r="F495" s="163"/>
      <c r="G495" s="163"/>
      <c r="H495" s="163"/>
      <c r="I495" s="163"/>
      <c r="J495" s="163"/>
      <c r="K495" s="163"/>
      <c r="L495" s="433"/>
    </row>
    <row r="496" spans="1:12" ht="14.25" customHeight="1">
      <c r="A496" s="163"/>
      <c r="B496" s="163"/>
      <c r="C496" s="163"/>
      <c r="D496" s="163"/>
      <c r="E496" s="163"/>
      <c r="F496" s="163"/>
      <c r="G496" s="163"/>
      <c r="H496" s="163"/>
      <c r="I496" s="163"/>
      <c r="J496" s="163"/>
      <c r="K496" s="163"/>
      <c r="L496" s="433"/>
    </row>
    <row r="497" spans="1:12" ht="14.25" customHeight="1">
      <c r="A497" s="163"/>
      <c r="B497" s="163"/>
      <c r="C497" s="163"/>
      <c r="D497" s="163"/>
      <c r="E497" s="163"/>
      <c r="F497" s="163"/>
      <c r="G497" s="163"/>
      <c r="H497" s="163"/>
      <c r="I497" s="163"/>
      <c r="J497" s="163"/>
      <c r="K497" s="163"/>
      <c r="L497" s="433"/>
    </row>
    <row r="498" spans="1:12" ht="14.25" customHeight="1">
      <c r="A498" s="163"/>
      <c r="B498" s="163"/>
      <c r="C498" s="163"/>
      <c r="D498" s="163"/>
      <c r="E498" s="163"/>
      <c r="F498" s="163"/>
      <c r="G498" s="163"/>
      <c r="H498" s="163"/>
      <c r="I498" s="163"/>
      <c r="J498" s="163"/>
      <c r="K498" s="163"/>
      <c r="L498" s="433"/>
    </row>
    <row r="499" spans="1:12" ht="14.25" customHeight="1">
      <c r="A499" s="163"/>
      <c r="B499" s="163"/>
      <c r="C499" s="163"/>
      <c r="D499" s="163"/>
      <c r="E499" s="163"/>
      <c r="F499" s="163"/>
      <c r="G499" s="163"/>
      <c r="H499" s="163"/>
      <c r="I499" s="163"/>
      <c r="J499" s="163"/>
      <c r="K499" s="163"/>
      <c r="L499" s="433"/>
    </row>
    <row r="500" spans="1:12" ht="14.25" customHeight="1">
      <c r="A500" s="163"/>
      <c r="B500" s="163"/>
      <c r="C500" s="163"/>
      <c r="D500" s="163"/>
      <c r="E500" s="163"/>
      <c r="F500" s="163"/>
      <c r="G500" s="163"/>
      <c r="H500" s="163"/>
      <c r="I500" s="163"/>
      <c r="J500" s="163"/>
      <c r="K500" s="163"/>
      <c r="L500" s="433"/>
    </row>
    <row r="501" spans="1:12" ht="14.25" customHeight="1">
      <c r="A501" s="163"/>
      <c r="B501" s="163"/>
      <c r="C501" s="163"/>
      <c r="D501" s="163"/>
      <c r="E501" s="163"/>
      <c r="F501" s="163"/>
      <c r="G501" s="163"/>
      <c r="H501" s="163"/>
      <c r="I501" s="163"/>
      <c r="J501" s="163"/>
      <c r="K501" s="163"/>
      <c r="L501" s="433"/>
    </row>
    <row r="502" spans="1:12" ht="14.25" customHeight="1">
      <c r="A502" s="163"/>
      <c r="B502" s="163"/>
      <c r="C502" s="163"/>
      <c r="D502" s="163"/>
      <c r="E502" s="163"/>
      <c r="F502" s="163"/>
      <c r="G502" s="163"/>
      <c r="H502" s="163"/>
      <c r="I502" s="163"/>
      <c r="J502" s="163"/>
      <c r="K502" s="163"/>
      <c r="L502" s="433"/>
    </row>
    <row r="503" spans="1:12" ht="14.25" customHeight="1">
      <c r="A503" s="163"/>
      <c r="B503" s="163"/>
      <c r="C503" s="163"/>
      <c r="D503" s="163"/>
      <c r="E503" s="163"/>
      <c r="F503" s="163"/>
      <c r="G503" s="163"/>
      <c r="H503" s="163"/>
      <c r="I503" s="163"/>
      <c r="J503" s="163"/>
      <c r="K503" s="163"/>
      <c r="L503" s="433"/>
    </row>
    <row r="504" spans="1:12" ht="14.25" customHeight="1">
      <c r="A504" s="163"/>
      <c r="B504" s="163"/>
      <c r="C504" s="163"/>
      <c r="D504" s="163"/>
      <c r="E504" s="163"/>
      <c r="F504" s="163"/>
      <c r="G504" s="163"/>
      <c r="H504" s="163"/>
      <c r="I504" s="163"/>
      <c r="J504" s="163"/>
      <c r="K504" s="163"/>
      <c r="L504" s="433"/>
    </row>
    <row r="505" spans="1:12" ht="14.25" customHeight="1">
      <c r="A505" s="163"/>
      <c r="B505" s="163"/>
      <c r="C505" s="163"/>
      <c r="D505" s="163"/>
      <c r="E505" s="163"/>
      <c r="F505" s="163"/>
      <c r="G505" s="163"/>
      <c r="H505" s="163"/>
      <c r="I505" s="163"/>
      <c r="J505" s="163"/>
      <c r="K505" s="163"/>
      <c r="L505" s="433"/>
    </row>
    <row r="506" spans="1:12" ht="14.25" customHeight="1">
      <c r="A506" s="163"/>
      <c r="B506" s="163"/>
      <c r="C506" s="163"/>
      <c r="D506" s="163"/>
      <c r="E506" s="163"/>
      <c r="F506" s="163"/>
      <c r="G506" s="163"/>
      <c r="H506" s="163"/>
      <c r="I506" s="163"/>
      <c r="J506" s="163"/>
      <c r="K506" s="163"/>
      <c r="L506" s="433"/>
    </row>
    <row r="507" spans="1:12" ht="14.25" customHeight="1">
      <c r="A507" s="163"/>
      <c r="B507" s="163"/>
      <c r="C507" s="163"/>
      <c r="D507" s="163"/>
      <c r="E507" s="163"/>
      <c r="F507" s="163"/>
      <c r="G507" s="163"/>
      <c r="H507" s="163"/>
      <c r="I507" s="163"/>
      <c r="J507" s="163"/>
      <c r="K507" s="163"/>
      <c r="L507" s="433"/>
    </row>
    <row r="508" spans="1:12" ht="14.25" customHeight="1">
      <c r="A508" s="163"/>
      <c r="B508" s="163"/>
      <c r="C508" s="163"/>
      <c r="D508" s="163"/>
      <c r="E508" s="163"/>
      <c r="F508" s="163"/>
      <c r="G508" s="163"/>
      <c r="H508" s="163"/>
      <c r="I508" s="163"/>
      <c r="J508" s="163"/>
      <c r="K508" s="163"/>
      <c r="L508" s="433"/>
    </row>
    <row r="509" spans="1:12" ht="14.25" customHeight="1">
      <c r="A509" s="163"/>
      <c r="B509" s="163"/>
      <c r="C509" s="163"/>
      <c r="D509" s="163"/>
      <c r="E509" s="163"/>
      <c r="F509" s="163"/>
      <c r="G509" s="163"/>
      <c r="H509" s="163"/>
      <c r="I509" s="163"/>
      <c r="J509" s="163"/>
      <c r="K509" s="163"/>
      <c r="L509" s="433"/>
    </row>
    <row r="510" spans="1:12" ht="14.25" customHeight="1">
      <c r="A510" s="163"/>
      <c r="B510" s="163"/>
      <c r="C510" s="163"/>
      <c r="D510" s="163"/>
      <c r="E510" s="163"/>
      <c r="F510" s="163"/>
      <c r="G510" s="163"/>
      <c r="H510" s="163"/>
      <c r="I510" s="163"/>
      <c r="J510" s="163"/>
      <c r="K510" s="163"/>
      <c r="L510" s="433"/>
    </row>
    <row r="511" spans="1:12" ht="14.25" customHeight="1">
      <c r="A511" s="163"/>
      <c r="B511" s="163"/>
      <c r="C511" s="163"/>
      <c r="D511" s="163"/>
      <c r="E511" s="163"/>
      <c r="F511" s="163"/>
      <c r="G511" s="163"/>
      <c r="H511" s="163"/>
      <c r="I511" s="163"/>
      <c r="J511" s="163"/>
      <c r="K511" s="163"/>
      <c r="L511" s="433"/>
    </row>
    <row r="512" spans="1:12" ht="14.25" customHeight="1">
      <c r="A512" s="163"/>
      <c r="B512" s="163"/>
      <c r="C512" s="163"/>
      <c r="D512" s="163"/>
      <c r="E512" s="163"/>
      <c r="F512" s="163"/>
      <c r="G512" s="163"/>
      <c r="H512" s="163"/>
      <c r="I512" s="163"/>
      <c r="J512" s="163"/>
      <c r="K512" s="163"/>
      <c r="L512" s="433"/>
    </row>
    <row r="513" spans="1:12" ht="14.25" customHeight="1">
      <c r="A513" s="163"/>
      <c r="B513" s="163"/>
      <c r="C513" s="163"/>
      <c r="D513" s="163"/>
      <c r="E513" s="163"/>
      <c r="F513" s="163"/>
      <c r="G513" s="163"/>
      <c r="H513" s="163"/>
      <c r="I513" s="163"/>
      <c r="J513" s="163"/>
      <c r="K513" s="163"/>
      <c r="L513" s="433"/>
    </row>
    <row r="514" spans="1:12" ht="14.25" customHeight="1">
      <c r="A514" s="163"/>
      <c r="B514" s="163"/>
      <c r="C514" s="163"/>
      <c r="D514" s="163"/>
      <c r="E514" s="163"/>
      <c r="F514" s="163"/>
      <c r="G514" s="163"/>
      <c r="H514" s="163"/>
      <c r="I514" s="163"/>
      <c r="J514" s="163"/>
      <c r="K514" s="163"/>
      <c r="L514" s="433"/>
    </row>
    <row r="515" spans="1:12" ht="14.25" customHeight="1">
      <c r="A515" s="163"/>
      <c r="B515" s="163"/>
      <c r="C515" s="163"/>
      <c r="D515" s="163"/>
      <c r="E515" s="163"/>
      <c r="F515" s="163"/>
      <c r="G515" s="163"/>
      <c r="H515" s="163"/>
      <c r="I515" s="163"/>
      <c r="J515" s="163"/>
      <c r="K515" s="163"/>
      <c r="L515" s="433"/>
    </row>
    <row r="516" spans="1:12" ht="14.25" customHeight="1">
      <c r="A516" s="163"/>
      <c r="B516" s="163"/>
      <c r="C516" s="163"/>
      <c r="D516" s="163"/>
      <c r="E516" s="163"/>
      <c r="F516" s="163"/>
      <c r="G516" s="163"/>
      <c r="H516" s="163"/>
      <c r="I516" s="163"/>
      <c r="J516" s="163"/>
      <c r="K516" s="163"/>
      <c r="L516" s="433"/>
    </row>
    <row r="517" spans="1:12" ht="14.25" customHeight="1">
      <c r="A517" s="163"/>
      <c r="B517" s="163"/>
      <c r="C517" s="163"/>
      <c r="D517" s="163"/>
      <c r="E517" s="163"/>
      <c r="F517" s="163"/>
      <c r="G517" s="163"/>
      <c r="H517" s="163"/>
      <c r="I517" s="163"/>
      <c r="J517" s="163"/>
      <c r="K517" s="163"/>
      <c r="L517" s="433"/>
    </row>
    <row r="518" spans="1:12" ht="14.25" customHeight="1">
      <c r="A518" s="163"/>
      <c r="B518" s="163"/>
      <c r="C518" s="163"/>
      <c r="D518" s="163"/>
      <c r="E518" s="163"/>
      <c r="F518" s="163"/>
      <c r="G518" s="163"/>
      <c r="H518" s="163"/>
      <c r="I518" s="163"/>
      <c r="J518" s="163"/>
      <c r="K518" s="163"/>
      <c r="L518" s="433"/>
    </row>
    <row r="519" spans="1:12" ht="14.25" customHeight="1">
      <c r="A519" s="163"/>
      <c r="B519" s="163"/>
      <c r="C519" s="163"/>
      <c r="D519" s="163"/>
      <c r="E519" s="163"/>
      <c r="F519" s="163"/>
      <c r="G519" s="163"/>
      <c r="H519" s="163"/>
      <c r="I519" s="163"/>
      <c r="J519" s="163"/>
      <c r="K519" s="163"/>
      <c r="L519" s="433"/>
    </row>
    <row r="520" spans="1:12" ht="14.25" customHeight="1">
      <c r="A520" s="163"/>
      <c r="B520" s="163"/>
      <c r="C520" s="163"/>
      <c r="D520" s="163"/>
      <c r="E520" s="163"/>
      <c r="F520" s="163"/>
      <c r="G520" s="163"/>
      <c r="H520" s="163"/>
      <c r="I520" s="163"/>
      <c r="J520" s="163"/>
      <c r="K520" s="163"/>
      <c r="L520" s="433"/>
    </row>
    <row r="521" spans="1:12" ht="14.25" customHeight="1">
      <c r="A521" s="163"/>
      <c r="B521" s="163"/>
      <c r="C521" s="163"/>
      <c r="D521" s="163"/>
      <c r="E521" s="163"/>
      <c r="F521" s="163"/>
      <c r="G521" s="163"/>
      <c r="H521" s="163"/>
      <c r="I521" s="163"/>
      <c r="J521" s="163"/>
      <c r="K521" s="163"/>
      <c r="L521" s="433"/>
    </row>
    <row r="522" spans="1:12" ht="14.25" customHeight="1">
      <c r="A522" s="163"/>
      <c r="B522" s="163"/>
      <c r="C522" s="163"/>
      <c r="D522" s="163"/>
      <c r="E522" s="163"/>
      <c r="F522" s="163"/>
      <c r="G522" s="163"/>
      <c r="H522" s="163"/>
      <c r="I522" s="163"/>
      <c r="J522" s="163"/>
      <c r="K522" s="163"/>
      <c r="L522" s="433"/>
    </row>
    <row r="523" spans="1:12" ht="14.25" customHeight="1">
      <c r="A523" s="163"/>
      <c r="B523" s="163"/>
      <c r="C523" s="163"/>
      <c r="D523" s="163"/>
      <c r="E523" s="163"/>
      <c r="F523" s="163"/>
      <c r="G523" s="163"/>
      <c r="H523" s="163"/>
      <c r="I523" s="163"/>
      <c r="J523" s="163"/>
      <c r="K523" s="163"/>
      <c r="L523" s="433"/>
    </row>
    <row r="524" spans="1:12" ht="14.25" customHeight="1">
      <c r="A524" s="163"/>
      <c r="B524" s="163"/>
      <c r="C524" s="163"/>
      <c r="D524" s="163"/>
      <c r="E524" s="163"/>
      <c r="F524" s="163"/>
      <c r="G524" s="163"/>
      <c r="H524" s="163"/>
      <c r="I524" s="163"/>
      <c r="J524" s="163"/>
      <c r="K524" s="163"/>
      <c r="L524" s="433"/>
    </row>
    <row r="525" spans="1:12" ht="14.25" customHeight="1">
      <c r="A525" s="163"/>
      <c r="B525" s="163"/>
      <c r="C525" s="163"/>
      <c r="D525" s="163"/>
      <c r="E525" s="163"/>
      <c r="F525" s="163"/>
      <c r="G525" s="163"/>
      <c r="H525" s="163"/>
      <c r="I525" s="163"/>
      <c r="J525" s="163"/>
      <c r="K525" s="163"/>
      <c r="L525" s="433"/>
    </row>
    <row r="526" spans="1:12" ht="14.25" customHeight="1">
      <c r="A526" s="163"/>
      <c r="B526" s="163"/>
      <c r="C526" s="163"/>
      <c r="D526" s="163"/>
      <c r="E526" s="163"/>
      <c r="F526" s="163"/>
      <c r="G526" s="163"/>
      <c r="H526" s="163"/>
      <c r="I526" s="163"/>
      <c r="J526" s="163"/>
      <c r="K526" s="163"/>
      <c r="L526" s="433"/>
    </row>
    <row r="527" spans="1:12" ht="14.25" customHeight="1">
      <c r="A527" s="163"/>
      <c r="B527" s="163"/>
      <c r="C527" s="163"/>
      <c r="D527" s="163"/>
      <c r="E527" s="163"/>
      <c r="F527" s="163"/>
      <c r="G527" s="163"/>
      <c r="H527" s="163"/>
      <c r="I527" s="163"/>
      <c r="J527" s="163"/>
      <c r="K527" s="163"/>
      <c r="L527" s="433"/>
    </row>
    <row r="528" spans="1:12" ht="14.25" customHeight="1">
      <c r="A528" s="163"/>
      <c r="B528" s="163"/>
      <c r="C528" s="163"/>
      <c r="D528" s="163"/>
      <c r="E528" s="163"/>
      <c r="F528" s="163"/>
      <c r="G528" s="163"/>
      <c r="H528" s="163"/>
      <c r="I528" s="163"/>
      <c r="J528" s="163"/>
      <c r="K528" s="163"/>
      <c r="L528" s="433"/>
    </row>
    <row r="529" spans="1:12" ht="14.25" customHeight="1">
      <c r="A529" s="163"/>
      <c r="B529" s="163"/>
      <c r="C529" s="163"/>
      <c r="D529" s="163"/>
      <c r="E529" s="163"/>
      <c r="F529" s="163"/>
      <c r="G529" s="163"/>
      <c r="H529" s="163"/>
      <c r="I529" s="163"/>
      <c r="J529" s="163"/>
      <c r="K529" s="163"/>
      <c r="L529" s="433"/>
    </row>
    <row r="530" spans="1:12" ht="14.25" customHeight="1">
      <c r="A530" s="163"/>
      <c r="B530" s="163"/>
      <c r="C530" s="163"/>
      <c r="D530" s="163"/>
      <c r="E530" s="163"/>
      <c r="F530" s="163"/>
      <c r="G530" s="163"/>
      <c r="H530" s="163"/>
      <c r="I530" s="163"/>
      <c r="J530" s="163"/>
      <c r="K530" s="163"/>
      <c r="L530" s="433"/>
    </row>
    <row r="531" spans="1:12" ht="14.25" customHeight="1">
      <c r="A531" s="163"/>
      <c r="B531" s="163"/>
      <c r="C531" s="163"/>
      <c r="D531" s="163"/>
      <c r="E531" s="163"/>
      <c r="F531" s="163"/>
      <c r="G531" s="163"/>
      <c r="H531" s="163"/>
      <c r="I531" s="163"/>
      <c r="J531" s="163"/>
      <c r="K531" s="163"/>
      <c r="L531" s="433"/>
    </row>
    <row r="532" spans="1:12" ht="14.25" customHeight="1">
      <c r="A532" s="163"/>
      <c r="B532" s="163"/>
      <c r="C532" s="163"/>
      <c r="D532" s="163"/>
      <c r="E532" s="163"/>
      <c r="F532" s="163"/>
      <c r="G532" s="163"/>
      <c r="H532" s="163"/>
      <c r="I532" s="163"/>
      <c r="J532" s="163"/>
      <c r="K532" s="163"/>
      <c r="L532" s="433"/>
    </row>
    <row r="533" spans="1:12" ht="14.25" customHeight="1">
      <c r="A533" s="163"/>
      <c r="B533" s="163"/>
      <c r="C533" s="163"/>
      <c r="D533" s="163"/>
      <c r="E533" s="163"/>
      <c r="F533" s="163"/>
      <c r="G533" s="163"/>
      <c r="H533" s="163"/>
      <c r="I533" s="163"/>
      <c r="J533" s="163"/>
      <c r="K533" s="163"/>
      <c r="L533" s="433"/>
    </row>
    <row r="534" spans="1:12" ht="14.25" customHeight="1">
      <c r="A534" s="163"/>
      <c r="B534" s="163"/>
      <c r="C534" s="163"/>
      <c r="D534" s="163"/>
      <c r="E534" s="163"/>
      <c r="F534" s="163"/>
      <c r="G534" s="163"/>
      <c r="H534" s="163"/>
      <c r="I534" s="163"/>
      <c r="J534" s="163"/>
      <c r="K534" s="163"/>
      <c r="L534" s="433"/>
    </row>
    <row r="535" spans="1:12" ht="14.25" customHeight="1">
      <c r="A535" s="163"/>
      <c r="B535" s="163"/>
      <c r="C535" s="163"/>
      <c r="D535" s="163"/>
      <c r="E535" s="163"/>
      <c r="F535" s="163"/>
      <c r="G535" s="163"/>
      <c r="H535" s="163"/>
      <c r="I535" s="163"/>
      <c r="J535" s="163"/>
      <c r="K535" s="163"/>
      <c r="L535" s="433"/>
    </row>
    <row r="536" spans="1:12" ht="14.25" customHeight="1">
      <c r="A536" s="163"/>
      <c r="B536" s="163"/>
      <c r="C536" s="163"/>
      <c r="D536" s="163"/>
      <c r="E536" s="163"/>
      <c r="F536" s="163"/>
      <c r="G536" s="163"/>
      <c r="H536" s="163"/>
      <c r="I536" s="163"/>
      <c r="J536" s="163"/>
      <c r="K536" s="163"/>
      <c r="L536" s="433"/>
    </row>
    <row r="537" spans="1:12" ht="14.25" customHeight="1">
      <c r="A537" s="163"/>
      <c r="B537" s="163"/>
      <c r="C537" s="163"/>
      <c r="D537" s="163"/>
      <c r="E537" s="163"/>
      <c r="F537" s="163"/>
      <c r="G537" s="163"/>
      <c r="H537" s="163"/>
      <c r="I537" s="163"/>
      <c r="J537" s="163"/>
      <c r="K537" s="163"/>
      <c r="L537" s="433"/>
    </row>
    <row r="538" spans="1:12" ht="14.25" customHeight="1">
      <c r="A538" s="163"/>
      <c r="B538" s="163"/>
      <c r="C538" s="163"/>
      <c r="D538" s="163"/>
      <c r="E538" s="163"/>
      <c r="F538" s="163"/>
      <c r="G538" s="163"/>
      <c r="H538" s="163"/>
      <c r="I538" s="163"/>
      <c r="J538" s="163"/>
      <c r="K538" s="163"/>
      <c r="L538" s="433"/>
    </row>
    <row r="539" spans="1:12" ht="14.25" customHeight="1">
      <c r="A539" s="163"/>
      <c r="B539" s="163"/>
      <c r="C539" s="163"/>
      <c r="D539" s="163"/>
      <c r="E539" s="163"/>
      <c r="F539" s="163"/>
      <c r="G539" s="163"/>
      <c r="H539" s="163"/>
      <c r="I539" s="163"/>
      <c r="J539" s="163"/>
      <c r="K539" s="163"/>
      <c r="L539" s="433"/>
    </row>
    <row r="540" spans="1:12" ht="14.25" customHeight="1">
      <c r="A540" s="163"/>
      <c r="B540" s="163"/>
      <c r="C540" s="163"/>
      <c r="D540" s="163"/>
      <c r="E540" s="163"/>
      <c r="F540" s="163"/>
      <c r="G540" s="163"/>
      <c r="H540" s="163"/>
      <c r="I540" s="163"/>
      <c r="J540" s="163"/>
      <c r="K540" s="163"/>
      <c r="L540" s="433"/>
    </row>
    <row r="541" spans="1:12" ht="14.25" customHeight="1">
      <c r="A541" s="163"/>
      <c r="B541" s="163"/>
      <c r="C541" s="163"/>
      <c r="D541" s="163"/>
      <c r="E541" s="163"/>
      <c r="F541" s="163"/>
      <c r="G541" s="163"/>
      <c r="H541" s="163"/>
      <c r="I541" s="163"/>
      <c r="J541" s="163"/>
      <c r="K541" s="163"/>
      <c r="L541" s="433"/>
    </row>
    <row r="542" spans="1:12" ht="14.25" customHeight="1">
      <c r="A542" s="163"/>
      <c r="B542" s="163"/>
      <c r="C542" s="163"/>
      <c r="D542" s="163"/>
      <c r="E542" s="163"/>
      <c r="F542" s="163"/>
      <c r="G542" s="163"/>
      <c r="H542" s="163"/>
      <c r="I542" s="163"/>
      <c r="J542" s="163"/>
      <c r="K542" s="163"/>
      <c r="L542" s="433"/>
    </row>
    <row r="543" spans="1:12" ht="14.25" customHeight="1">
      <c r="A543" s="163"/>
      <c r="B543" s="163"/>
      <c r="C543" s="163"/>
      <c r="D543" s="163"/>
      <c r="E543" s="163"/>
      <c r="F543" s="163"/>
      <c r="G543" s="163"/>
      <c r="H543" s="163"/>
      <c r="I543" s="163"/>
      <c r="J543" s="163"/>
      <c r="K543" s="163"/>
      <c r="L543" s="433"/>
    </row>
    <row r="544" spans="1:12" ht="14.25" customHeight="1">
      <c r="A544" s="163"/>
      <c r="B544" s="163"/>
      <c r="C544" s="163"/>
      <c r="D544" s="163"/>
      <c r="E544" s="163"/>
      <c r="F544" s="163"/>
      <c r="G544" s="163"/>
      <c r="H544" s="163"/>
      <c r="I544" s="163"/>
      <c r="J544" s="163"/>
      <c r="K544" s="163"/>
      <c r="L544" s="433"/>
    </row>
    <row r="545" spans="1:12" ht="14.25" customHeight="1">
      <c r="A545" s="163"/>
      <c r="B545" s="163"/>
      <c r="C545" s="163"/>
      <c r="D545" s="163"/>
      <c r="E545" s="163"/>
      <c r="F545" s="163"/>
      <c r="G545" s="163"/>
      <c r="H545" s="163"/>
      <c r="I545" s="163"/>
      <c r="J545" s="163"/>
      <c r="K545" s="163"/>
      <c r="L545" s="433"/>
    </row>
    <row r="546" spans="1:12" ht="14.25" customHeight="1">
      <c r="A546" s="163"/>
      <c r="B546" s="163"/>
      <c r="C546" s="163"/>
      <c r="D546" s="163"/>
      <c r="E546" s="163"/>
      <c r="F546" s="163"/>
      <c r="G546" s="163"/>
      <c r="H546" s="163"/>
      <c r="I546" s="163"/>
      <c r="J546" s="163"/>
      <c r="K546" s="163"/>
      <c r="L546" s="433"/>
    </row>
    <row r="547" spans="1:12" ht="14.25" customHeight="1">
      <c r="A547" s="163"/>
      <c r="B547" s="163"/>
      <c r="C547" s="163"/>
      <c r="D547" s="163"/>
      <c r="E547" s="163"/>
      <c r="F547" s="163"/>
      <c r="G547" s="163"/>
      <c r="H547" s="163"/>
      <c r="I547" s="163"/>
      <c r="J547" s="163"/>
      <c r="K547" s="163"/>
      <c r="L547" s="433"/>
    </row>
    <row r="548" spans="1:12" ht="14.25" customHeight="1">
      <c r="A548" s="163"/>
      <c r="B548" s="163"/>
      <c r="C548" s="163"/>
      <c r="D548" s="163"/>
      <c r="E548" s="163"/>
      <c r="F548" s="163"/>
      <c r="G548" s="163"/>
      <c r="H548" s="163"/>
      <c r="I548" s="163"/>
      <c r="J548" s="163"/>
      <c r="K548" s="163"/>
      <c r="L548" s="433"/>
    </row>
    <row r="549" spans="1:12" ht="14.25" customHeight="1">
      <c r="A549" s="163"/>
      <c r="B549" s="163"/>
      <c r="C549" s="163"/>
      <c r="D549" s="163"/>
      <c r="E549" s="163"/>
      <c r="F549" s="163"/>
      <c r="G549" s="163"/>
      <c r="H549" s="163"/>
      <c r="I549" s="163"/>
      <c r="J549" s="163"/>
      <c r="K549" s="163"/>
      <c r="L549" s="433"/>
    </row>
    <row r="550" spans="1:12" ht="14.25" customHeight="1">
      <c r="A550" s="163"/>
      <c r="B550" s="163"/>
      <c r="C550" s="163"/>
      <c r="D550" s="163"/>
      <c r="E550" s="163"/>
      <c r="F550" s="163"/>
      <c r="G550" s="163"/>
      <c r="H550" s="163"/>
      <c r="I550" s="163"/>
      <c r="J550" s="163"/>
      <c r="K550" s="163"/>
      <c r="L550" s="433"/>
    </row>
    <row r="551" spans="1:12" ht="14.25" customHeight="1">
      <c r="A551" s="163"/>
      <c r="B551" s="163"/>
      <c r="C551" s="163"/>
      <c r="D551" s="163"/>
      <c r="E551" s="163"/>
      <c r="F551" s="163"/>
      <c r="G551" s="163"/>
      <c r="H551" s="163"/>
      <c r="I551" s="163"/>
      <c r="J551" s="163"/>
      <c r="K551" s="163"/>
      <c r="L551" s="433"/>
    </row>
    <row r="552" spans="1:12" ht="14.25" customHeight="1">
      <c r="A552" s="163"/>
      <c r="B552" s="163"/>
      <c r="C552" s="163"/>
      <c r="D552" s="163"/>
      <c r="E552" s="163"/>
      <c r="F552" s="163"/>
      <c r="G552" s="163"/>
      <c r="H552" s="163"/>
      <c r="I552" s="163"/>
      <c r="J552" s="163"/>
      <c r="K552" s="163"/>
      <c r="L552" s="433"/>
    </row>
    <row r="553" spans="1:12" ht="14.25" customHeight="1">
      <c r="A553" s="163"/>
      <c r="B553" s="163"/>
      <c r="C553" s="163"/>
      <c r="D553" s="163"/>
      <c r="E553" s="163"/>
      <c r="F553" s="163"/>
      <c r="G553" s="163"/>
      <c r="H553" s="163"/>
      <c r="I553" s="163"/>
      <c r="J553" s="163"/>
      <c r="K553" s="163"/>
      <c r="L553" s="433"/>
    </row>
    <row r="554" spans="1:12" ht="14.25" customHeight="1">
      <c r="A554" s="163"/>
      <c r="B554" s="163"/>
      <c r="C554" s="163"/>
      <c r="D554" s="163"/>
      <c r="E554" s="163"/>
      <c r="F554" s="163"/>
      <c r="G554" s="163"/>
      <c r="H554" s="163"/>
      <c r="I554" s="163"/>
      <c r="J554" s="163"/>
      <c r="K554" s="163"/>
      <c r="L554" s="433"/>
    </row>
    <row r="555" spans="1:12" ht="14.25" customHeight="1">
      <c r="A555" s="163"/>
      <c r="B555" s="163"/>
      <c r="C555" s="163"/>
      <c r="D555" s="163"/>
      <c r="E555" s="163"/>
      <c r="F555" s="163"/>
      <c r="G555" s="163"/>
      <c r="H555" s="163"/>
      <c r="I555" s="163"/>
      <c r="J555" s="163"/>
      <c r="K555" s="163"/>
      <c r="L555" s="433"/>
    </row>
    <row r="556" spans="1:12" ht="14.25" customHeight="1">
      <c r="A556" s="163"/>
      <c r="B556" s="163"/>
      <c r="C556" s="163"/>
      <c r="D556" s="163"/>
      <c r="E556" s="163"/>
      <c r="F556" s="163"/>
      <c r="G556" s="163"/>
      <c r="H556" s="163"/>
      <c r="I556" s="163"/>
      <c r="J556" s="163"/>
      <c r="K556" s="163"/>
      <c r="L556" s="433"/>
    </row>
    <row r="557" spans="1:12" ht="14.25" customHeight="1">
      <c r="A557" s="163"/>
      <c r="B557" s="163"/>
      <c r="C557" s="163"/>
      <c r="D557" s="163"/>
      <c r="E557" s="163"/>
      <c r="F557" s="163"/>
      <c r="G557" s="163"/>
      <c r="H557" s="163"/>
      <c r="I557" s="163"/>
      <c r="J557" s="163"/>
      <c r="K557" s="163"/>
      <c r="L557" s="433"/>
    </row>
    <row r="558" spans="1:12" ht="14.25" customHeight="1">
      <c r="A558" s="163"/>
      <c r="B558" s="163"/>
      <c r="C558" s="163"/>
      <c r="D558" s="163"/>
      <c r="E558" s="163"/>
      <c r="F558" s="163"/>
      <c r="G558" s="163"/>
      <c r="H558" s="163"/>
      <c r="I558" s="163"/>
      <c r="J558" s="163"/>
      <c r="K558" s="163"/>
      <c r="L558" s="433"/>
    </row>
    <row r="559" spans="1:12" ht="14.25" customHeight="1">
      <c r="A559" s="163"/>
      <c r="B559" s="163"/>
      <c r="C559" s="163"/>
      <c r="D559" s="163"/>
      <c r="E559" s="163"/>
      <c r="F559" s="163"/>
      <c r="G559" s="163"/>
      <c r="H559" s="163"/>
      <c r="I559" s="163"/>
      <c r="J559" s="163"/>
      <c r="K559" s="163"/>
      <c r="L559" s="433"/>
    </row>
    <row r="560" spans="1:12" ht="14.25" customHeight="1">
      <c r="A560" s="163"/>
      <c r="B560" s="163"/>
      <c r="C560" s="163"/>
      <c r="D560" s="163"/>
      <c r="E560" s="163"/>
      <c r="F560" s="163"/>
      <c r="G560" s="163"/>
      <c r="H560" s="163"/>
      <c r="I560" s="163"/>
      <c r="J560" s="163"/>
      <c r="K560" s="163"/>
      <c r="L560" s="433"/>
    </row>
    <row r="561" spans="1:12" ht="14.25" customHeight="1">
      <c r="A561" s="163"/>
      <c r="B561" s="163"/>
      <c r="C561" s="163"/>
      <c r="D561" s="163"/>
      <c r="E561" s="163"/>
      <c r="F561" s="163"/>
      <c r="G561" s="163"/>
      <c r="H561" s="163"/>
      <c r="I561" s="163"/>
      <c r="J561" s="163"/>
      <c r="K561" s="163"/>
      <c r="L561" s="433"/>
    </row>
    <row r="562" spans="1:12" ht="14.25" customHeight="1">
      <c r="A562" s="163"/>
      <c r="B562" s="163"/>
      <c r="C562" s="163"/>
      <c r="D562" s="163"/>
      <c r="E562" s="163"/>
      <c r="F562" s="163"/>
      <c r="G562" s="163"/>
      <c r="H562" s="163"/>
      <c r="I562" s="163"/>
      <c r="J562" s="163"/>
      <c r="K562" s="163"/>
      <c r="L562" s="433"/>
    </row>
    <row r="563" spans="1:12" ht="14.25" customHeight="1">
      <c r="A563" s="163"/>
      <c r="B563" s="163"/>
      <c r="C563" s="163"/>
      <c r="D563" s="163"/>
      <c r="E563" s="163"/>
      <c r="F563" s="163"/>
      <c r="G563" s="163"/>
      <c r="H563" s="163"/>
      <c r="I563" s="163"/>
      <c r="J563" s="163"/>
      <c r="K563" s="163"/>
      <c r="L563" s="433"/>
    </row>
    <row r="564" spans="1:12" ht="14.25" customHeight="1">
      <c r="A564" s="163"/>
      <c r="B564" s="163"/>
      <c r="C564" s="163"/>
      <c r="D564" s="163"/>
      <c r="E564" s="163"/>
      <c r="F564" s="163"/>
      <c r="G564" s="163"/>
      <c r="H564" s="163"/>
      <c r="I564" s="163"/>
      <c r="J564" s="163"/>
      <c r="K564" s="163"/>
      <c r="L564" s="433"/>
    </row>
    <row r="565" spans="1:12" ht="14.25" customHeight="1">
      <c r="A565" s="163"/>
      <c r="B565" s="163"/>
      <c r="C565" s="163"/>
      <c r="D565" s="163"/>
      <c r="E565" s="163"/>
      <c r="F565" s="163"/>
      <c r="G565" s="163"/>
      <c r="H565" s="163"/>
      <c r="I565" s="163"/>
      <c r="J565" s="163"/>
      <c r="K565" s="163"/>
      <c r="L565" s="433"/>
    </row>
    <row r="566" spans="1:12" ht="14.25" customHeight="1">
      <c r="A566" s="163"/>
      <c r="B566" s="163"/>
      <c r="C566" s="163"/>
      <c r="D566" s="163"/>
      <c r="E566" s="163"/>
      <c r="F566" s="163"/>
      <c r="G566" s="163"/>
      <c r="H566" s="163"/>
      <c r="I566" s="163"/>
      <c r="J566" s="163"/>
      <c r="K566" s="163"/>
      <c r="L566" s="433"/>
    </row>
    <row r="567" spans="1:12" ht="14.25" customHeight="1">
      <c r="A567" s="163"/>
      <c r="B567" s="163"/>
      <c r="C567" s="163"/>
      <c r="D567" s="163"/>
      <c r="E567" s="163"/>
      <c r="F567" s="163"/>
      <c r="G567" s="163"/>
      <c r="H567" s="163"/>
      <c r="I567" s="163"/>
      <c r="J567" s="163"/>
      <c r="K567" s="163"/>
      <c r="L567" s="433"/>
    </row>
    <row r="568" spans="1:12" ht="14.25" customHeight="1">
      <c r="A568" s="163"/>
      <c r="B568" s="163"/>
      <c r="C568" s="163"/>
      <c r="D568" s="163"/>
      <c r="E568" s="163"/>
      <c r="F568" s="163"/>
      <c r="G568" s="163"/>
      <c r="H568" s="163"/>
      <c r="I568" s="163"/>
      <c r="J568" s="163"/>
      <c r="K568" s="163"/>
      <c r="L568" s="433"/>
    </row>
    <row r="569" spans="1:12" ht="14.25" customHeight="1">
      <c r="A569" s="163"/>
      <c r="B569" s="163"/>
      <c r="C569" s="163"/>
      <c r="D569" s="163"/>
      <c r="E569" s="163"/>
      <c r="F569" s="163"/>
      <c r="G569" s="163"/>
      <c r="H569" s="163"/>
      <c r="I569" s="163"/>
      <c r="J569" s="163"/>
      <c r="K569" s="163"/>
      <c r="L569" s="433"/>
    </row>
    <row r="570" spans="1:12" ht="14.25" customHeight="1">
      <c r="A570" s="163"/>
      <c r="B570" s="163"/>
      <c r="C570" s="163"/>
      <c r="D570" s="163"/>
      <c r="E570" s="163"/>
      <c r="F570" s="163"/>
      <c r="G570" s="163"/>
      <c r="H570" s="163"/>
      <c r="I570" s="163"/>
      <c r="J570" s="163"/>
      <c r="K570" s="163"/>
      <c r="L570" s="433"/>
    </row>
    <row r="571" spans="1:12" ht="14.25" customHeight="1">
      <c r="A571" s="163"/>
      <c r="B571" s="163"/>
      <c r="C571" s="163"/>
      <c r="D571" s="163"/>
      <c r="E571" s="163"/>
      <c r="F571" s="163"/>
      <c r="G571" s="163"/>
      <c r="H571" s="163"/>
      <c r="I571" s="163"/>
      <c r="J571" s="163"/>
      <c r="K571" s="163"/>
      <c r="L571" s="433"/>
    </row>
    <row r="572" spans="1:12" ht="14.25" customHeight="1">
      <c r="A572" s="163"/>
      <c r="B572" s="163"/>
      <c r="C572" s="163"/>
      <c r="D572" s="163"/>
      <c r="E572" s="163"/>
      <c r="F572" s="163"/>
      <c r="G572" s="163"/>
      <c r="H572" s="163"/>
      <c r="I572" s="163"/>
      <c r="J572" s="163"/>
      <c r="K572" s="163"/>
      <c r="L572" s="433"/>
    </row>
    <row r="573" spans="1:12" ht="14.25" customHeight="1">
      <c r="A573" s="163"/>
      <c r="B573" s="163"/>
      <c r="C573" s="163"/>
      <c r="D573" s="163"/>
      <c r="E573" s="163"/>
      <c r="F573" s="163"/>
      <c r="G573" s="163"/>
      <c r="H573" s="163"/>
      <c r="I573" s="163"/>
      <c r="J573" s="163"/>
      <c r="K573" s="163"/>
      <c r="L573" s="433"/>
    </row>
    <row r="574" spans="1:12" ht="14.25" customHeight="1">
      <c r="A574" s="163"/>
      <c r="B574" s="163"/>
      <c r="C574" s="163"/>
      <c r="D574" s="163"/>
      <c r="E574" s="163"/>
      <c r="F574" s="163"/>
      <c r="G574" s="163"/>
      <c r="H574" s="163"/>
      <c r="I574" s="163"/>
      <c r="J574" s="163"/>
      <c r="K574" s="163"/>
      <c r="L574" s="433"/>
    </row>
    <row r="575" spans="1:12" ht="14.25" customHeight="1">
      <c r="A575" s="163"/>
      <c r="B575" s="163"/>
      <c r="C575" s="163"/>
      <c r="D575" s="163"/>
      <c r="E575" s="163"/>
      <c r="F575" s="163"/>
      <c r="G575" s="163"/>
      <c r="H575" s="163"/>
      <c r="I575" s="163"/>
      <c r="J575" s="163"/>
      <c r="K575" s="163"/>
      <c r="L575" s="433"/>
    </row>
    <row r="576" spans="1:12" ht="14.25" customHeight="1">
      <c r="A576" s="163"/>
      <c r="B576" s="163"/>
      <c r="C576" s="163"/>
      <c r="D576" s="163"/>
      <c r="E576" s="163"/>
      <c r="F576" s="163"/>
      <c r="G576" s="163"/>
      <c r="H576" s="163"/>
      <c r="I576" s="163"/>
      <c r="J576" s="163"/>
      <c r="K576" s="163"/>
      <c r="L576" s="433"/>
    </row>
    <row r="577" spans="1:12" ht="14.25" customHeight="1">
      <c r="A577" s="163"/>
      <c r="B577" s="163"/>
      <c r="C577" s="163"/>
      <c r="D577" s="163"/>
      <c r="E577" s="163"/>
      <c r="F577" s="163"/>
      <c r="G577" s="163"/>
      <c r="H577" s="163"/>
      <c r="I577" s="163"/>
      <c r="J577" s="163"/>
      <c r="K577" s="163"/>
      <c r="L577" s="433"/>
    </row>
    <row r="578" spans="1:12" ht="14.25" customHeight="1">
      <c r="A578" s="163"/>
      <c r="B578" s="163"/>
      <c r="C578" s="163"/>
      <c r="D578" s="163"/>
      <c r="E578" s="163"/>
      <c r="F578" s="163"/>
      <c r="G578" s="163"/>
      <c r="H578" s="163"/>
      <c r="I578" s="163"/>
      <c r="J578" s="163"/>
      <c r="K578" s="163"/>
      <c r="L578" s="433"/>
    </row>
    <row r="579" spans="1:12" ht="14.25" customHeight="1">
      <c r="A579" s="163"/>
      <c r="B579" s="163"/>
      <c r="C579" s="163"/>
      <c r="D579" s="163"/>
      <c r="E579" s="163"/>
      <c r="F579" s="163"/>
      <c r="G579" s="163"/>
      <c r="H579" s="163"/>
      <c r="I579" s="163"/>
      <c r="J579" s="163"/>
      <c r="K579" s="163"/>
      <c r="L579" s="433"/>
    </row>
    <row r="580" spans="1:12" ht="14.25" customHeight="1">
      <c r="A580" s="163"/>
      <c r="B580" s="163"/>
      <c r="C580" s="163"/>
      <c r="D580" s="163"/>
      <c r="E580" s="163"/>
      <c r="F580" s="163"/>
      <c r="G580" s="163"/>
      <c r="H580" s="163"/>
      <c r="I580" s="163"/>
      <c r="J580" s="163"/>
      <c r="K580" s="163"/>
      <c r="L580" s="433"/>
    </row>
    <row r="581" spans="1:12" ht="14.25" customHeight="1">
      <c r="A581" s="163"/>
      <c r="B581" s="163"/>
      <c r="C581" s="163"/>
      <c r="D581" s="163"/>
      <c r="E581" s="163"/>
      <c r="F581" s="163"/>
      <c r="G581" s="163"/>
      <c r="H581" s="163"/>
      <c r="I581" s="163"/>
      <c r="J581" s="163"/>
      <c r="K581" s="163"/>
      <c r="L581" s="433"/>
    </row>
    <row r="582" spans="1:12" ht="14.25" customHeight="1">
      <c r="A582" s="163"/>
      <c r="B582" s="163"/>
      <c r="C582" s="163"/>
      <c r="D582" s="163"/>
      <c r="E582" s="163"/>
      <c r="F582" s="163"/>
      <c r="G582" s="163"/>
      <c r="H582" s="163"/>
      <c r="I582" s="163"/>
      <c r="J582" s="163"/>
      <c r="K582" s="163"/>
      <c r="L582" s="433"/>
    </row>
    <row r="583" spans="1:12" ht="14.25" customHeight="1">
      <c r="A583" s="163"/>
      <c r="B583" s="163"/>
      <c r="C583" s="163"/>
      <c r="D583" s="163"/>
      <c r="E583" s="163"/>
      <c r="F583" s="163"/>
      <c r="G583" s="163"/>
      <c r="H583" s="163"/>
      <c r="I583" s="163"/>
      <c r="J583" s="163"/>
      <c r="K583" s="163"/>
      <c r="L583" s="433"/>
    </row>
    <row r="584" spans="1:12" ht="14.25" customHeight="1">
      <c r="A584" s="163"/>
      <c r="B584" s="163"/>
      <c r="C584" s="163"/>
      <c r="D584" s="163"/>
      <c r="E584" s="163"/>
      <c r="F584" s="163"/>
      <c r="G584" s="163"/>
      <c r="H584" s="163"/>
      <c r="I584" s="163"/>
      <c r="J584" s="163"/>
      <c r="K584" s="163"/>
      <c r="L584" s="433"/>
    </row>
    <row r="585" spans="1:12" ht="14.25" customHeight="1">
      <c r="A585" s="163"/>
      <c r="B585" s="163"/>
      <c r="C585" s="163"/>
      <c r="D585" s="163"/>
      <c r="E585" s="163"/>
      <c r="F585" s="163"/>
      <c r="G585" s="163"/>
      <c r="H585" s="163"/>
      <c r="I585" s="163"/>
      <c r="J585" s="163"/>
      <c r="K585" s="163"/>
      <c r="L585" s="433"/>
    </row>
    <row r="586" spans="1:12" ht="14.25" customHeight="1">
      <c r="A586" s="163"/>
      <c r="B586" s="163"/>
      <c r="C586" s="163"/>
      <c r="D586" s="163"/>
      <c r="E586" s="163"/>
      <c r="F586" s="163"/>
      <c r="G586" s="163"/>
      <c r="H586" s="163"/>
      <c r="I586" s="163"/>
      <c r="J586" s="163"/>
      <c r="K586" s="163"/>
      <c r="L586" s="433"/>
    </row>
    <row r="587" spans="1:12" ht="14.25" customHeight="1">
      <c r="A587" s="163"/>
      <c r="B587" s="163"/>
      <c r="C587" s="163"/>
      <c r="D587" s="163"/>
      <c r="E587" s="163"/>
      <c r="F587" s="163"/>
      <c r="G587" s="163"/>
      <c r="H587" s="163"/>
      <c r="I587" s="163"/>
      <c r="J587" s="163"/>
      <c r="K587" s="163"/>
      <c r="L587" s="433"/>
    </row>
    <row r="588" spans="1:12" ht="14.25" customHeight="1">
      <c r="A588" s="163"/>
      <c r="B588" s="163"/>
      <c r="C588" s="163"/>
      <c r="D588" s="163"/>
      <c r="E588" s="163"/>
      <c r="F588" s="163"/>
      <c r="G588" s="163"/>
      <c r="H588" s="163"/>
      <c r="I588" s="163"/>
      <c r="J588" s="163"/>
      <c r="K588" s="163"/>
      <c r="L588" s="433"/>
    </row>
    <row r="589" spans="1:12" ht="14.25" customHeight="1">
      <c r="A589" s="163"/>
      <c r="B589" s="163"/>
      <c r="C589" s="163"/>
      <c r="D589" s="163"/>
      <c r="E589" s="163"/>
      <c r="F589" s="163"/>
      <c r="G589" s="163"/>
      <c r="H589" s="163"/>
      <c r="I589" s="163"/>
      <c r="J589" s="163"/>
      <c r="K589" s="163"/>
      <c r="L589" s="433"/>
    </row>
    <row r="590" spans="1:12" ht="14.25" customHeight="1">
      <c r="A590" s="163"/>
      <c r="B590" s="163"/>
      <c r="C590" s="163"/>
      <c r="D590" s="163"/>
      <c r="E590" s="163"/>
      <c r="F590" s="163"/>
      <c r="G590" s="163"/>
      <c r="H590" s="163"/>
      <c r="I590" s="163"/>
      <c r="J590" s="163"/>
      <c r="K590" s="163"/>
      <c r="L590" s="433"/>
    </row>
    <row r="591" spans="1:12" ht="14.25" customHeight="1">
      <c r="A591" s="163"/>
      <c r="B591" s="163"/>
      <c r="C591" s="163"/>
      <c r="D591" s="163"/>
      <c r="E591" s="163"/>
      <c r="F591" s="163"/>
      <c r="G591" s="163"/>
      <c r="H591" s="163"/>
      <c r="I591" s="163"/>
      <c r="J591" s="163"/>
      <c r="K591" s="163"/>
      <c r="L591" s="433"/>
    </row>
    <row r="592" spans="1:12" ht="14.25" customHeight="1">
      <c r="A592" s="163"/>
      <c r="B592" s="163"/>
      <c r="C592" s="163"/>
      <c r="D592" s="163"/>
      <c r="E592" s="163"/>
      <c r="F592" s="163"/>
      <c r="G592" s="163"/>
      <c r="H592" s="163"/>
      <c r="I592" s="163"/>
      <c r="J592" s="163"/>
      <c r="K592" s="163"/>
      <c r="L592" s="433"/>
    </row>
    <row r="593" spans="1:12" ht="14.25" customHeight="1">
      <c r="A593" s="163"/>
      <c r="B593" s="163"/>
      <c r="C593" s="163"/>
      <c r="D593" s="163"/>
      <c r="E593" s="163"/>
      <c r="F593" s="163"/>
      <c r="G593" s="163"/>
      <c r="H593" s="163"/>
      <c r="I593" s="163"/>
      <c r="J593" s="163"/>
      <c r="K593" s="163"/>
      <c r="L593" s="433"/>
    </row>
    <row r="594" spans="1:12" ht="14.25" customHeight="1">
      <c r="A594" s="163"/>
      <c r="B594" s="163"/>
      <c r="C594" s="163"/>
      <c r="D594" s="163"/>
      <c r="E594" s="163"/>
      <c r="F594" s="163"/>
      <c r="G594" s="163"/>
      <c r="H594" s="163"/>
      <c r="I594" s="163"/>
      <c r="J594" s="163"/>
      <c r="K594" s="163"/>
      <c r="L594" s="433"/>
    </row>
    <row r="595" spans="1:12" ht="14.25" customHeight="1">
      <c r="A595" s="163"/>
      <c r="B595" s="163"/>
      <c r="C595" s="163"/>
      <c r="D595" s="163"/>
      <c r="E595" s="163"/>
      <c r="F595" s="163"/>
      <c r="G595" s="163"/>
      <c r="H595" s="163"/>
      <c r="I595" s="163"/>
      <c r="J595" s="163"/>
      <c r="K595" s="163"/>
      <c r="L595" s="433"/>
    </row>
    <row r="596" spans="1:12" ht="14.25" customHeight="1">
      <c r="A596" s="163"/>
      <c r="B596" s="163"/>
      <c r="C596" s="163"/>
      <c r="D596" s="163"/>
      <c r="E596" s="163"/>
      <c r="F596" s="163"/>
      <c r="G596" s="163"/>
      <c r="H596" s="163"/>
      <c r="I596" s="163"/>
      <c r="J596" s="163"/>
      <c r="K596" s="163"/>
      <c r="L596" s="433"/>
    </row>
    <row r="597" spans="1:12" ht="14.25" customHeight="1">
      <c r="A597" s="163"/>
      <c r="B597" s="163"/>
      <c r="C597" s="163"/>
      <c r="D597" s="163"/>
      <c r="E597" s="163"/>
      <c r="F597" s="163"/>
      <c r="G597" s="163"/>
      <c r="H597" s="163"/>
      <c r="I597" s="163"/>
      <c r="J597" s="163"/>
      <c r="K597" s="163"/>
      <c r="L597" s="433"/>
    </row>
    <row r="598" spans="1:12" ht="14.25" customHeight="1">
      <c r="A598" s="163"/>
      <c r="B598" s="163"/>
      <c r="C598" s="163"/>
      <c r="D598" s="163"/>
      <c r="E598" s="163"/>
      <c r="F598" s="163"/>
      <c r="G598" s="163"/>
      <c r="H598" s="163"/>
      <c r="I598" s="163"/>
      <c r="J598" s="163"/>
      <c r="K598" s="163"/>
      <c r="L598" s="433"/>
    </row>
    <row r="599" spans="1:12" ht="14.25" customHeight="1">
      <c r="A599" s="163"/>
      <c r="B599" s="163"/>
      <c r="C599" s="163"/>
      <c r="D599" s="163"/>
      <c r="E599" s="163"/>
      <c r="F599" s="163"/>
      <c r="G599" s="163"/>
      <c r="H599" s="163"/>
      <c r="I599" s="163"/>
      <c r="J599" s="163"/>
      <c r="K599" s="163"/>
      <c r="L599" s="433"/>
    </row>
    <row r="600" spans="1:12" ht="14.25" customHeight="1">
      <c r="A600" s="163"/>
      <c r="B600" s="163"/>
      <c r="C600" s="163"/>
      <c r="D600" s="163"/>
      <c r="E600" s="163"/>
      <c r="F600" s="163"/>
      <c r="G600" s="163"/>
      <c r="H600" s="163"/>
      <c r="I600" s="163"/>
      <c r="J600" s="163"/>
      <c r="K600" s="163"/>
      <c r="L600" s="433"/>
    </row>
    <row r="601" spans="1:12" ht="14.25" customHeight="1">
      <c r="A601" s="163"/>
      <c r="B601" s="163"/>
      <c r="C601" s="163"/>
      <c r="D601" s="163"/>
      <c r="E601" s="163"/>
      <c r="F601" s="163"/>
      <c r="G601" s="163"/>
      <c r="H601" s="163"/>
      <c r="I601" s="163"/>
      <c r="J601" s="163"/>
      <c r="K601" s="163"/>
      <c r="L601" s="433"/>
    </row>
    <row r="602" spans="1:12" ht="14.25" customHeight="1">
      <c r="A602" s="163"/>
      <c r="B602" s="163"/>
      <c r="C602" s="163"/>
      <c r="D602" s="163"/>
      <c r="E602" s="163"/>
      <c r="F602" s="163"/>
      <c r="G602" s="163"/>
      <c r="H602" s="163"/>
      <c r="I602" s="163"/>
      <c r="J602" s="163"/>
      <c r="K602" s="163"/>
      <c r="L602" s="433"/>
    </row>
    <row r="603" spans="1:12" ht="14.25" customHeight="1">
      <c r="A603" s="163"/>
      <c r="B603" s="163"/>
      <c r="C603" s="163"/>
      <c r="D603" s="163"/>
      <c r="E603" s="163"/>
      <c r="F603" s="163"/>
      <c r="G603" s="163"/>
      <c r="H603" s="163"/>
      <c r="I603" s="163"/>
      <c r="J603" s="163"/>
      <c r="K603" s="163"/>
      <c r="L603" s="433"/>
    </row>
    <row r="604" spans="1:12" ht="14.25" customHeight="1">
      <c r="A604" s="163"/>
      <c r="B604" s="163"/>
      <c r="C604" s="163"/>
      <c r="D604" s="163"/>
      <c r="E604" s="163"/>
      <c r="F604" s="163"/>
      <c r="G604" s="163"/>
      <c r="H604" s="163"/>
      <c r="I604" s="163"/>
      <c r="J604" s="163"/>
      <c r="K604" s="163"/>
      <c r="L604" s="433"/>
    </row>
    <row r="605" spans="1:12" ht="14.25" customHeight="1">
      <c r="A605" s="163"/>
      <c r="B605" s="163"/>
      <c r="C605" s="163"/>
      <c r="D605" s="163"/>
      <c r="E605" s="163"/>
      <c r="F605" s="163"/>
      <c r="G605" s="163"/>
      <c r="H605" s="163"/>
      <c r="I605" s="163"/>
      <c r="J605" s="163"/>
      <c r="K605" s="163"/>
      <c r="L605" s="433"/>
    </row>
    <row r="606" spans="1:12" ht="14.25" customHeight="1">
      <c r="A606" s="163"/>
      <c r="B606" s="163"/>
      <c r="C606" s="163"/>
      <c r="D606" s="163"/>
      <c r="E606" s="163"/>
      <c r="F606" s="163"/>
      <c r="G606" s="163"/>
      <c r="H606" s="163"/>
      <c r="I606" s="163"/>
      <c r="J606" s="163"/>
      <c r="K606" s="163"/>
      <c r="L606" s="433"/>
    </row>
    <row r="607" spans="1:12" ht="14.25" customHeight="1">
      <c r="A607" s="163"/>
      <c r="B607" s="163"/>
      <c r="C607" s="163"/>
      <c r="D607" s="163"/>
      <c r="E607" s="163"/>
      <c r="F607" s="163"/>
      <c r="G607" s="163"/>
      <c r="H607" s="163"/>
      <c r="I607" s="163"/>
      <c r="J607" s="163"/>
      <c r="K607" s="163"/>
      <c r="L607" s="433"/>
    </row>
    <row r="608" spans="1:12" ht="14.25" customHeight="1">
      <c r="A608" s="163"/>
      <c r="B608" s="163"/>
      <c r="C608" s="163"/>
      <c r="D608" s="163"/>
      <c r="E608" s="163"/>
      <c r="F608" s="163"/>
      <c r="G608" s="163"/>
      <c r="H608" s="163"/>
      <c r="I608" s="163"/>
      <c r="J608" s="163"/>
      <c r="K608" s="163"/>
      <c r="L608" s="433"/>
    </row>
    <row r="609" spans="1:12" ht="14.25" customHeight="1">
      <c r="A609" s="163"/>
      <c r="B609" s="163"/>
      <c r="C609" s="163"/>
      <c r="D609" s="163"/>
      <c r="E609" s="163"/>
      <c r="F609" s="163"/>
      <c r="G609" s="163"/>
      <c r="H609" s="163"/>
      <c r="I609" s="163"/>
      <c r="J609" s="163"/>
      <c r="K609" s="163"/>
      <c r="L609" s="433"/>
    </row>
    <row r="610" spans="1:12" ht="14.25" customHeight="1">
      <c r="A610" s="163"/>
      <c r="B610" s="163"/>
      <c r="C610" s="163"/>
      <c r="D610" s="163"/>
      <c r="E610" s="163"/>
      <c r="F610" s="163"/>
      <c r="G610" s="163"/>
      <c r="H610" s="163"/>
      <c r="I610" s="163"/>
      <c r="J610" s="163"/>
      <c r="K610" s="163"/>
      <c r="L610" s="433"/>
    </row>
    <row r="611" spans="1:12" ht="14.25" customHeight="1">
      <c r="A611" s="163"/>
      <c r="B611" s="163"/>
      <c r="C611" s="163"/>
      <c r="D611" s="163"/>
      <c r="E611" s="163"/>
      <c r="F611" s="163"/>
      <c r="G611" s="163"/>
      <c r="H611" s="163"/>
      <c r="I611" s="163"/>
      <c r="J611" s="163"/>
      <c r="K611" s="163"/>
      <c r="L611" s="433"/>
    </row>
    <row r="612" spans="1:12" ht="14.25" customHeight="1">
      <c r="A612" s="163"/>
      <c r="B612" s="163"/>
      <c r="C612" s="163"/>
      <c r="D612" s="163"/>
      <c r="E612" s="163"/>
      <c r="F612" s="163"/>
      <c r="G612" s="163"/>
      <c r="H612" s="163"/>
      <c r="I612" s="163"/>
      <c r="J612" s="163"/>
      <c r="K612" s="163"/>
      <c r="L612" s="433"/>
    </row>
    <row r="613" spans="1:12" ht="14.25" customHeight="1">
      <c r="A613" s="163"/>
      <c r="B613" s="163"/>
      <c r="C613" s="163"/>
      <c r="D613" s="163"/>
      <c r="E613" s="163"/>
      <c r="F613" s="163"/>
      <c r="G613" s="163"/>
      <c r="H613" s="163"/>
      <c r="I613" s="163"/>
      <c r="J613" s="163"/>
      <c r="K613" s="163"/>
      <c r="L613" s="433"/>
    </row>
    <row r="614" spans="1:12" ht="14.25" customHeight="1">
      <c r="A614" s="163"/>
      <c r="B614" s="163"/>
      <c r="C614" s="163"/>
      <c r="D614" s="163"/>
      <c r="E614" s="163"/>
      <c r="F614" s="163"/>
      <c r="G614" s="163"/>
      <c r="H614" s="163"/>
      <c r="I614" s="163"/>
      <c r="J614" s="163"/>
      <c r="K614" s="163"/>
      <c r="L614" s="433"/>
    </row>
    <row r="615" spans="1:12" ht="14.25" customHeight="1">
      <c r="A615" s="163"/>
      <c r="B615" s="163"/>
      <c r="C615" s="163"/>
      <c r="D615" s="163"/>
      <c r="E615" s="163"/>
      <c r="F615" s="163"/>
      <c r="G615" s="163"/>
      <c r="H615" s="163"/>
      <c r="I615" s="163"/>
      <c r="J615" s="163"/>
      <c r="K615" s="163"/>
      <c r="L615" s="433"/>
    </row>
    <row r="616" spans="1:12" ht="14.25" customHeight="1">
      <c r="A616" s="163"/>
      <c r="B616" s="163"/>
      <c r="C616" s="163"/>
      <c r="D616" s="163"/>
      <c r="E616" s="163"/>
      <c r="F616" s="163"/>
      <c r="G616" s="163"/>
      <c r="H616" s="163"/>
      <c r="I616" s="163"/>
      <c r="J616" s="163"/>
      <c r="K616" s="163"/>
      <c r="L616" s="433"/>
    </row>
    <row r="617" spans="1:12" ht="14.25" customHeight="1">
      <c r="A617" s="163"/>
      <c r="B617" s="163"/>
      <c r="C617" s="163"/>
      <c r="D617" s="163"/>
      <c r="E617" s="163"/>
      <c r="F617" s="163"/>
      <c r="G617" s="163"/>
      <c r="H617" s="163"/>
      <c r="I617" s="163"/>
      <c r="J617" s="163"/>
      <c r="K617" s="163"/>
      <c r="L617" s="433"/>
    </row>
    <row r="618" spans="1:12" ht="14.25" customHeight="1">
      <c r="A618" s="163"/>
      <c r="B618" s="163"/>
      <c r="C618" s="163"/>
      <c r="D618" s="163"/>
      <c r="E618" s="163"/>
      <c r="F618" s="163"/>
      <c r="G618" s="163"/>
      <c r="H618" s="163"/>
      <c r="I618" s="163"/>
      <c r="J618" s="163"/>
      <c r="K618" s="163"/>
      <c r="L618" s="433"/>
    </row>
    <row r="619" spans="1:12" ht="14.25" customHeight="1">
      <c r="A619" s="163"/>
      <c r="B619" s="163"/>
      <c r="C619" s="163"/>
      <c r="D619" s="163"/>
      <c r="E619" s="163"/>
      <c r="F619" s="163"/>
      <c r="G619" s="163"/>
      <c r="H619" s="163"/>
      <c r="I619" s="163"/>
      <c r="J619" s="163"/>
      <c r="K619" s="163"/>
      <c r="L619" s="433"/>
    </row>
    <row r="620" spans="1:12" ht="14.25" customHeight="1">
      <c r="A620" s="163"/>
      <c r="B620" s="163"/>
      <c r="C620" s="163"/>
      <c r="D620" s="163"/>
      <c r="E620" s="163"/>
      <c r="F620" s="163"/>
      <c r="G620" s="163"/>
      <c r="H620" s="163"/>
      <c r="I620" s="163"/>
      <c r="J620" s="163"/>
      <c r="K620" s="163"/>
      <c r="L620" s="433"/>
    </row>
    <row r="621" spans="1:12" ht="14.25" customHeight="1">
      <c r="A621" s="163"/>
      <c r="B621" s="163"/>
      <c r="C621" s="163"/>
      <c r="D621" s="163"/>
      <c r="E621" s="163"/>
      <c r="F621" s="163"/>
      <c r="G621" s="163"/>
      <c r="H621" s="163"/>
      <c r="I621" s="163"/>
      <c r="J621" s="163"/>
      <c r="K621" s="163"/>
      <c r="L621" s="433"/>
    </row>
    <row r="622" spans="1:12" ht="14.25" customHeight="1">
      <c r="A622" s="163"/>
      <c r="B622" s="163"/>
      <c r="C622" s="163"/>
      <c r="D622" s="163"/>
      <c r="E622" s="163"/>
      <c r="F622" s="163"/>
      <c r="G622" s="163"/>
      <c r="H622" s="163"/>
      <c r="I622" s="163"/>
      <c r="J622" s="163"/>
      <c r="K622" s="163"/>
      <c r="L622" s="433"/>
    </row>
    <row r="623" spans="1:12" ht="14.25" customHeight="1">
      <c r="A623" s="163"/>
      <c r="B623" s="163"/>
      <c r="C623" s="163"/>
      <c r="D623" s="163"/>
      <c r="E623" s="163"/>
      <c r="F623" s="163"/>
      <c r="G623" s="163"/>
      <c r="H623" s="163"/>
      <c r="I623" s="163"/>
      <c r="J623" s="163"/>
      <c r="K623" s="163"/>
      <c r="L623" s="433"/>
    </row>
    <row r="624" spans="1:12" ht="14.25" customHeight="1">
      <c r="A624" s="163"/>
      <c r="B624" s="163"/>
      <c r="C624" s="163"/>
      <c r="D624" s="163"/>
      <c r="E624" s="163"/>
      <c r="F624" s="163"/>
      <c r="G624" s="163"/>
      <c r="H624" s="163"/>
      <c r="I624" s="163"/>
      <c r="J624" s="163"/>
      <c r="K624" s="163"/>
      <c r="L624" s="433"/>
    </row>
    <row r="625" spans="1:12" ht="14.25" customHeight="1">
      <c r="A625" s="163"/>
      <c r="B625" s="163"/>
      <c r="C625" s="163"/>
      <c r="D625" s="163"/>
      <c r="E625" s="163"/>
      <c r="F625" s="163"/>
      <c r="G625" s="163"/>
      <c r="H625" s="163"/>
      <c r="I625" s="163"/>
      <c r="J625" s="163"/>
      <c r="K625" s="163"/>
      <c r="L625" s="433"/>
    </row>
    <row r="626" spans="1:12" ht="14.25" customHeight="1">
      <c r="A626" s="163"/>
      <c r="B626" s="163"/>
      <c r="C626" s="163"/>
      <c r="D626" s="163"/>
      <c r="E626" s="163"/>
      <c r="F626" s="163"/>
      <c r="G626" s="163"/>
      <c r="H626" s="163"/>
      <c r="I626" s="163"/>
      <c r="J626" s="163"/>
      <c r="K626" s="163"/>
      <c r="L626" s="433"/>
    </row>
    <row r="627" spans="1:12" ht="14.25" customHeight="1">
      <c r="A627" s="163"/>
      <c r="B627" s="163"/>
      <c r="C627" s="163"/>
      <c r="D627" s="163"/>
      <c r="E627" s="163"/>
      <c r="F627" s="163"/>
      <c r="G627" s="163"/>
      <c r="H627" s="163"/>
      <c r="I627" s="163"/>
      <c r="J627" s="163"/>
      <c r="K627" s="163"/>
      <c r="L627" s="433"/>
    </row>
    <row r="628" spans="1:12" ht="14.25" customHeight="1">
      <c r="A628" s="163"/>
      <c r="B628" s="163"/>
      <c r="C628" s="163"/>
      <c r="D628" s="163"/>
      <c r="E628" s="163"/>
      <c r="F628" s="163"/>
      <c r="G628" s="163"/>
      <c r="H628" s="163"/>
      <c r="I628" s="163"/>
      <c r="J628" s="163"/>
      <c r="K628" s="163"/>
      <c r="L628" s="433"/>
    </row>
    <row r="629" spans="1:12" ht="14.25" customHeight="1">
      <c r="A629" s="163"/>
      <c r="B629" s="163"/>
      <c r="C629" s="163"/>
      <c r="D629" s="163"/>
      <c r="E629" s="163"/>
      <c r="F629" s="163"/>
      <c r="G629" s="163"/>
      <c r="H629" s="163"/>
      <c r="I629" s="163"/>
      <c r="J629" s="163"/>
      <c r="K629" s="163"/>
      <c r="L629" s="433"/>
    </row>
    <row r="630" spans="1:12" ht="14.25" customHeight="1">
      <c r="A630" s="163"/>
      <c r="B630" s="163"/>
      <c r="C630" s="163"/>
      <c r="D630" s="163"/>
      <c r="E630" s="163"/>
      <c r="F630" s="163"/>
      <c r="G630" s="163"/>
      <c r="H630" s="163"/>
      <c r="I630" s="163"/>
      <c r="J630" s="163"/>
      <c r="K630" s="163"/>
      <c r="L630" s="433"/>
    </row>
    <row r="631" spans="1:12" ht="14.25" customHeight="1">
      <c r="A631" s="163"/>
      <c r="B631" s="163"/>
      <c r="C631" s="163"/>
      <c r="D631" s="163"/>
      <c r="E631" s="163"/>
      <c r="F631" s="163"/>
      <c r="G631" s="163"/>
      <c r="H631" s="163"/>
      <c r="I631" s="163"/>
      <c r="J631" s="163"/>
      <c r="K631" s="163"/>
      <c r="L631" s="433"/>
    </row>
    <row r="632" spans="1:12" ht="14.25" customHeight="1">
      <c r="A632" s="163"/>
      <c r="B632" s="163"/>
      <c r="C632" s="163"/>
      <c r="D632" s="163"/>
      <c r="E632" s="163"/>
      <c r="F632" s="163"/>
      <c r="G632" s="163"/>
      <c r="H632" s="163"/>
      <c r="I632" s="163"/>
      <c r="J632" s="163"/>
      <c r="K632" s="163"/>
      <c r="L632" s="433"/>
    </row>
    <row r="633" spans="1:12" ht="14.25" customHeight="1">
      <c r="A633" s="163"/>
      <c r="B633" s="163"/>
      <c r="C633" s="163"/>
      <c r="D633" s="163"/>
      <c r="E633" s="163"/>
      <c r="F633" s="163"/>
      <c r="G633" s="163"/>
      <c r="H633" s="163"/>
      <c r="I633" s="163"/>
      <c r="J633" s="163"/>
      <c r="K633" s="163"/>
      <c r="L633" s="433"/>
    </row>
    <row r="634" spans="1:12" ht="14.25" customHeight="1">
      <c r="A634" s="163"/>
      <c r="B634" s="163"/>
      <c r="C634" s="163"/>
      <c r="D634" s="163"/>
      <c r="E634" s="163"/>
      <c r="F634" s="163"/>
      <c r="G634" s="163"/>
      <c r="H634" s="163"/>
      <c r="I634" s="163"/>
      <c r="J634" s="163"/>
      <c r="K634" s="163"/>
      <c r="L634" s="433"/>
    </row>
    <row r="635" spans="1:12" ht="14.25" customHeight="1">
      <c r="A635" s="163"/>
      <c r="B635" s="163"/>
      <c r="C635" s="163"/>
      <c r="D635" s="163"/>
      <c r="E635" s="163"/>
      <c r="F635" s="163"/>
      <c r="G635" s="163"/>
      <c r="H635" s="163"/>
      <c r="I635" s="163"/>
      <c r="J635" s="163"/>
      <c r="K635" s="163"/>
      <c r="L635" s="433"/>
    </row>
    <row r="636" spans="1:12" ht="14.25" customHeight="1">
      <c r="A636" s="163"/>
      <c r="B636" s="163"/>
      <c r="C636" s="163"/>
      <c r="D636" s="163"/>
      <c r="E636" s="163"/>
      <c r="F636" s="163"/>
      <c r="G636" s="163"/>
      <c r="H636" s="163"/>
      <c r="I636" s="163"/>
      <c r="J636" s="163"/>
      <c r="K636" s="163"/>
      <c r="L636" s="433"/>
    </row>
    <row r="637" spans="1:12" ht="14.25" customHeight="1">
      <c r="A637" s="163"/>
      <c r="B637" s="163"/>
      <c r="C637" s="163"/>
      <c r="D637" s="163"/>
      <c r="E637" s="163"/>
      <c r="F637" s="163"/>
      <c r="G637" s="163"/>
      <c r="H637" s="163"/>
      <c r="I637" s="163"/>
      <c r="J637" s="163"/>
      <c r="K637" s="163"/>
      <c r="L637" s="433"/>
    </row>
    <row r="638" spans="1:12" ht="14.25" customHeight="1">
      <c r="A638" s="163"/>
      <c r="B638" s="163"/>
      <c r="C638" s="163"/>
      <c r="D638" s="163"/>
      <c r="E638" s="163"/>
      <c r="F638" s="163"/>
      <c r="G638" s="163"/>
      <c r="H638" s="163"/>
      <c r="I638" s="163"/>
      <c r="J638" s="163"/>
      <c r="K638" s="163"/>
      <c r="L638" s="433"/>
    </row>
    <row r="639" spans="1:12" ht="14.25" customHeight="1">
      <c r="A639" s="163"/>
      <c r="B639" s="163"/>
      <c r="C639" s="163"/>
      <c r="D639" s="163"/>
      <c r="E639" s="163"/>
      <c r="F639" s="163"/>
      <c r="G639" s="163"/>
      <c r="H639" s="163"/>
      <c r="I639" s="163"/>
      <c r="J639" s="163"/>
      <c r="K639" s="163"/>
      <c r="L639" s="433"/>
    </row>
    <row r="640" spans="1:12" ht="14.25" customHeight="1">
      <c r="A640" s="163"/>
      <c r="B640" s="163"/>
      <c r="C640" s="163"/>
      <c r="D640" s="163"/>
      <c r="E640" s="163"/>
      <c r="F640" s="163"/>
      <c r="G640" s="163"/>
      <c r="H640" s="163"/>
      <c r="I640" s="163"/>
      <c r="J640" s="163"/>
      <c r="K640" s="163"/>
      <c r="L640" s="433"/>
    </row>
    <row r="641" spans="1:12" ht="14.25" customHeight="1">
      <c r="A641" s="163"/>
      <c r="B641" s="163"/>
      <c r="C641" s="163"/>
      <c r="D641" s="163"/>
      <c r="E641" s="163"/>
      <c r="F641" s="163"/>
      <c r="G641" s="163"/>
      <c r="H641" s="163"/>
      <c r="I641" s="163"/>
      <c r="J641" s="163"/>
      <c r="K641" s="163"/>
      <c r="L641" s="433"/>
    </row>
    <row r="642" spans="1:12" ht="14.25" customHeight="1">
      <c r="A642" s="163"/>
      <c r="B642" s="163"/>
      <c r="C642" s="163"/>
      <c r="D642" s="163"/>
      <c r="E642" s="163"/>
      <c r="F642" s="163"/>
      <c r="G642" s="163"/>
      <c r="H642" s="163"/>
      <c r="I642" s="163"/>
      <c r="J642" s="163"/>
      <c r="K642" s="163"/>
      <c r="L642" s="433"/>
    </row>
    <row r="643" spans="1:12" ht="14.25" customHeight="1">
      <c r="A643" s="163"/>
      <c r="B643" s="163"/>
      <c r="C643" s="163"/>
      <c r="D643" s="163"/>
      <c r="E643" s="163"/>
      <c r="F643" s="163"/>
      <c r="G643" s="163"/>
      <c r="H643" s="163"/>
      <c r="I643" s="163"/>
      <c r="J643" s="163"/>
      <c r="K643" s="163"/>
      <c r="L643" s="433"/>
    </row>
    <row r="644" spans="1:12" ht="14.25" customHeight="1">
      <c r="A644" s="163"/>
      <c r="B644" s="163"/>
      <c r="C644" s="163"/>
      <c r="D644" s="163"/>
      <c r="E644" s="163"/>
      <c r="F644" s="163"/>
      <c r="G644" s="163"/>
      <c r="H644" s="163"/>
      <c r="I644" s="163"/>
      <c r="J644" s="163"/>
      <c r="K644" s="163"/>
      <c r="L644" s="433"/>
    </row>
    <row r="645" spans="1:12" ht="14.25" customHeight="1">
      <c r="A645" s="163"/>
      <c r="B645" s="163"/>
      <c r="C645" s="163"/>
      <c r="D645" s="163"/>
      <c r="E645" s="163"/>
      <c r="F645" s="163"/>
      <c r="G645" s="163"/>
      <c r="H645" s="163"/>
      <c r="I645" s="163"/>
      <c r="J645" s="163"/>
      <c r="K645" s="163"/>
      <c r="L645" s="433"/>
    </row>
    <row r="646" spans="1:12" ht="14.25" customHeight="1">
      <c r="A646" s="163"/>
      <c r="B646" s="163"/>
      <c r="C646" s="163"/>
      <c r="D646" s="163"/>
      <c r="E646" s="163"/>
      <c r="F646" s="163"/>
      <c r="G646" s="163"/>
      <c r="H646" s="163"/>
      <c r="I646" s="163"/>
      <c r="J646" s="163"/>
      <c r="K646" s="163"/>
      <c r="L646" s="433"/>
    </row>
    <row r="647" spans="1:12" ht="14.25" customHeight="1">
      <c r="A647" s="163"/>
      <c r="B647" s="163"/>
      <c r="C647" s="163"/>
      <c r="D647" s="163"/>
      <c r="E647" s="163"/>
      <c r="F647" s="163"/>
      <c r="G647" s="163"/>
      <c r="H647" s="163"/>
      <c r="I647" s="163"/>
      <c r="J647" s="163"/>
      <c r="K647" s="163"/>
      <c r="L647" s="433"/>
    </row>
    <row r="648" spans="1:12" ht="14.25" customHeight="1">
      <c r="A648" s="163"/>
      <c r="B648" s="163"/>
      <c r="C648" s="163"/>
      <c r="D648" s="163"/>
      <c r="E648" s="163"/>
      <c r="F648" s="163"/>
      <c r="G648" s="163"/>
      <c r="H648" s="163"/>
      <c r="I648" s="163"/>
      <c r="J648" s="163"/>
      <c r="K648" s="163"/>
      <c r="L648" s="433"/>
    </row>
    <row r="649" spans="1:12" ht="14.25" customHeight="1">
      <c r="A649" s="163"/>
      <c r="B649" s="163"/>
      <c r="C649" s="163"/>
      <c r="D649" s="163"/>
      <c r="E649" s="163"/>
      <c r="F649" s="163"/>
      <c r="G649" s="163"/>
      <c r="H649" s="163"/>
      <c r="I649" s="163"/>
      <c r="J649" s="163"/>
      <c r="K649" s="163"/>
      <c r="L649" s="433"/>
    </row>
    <row r="650" spans="1:12" ht="14.25" customHeight="1">
      <c r="A650" s="163"/>
      <c r="B650" s="163"/>
      <c r="C650" s="163"/>
      <c r="D650" s="163"/>
      <c r="E650" s="163"/>
      <c r="F650" s="163"/>
      <c r="G650" s="163"/>
      <c r="H650" s="163"/>
      <c r="I650" s="163"/>
      <c r="J650" s="163"/>
      <c r="K650" s="163"/>
      <c r="L650" s="433"/>
    </row>
    <row r="651" spans="1:12" ht="14.25" customHeight="1">
      <c r="A651" s="163"/>
      <c r="B651" s="163"/>
      <c r="C651" s="163"/>
      <c r="D651" s="163"/>
      <c r="E651" s="163"/>
      <c r="F651" s="163"/>
      <c r="G651" s="163"/>
      <c r="H651" s="163"/>
      <c r="I651" s="163"/>
      <c r="J651" s="163"/>
      <c r="K651" s="163"/>
      <c r="L651" s="433"/>
    </row>
    <row r="652" spans="1:12" ht="14.25" customHeight="1">
      <c r="A652" s="163"/>
      <c r="B652" s="163"/>
      <c r="C652" s="163"/>
      <c r="D652" s="163"/>
      <c r="E652" s="163"/>
      <c r="F652" s="163"/>
      <c r="G652" s="163"/>
      <c r="H652" s="163"/>
      <c r="I652" s="163"/>
      <c r="J652" s="163"/>
      <c r="K652" s="163"/>
      <c r="L652" s="433"/>
    </row>
    <row r="653" spans="1:12" ht="14.25" customHeight="1">
      <c r="A653" s="163"/>
      <c r="B653" s="163"/>
      <c r="C653" s="163"/>
      <c r="D653" s="163"/>
      <c r="E653" s="163"/>
      <c r="F653" s="163"/>
      <c r="G653" s="163"/>
      <c r="H653" s="163"/>
      <c r="I653" s="163"/>
      <c r="J653" s="163"/>
      <c r="K653" s="163"/>
      <c r="L653" s="433"/>
    </row>
    <row r="654" spans="1:12" ht="14.25" customHeight="1">
      <c r="A654" s="163"/>
      <c r="B654" s="163"/>
      <c r="C654" s="163"/>
      <c r="D654" s="163"/>
      <c r="E654" s="163"/>
      <c r="F654" s="163"/>
      <c r="G654" s="163"/>
      <c r="H654" s="163"/>
      <c r="I654" s="163"/>
      <c r="J654" s="163"/>
      <c r="K654" s="163"/>
      <c r="L654" s="433"/>
    </row>
    <row r="655" spans="1:12" ht="14.25" customHeight="1">
      <c r="A655" s="163"/>
      <c r="B655" s="163"/>
      <c r="C655" s="163"/>
      <c r="D655" s="163"/>
      <c r="E655" s="163"/>
      <c r="F655" s="163"/>
      <c r="G655" s="163"/>
      <c r="H655" s="163"/>
      <c r="I655" s="163"/>
      <c r="J655" s="163"/>
      <c r="K655" s="163"/>
      <c r="L655" s="433"/>
    </row>
    <row r="656" spans="1:12" ht="14.25" customHeight="1">
      <c r="A656" s="163"/>
      <c r="B656" s="163"/>
      <c r="C656" s="163"/>
      <c r="D656" s="163"/>
      <c r="E656" s="163"/>
      <c r="F656" s="163"/>
      <c r="G656" s="163"/>
      <c r="H656" s="163"/>
      <c r="I656" s="163"/>
      <c r="J656" s="163"/>
      <c r="K656" s="163"/>
      <c r="L656" s="433"/>
    </row>
    <row r="657" spans="1:12" ht="14.25" customHeight="1">
      <c r="A657" s="163"/>
      <c r="B657" s="163"/>
      <c r="C657" s="163"/>
      <c r="D657" s="163"/>
      <c r="E657" s="163"/>
      <c r="F657" s="163"/>
      <c r="G657" s="163"/>
      <c r="H657" s="163"/>
      <c r="I657" s="163"/>
      <c r="J657" s="163"/>
      <c r="K657" s="163"/>
      <c r="L657" s="433"/>
    </row>
    <row r="658" spans="1:12" ht="14.25" customHeight="1">
      <c r="A658" s="163"/>
      <c r="B658" s="163"/>
      <c r="C658" s="163"/>
      <c r="D658" s="163"/>
      <c r="E658" s="163"/>
      <c r="F658" s="163"/>
      <c r="G658" s="163"/>
      <c r="H658" s="163"/>
      <c r="I658" s="163"/>
      <c r="J658" s="163"/>
      <c r="K658" s="163"/>
      <c r="L658" s="433"/>
    </row>
    <row r="659" spans="1:12" ht="14.25" customHeight="1">
      <c r="A659" s="163"/>
      <c r="B659" s="163"/>
      <c r="C659" s="163"/>
      <c r="D659" s="163"/>
      <c r="E659" s="163"/>
      <c r="F659" s="163"/>
      <c r="G659" s="163"/>
      <c r="H659" s="163"/>
      <c r="I659" s="163"/>
      <c r="J659" s="163"/>
      <c r="K659" s="163"/>
      <c r="L659" s="433"/>
    </row>
    <row r="660" spans="1:12" ht="14.25" customHeight="1">
      <c r="A660" s="163"/>
      <c r="B660" s="163"/>
      <c r="C660" s="163"/>
      <c r="D660" s="163"/>
      <c r="E660" s="163"/>
      <c r="F660" s="163"/>
      <c r="G660" s="163"/>
      <c r="H660" s="163"/>
      <c r="I660" s="163"/>
      <c r="J660" s="163"/>
      <c r="K660" s="163"/>
      <c r="L660" s="433"/>
    </row>
    <row r="661" spans="1:12" ht="14.25" customHeight="1">
      <c r="A661" s="163"/>
      <c r="B661" s="163"/>
      <c r="C661" s="163"/>
      <c r="D661" s="163"/>
      <c r="E661" s="163"/>
      <c r="F661" s="163"/>
      <c r="G661" s="163"/>
      <c r="H661" s="163"/>
      <c r="I661" s="163"/>
      <c r="J661" s="163"/>
      <c r="K661" s="163"/>
      <c r="L661" s="433"/>
    </row>
    <row r="662" spans="1:12" ht="14.25" customHeight="1">
      <c r="A662" s="163"/>
      <c r="B662" s="163"/>
      <c r="C662" s="163"/>
      <c r="D662" s="163"/>
      <c r="E662" s="163"/>
      <c r="F662" s="163"/>
      <c r="G662" s="163"/>
      <c r="H662" s="163"/>
      <c r="I662" s="163"/>
      <c r="J662" s="163"/>
      <c r="K662" s="163"/>
      <c r="L662" s="433"/>
    </row>
    <row r="663" spans="1:12" ht="14.25" customHeight="1">
      <c r="A663" s="163"/>
      <c r="B663" s="163"/>
      <c r="C663" s="163"/>
      <c r="D663" s="163"/>
      <c r="E663" s="163"/>
      <c r="F663" s="163"/>
      <c r="G663" s="163"/>
      <c r="H663" s="163"/>
      <c r="I663" s="163"/>
      <c r="J663" s="163"/>
      <c r="K663" s="163"/>
      <c r="L663" s="433"/>
    </row>
    <row r="664" spans="1:12" ht="14.25" customHeight="1">
      <c r="A664" s="163"/>
      <c r="B664" s="163"/>
      <c r="C664" s="163"/>
      <c r="D664" s="163"/>
      <c r="E664" s="163"/>
      <c r="F664" s="163"/>
      <c r="G664" s="163"/>
      <c r="H664" s="163"/>
      <c r="I664" s="163"/>
      <c r="J664" s="163"/>
      <c r="K664" s="163"/>
      <c r="L664" s="433"/>
    </row>
    <row r="665" spans="1:12" ht="14.25" customHeight="1">
      <c r="A665" s="163"/>
      <c r="B665" s="163"/>
      <c r="C665" s="163"/>
      <c r="D665" s="163"/>
      <c r="E665" s="163"/>
      <c r="F665" s="163"/>
      <c r="G665" s="163"/>
      <c r="H665" s="163"/>
      <c r="I665" s="163"/>
      <c r="J665" s="163"/>
      <c r="K665" s="163"/>
      <c r="L665" s="433"/>
    </row>
    <row r="666" spans="1:12" ht="14.25" customHeight="1">
      <c r="A666" s="163"/>
      <c r="B666" s="163"/>
      <c r="C666" s="163"/>
      <c r="D666" s="163"/>
      <c r="E666" s="163"/>
      <c r="F666" s="163"/>
      <c r="G666" s="163"/>
      <c r="H666" s="163"/>
      <c r="I666" s="163"/>
      <c r="J666" s="163"/>
      <c r="K666" s="163"/>
      <c r="L666" s="433"/>
    </row>
    <row r="667" spans="1:12" ht="14.25" customHeight="1">
      <c r="A667" s="163"/>
      <c r="B667" s="163"/>
      <c r="C667" s="163"/>
      <c r="D667" s="163"/>
      <c r="E667" s="163"/>
      <c r="F667" s="163"/>
      <c r="G667" s="163"/>
      <c r="H667" s="163"/>
      <c r="I667" s="163"/>
      <c r="J667" s="163"/>
      <c r="K667" s="163"/>
      <c r="L667" s="433"/>
    </row>
    <row r="668" spans="1:12" ht="14.25" customHeight="1">
      <c r="A668" s="163"/>
      <c r="B668" s="163"/>
      <c r="C668" s="163"/>
      <c r="D668" s="163"/>
      <c r="E668" s="163"/>
      <c r="F668" s="163"/>
      <c r="G668" s="163"/>
      <c r="H668" s="163"/>
      <c r="I668" s="163"/>
      <c r="J668" s="163"/>
      <c r="K668" s="163"/>
      <c r="L668" s="433"/>
    </row>
    <row r="669" spans="1:12" ht="14.25" customHeight="1">
      <c r="A669" s="163"/>
      <c r="B669" s="163"/>
      <c r="C669" s="163"/>
      <c r="D669" s="163"/>
      <c r="E669" s="163"/>
      <c r="F669" s="163"/>
      <c r="G669" s="163"/>
      <c r="H669" s="163"/>
      <c r="I669" s="163"/>
      <c r="J669" s="163"/>
      <c r="K669" s="163"/>
      <c r="L669" s="433"/>
    </row>
    <row r="670" spans="1:12" ht="14.25" customHeight="1">
      <c r="A670" s="163"/>
      <c r="B670" s="163"/>
      <c r="C670" s="163"/>
      <c r="D670" s="163"/>
      <c r="E670" s="163"/>
      <c r="F670" s="163"/>
      <c r="G670" s="163"/>
      <c r="H670" s="163"/>
      <c r="I670" s="163"/>
      <c r="J670" s="163"/>
      <c r="K670" s="163"/>
      <c r="L670" s="433"/>
    </row>
    <row r="671" spans="1:12" ht="14.25" customHeight="1">
      <c r="A671" s="163"/>
      <c r="B671" s="163"/>
      <c r="C671" s="163"/>
      <c r="D671" s="163"/>
      <c r="E671" s="163"/>
      <c r="F671" s="163"/>
      <c r="G671" s="163"/>
      <c r="H671" s="163"/>
      <c r="I671" s="163"/>
      <c r="J671" s="163"/>
      <c r="K671" s="163"/>
      <c r="L671" s="433"/>
    </row>
    <row r="672" spans="1:12" ht="14.25" customHeight="1">
      <c r="A672" s="163"/>
      <c r="B672" s="163"/>
      <c r="C672" s="163"/>
      <c r="D672" s="163"/>
      <c r="E672" s="163"/>
      <c r="F672" s="163"/>
      <c r="G672" s="163"/>
      <c r="H672" s="163"/>
      <c r="I672" s="163"/>
      <c r="J672" s="163"/>
      <c r="K672" s="163"/>
      <c r="L672" s="433"/>
    </row>
    <row r="673" spans="1:12" ht="14.25" customHeight="1">
      <c r="A673" s="163"/>
      <c r="B673" s="163"/>
      <c r="C673" s="163"/>
      <c r="D673" s="163"/>
      <c r="E673" s="163"/>
      <c r="F673" s="163"/>
      <c r="G673" s="163"/>
      <c r="H673" s="163"/>
      <c r="I673" s="163"/>
      <c r="J673" s="163"/>
      <c r="K673" s="163"/>
      <c r="L673" s="433"/>
    </row>
    <row r="674" spans="1:12" ht="14.25" customHeight="1">
      <c r="A674" s="163"/>
      <c r="B674" s="163"/>
      <c r="C674" s="163"/>
      <c r="D674" s="163"/>
      <c r="E674" s="163"/>
      <c r="F674" s="163"/>
      <c r="G674" s="163"/>
      <c r="H674" s="163"/>
      <c r="I674" s="163"/>
      <c r="J674" s="163"/>
      <c r="K674" s="163"/>
      <c r="L674" s="433"/>
    </row>
    <row r="675" spans="1:12" ht="14.25" customHeight="1">
      <c r="A675" s="163"/>
      <c r="B675" s="163"/>
      <c r="C675" s="163"/>
      <c r="D675" s="163"/>
      <c r="E675" s="163"/>
      <c r="F675" s="163"/>
      <c r="G675" s="163"/>
      <c r="H675" s="163"/>
      <c r="I675" s="163"/>
      <c r="J675" s="163"/>
      <c r="K675" s="163"/>
      <c r="L675" s="433"/>
    </row>
    <row r="676" spans="1:12" ht="14.25" customHeight="1">
      <c r="A676" s="163"/>
      <c r="B676" s="163"/>
      <c r="C676" s="163"/>
      <c r="D676" s="163"/>
      <c r="E676" s="163"/>
      <c r="F676" s="163"/>
      <c r="G676" s="163"/>
      <c r="H676" s="163"/>
      <c r="I676" s="163"/>
      <c r="J676" s="163"/>
      <c r="K676" s="163"/>
      <c r="L676" s="433"/>
    </row>
    <row r="677" spans="1:12" ht="14.25" customHeight="1">
      <c r="A677" s="163"/>
      <c r="B677" s="163"/>
      <c r="C677" s="163"/>
      <c r="D677" s="163"/>
      <c r="E677" s="163"/>
      <c r="F677" s="163"/>
      <c r="G677" s="163"/>
      <c r="H677" s="163"/>
      <c r="I677" s="163"/>
      <c r="J677" s="163"/>
      <c r="K677" s="163"/>
      <c r="L677" s="433"/>
    </row>
    <row r="678" spans="1:12" ht="14.25" customHeight="1">
      <c r="A678" s="163"/>
      <c r="B678" s="163"/>
      <c r="C678" s="163"/>
      <c r="D678" s="163"/>
      <c r="E678" s="163"/>
      <c r="F678" s="163"/>
      <c r="G678" s="163"/>
      <c r="H678" s="163"/>
      <c r="I678" s="163"/>
      <c r="J678" s="163"/>
      <c r="K678" s="163"/>
      <c r="L678" s="433"/>
    </row>
    <row r="679" spans="1:12" ht="14.25" customHeight="1">
      <c r="A679" s="163"/>
      <c r="B679" s="163"/>
      <c r="C679" s="163"/>
      <c r="D679" s="163"/>
      <c r="E679" s="163"/>
      <c r="F679" s="163"/>
      <c r="G679" s="163"/>
      <c r="H679" s="163"/>
      <c r="I679" s="163"/>
      <c r="J679" s="163"/>
      <c r="K679" s="163"/>
      <c r="L679" s="433"/>
    </row>
    <row r="680" spans="1:12" ht="14.25" customHeight="1">
      <c r="A680" s="163"/>
      <c r="B680" s="163"/>
      <c r="C680" s="163"/>
      <c r="D680" s="163"/>
      <c r="E680" s="163"/>
      <c r="F680" s="163"/>
      <c r="G680" s="163"/>
      <c r="H680" s="163"/>
      <c r="I680" s="163"/>
      <c r="J680" s="163"/>
      <c r="K680" s="163"/>
      <c r="L680" s="433"/>
    </row>
    <row r="681" spans="1:12" ht="14.25" customHeight="1">
      <c r="A681" s="163"/>
      <c r="B681" s="163"/>
      <c r="C681" s="163"/>
      <c r="D681" s="163"/>
      <c r="E681" s="163"/>
      <c r="F681" s="163"/>
      <c r="G681" s="163"/>
      <c r="H681" s="163"/>
      <c r="I681" s="163"/>
      <c r="J681" s="163"/>
      <c r="K681" s="163"/>
      <c r="L681" s="433"/>
    </row>
    <row r="682" spans="1:12" ht="14.25" customHeight="1">
      <c r="A682" s="163"/>
      <c r="B682" s="163"/>
      <c r="C682" s="163"/>
      <c r="D682" s="163"/>
      <c r="E682" s="163"/>
      <c r="F682" s="163"/>
      <c r="G682" s="163"/>
      <c r="H682" s="163"/>
      <c r="I682" s="163"/>
      <c r="J682" s="163"/>
      <c r="K682" s="163"/>
      <c r="L682" s="433"/>
    </row>
    <row r="683" spans="1:12" ht="14.25" customHeight="1">
      <c r="A683" s="163"/>
      <c r="B683" s="163"/>
      <c r="C683" s="163"/>
      <c r="D683" s="163"/>
      <c r="E683" s="163"/>
      <c r="F683" s="163"/>
      <c r="G683" s="163"/>
      <c r="H683" s="163"/>
      <c r="I683" s="163"/>
      <c r="J683" s="163"/>
      <c r="K683" s="163"/>
      <c r="L683" s="433"/>
    </row>
    <row r="684" spans="1:12" ht="14.25" customHeight="1">
      <c r="A684" s="163"/>
      <c r="B684" s="163"/>
      <c r="C684" s="163"/>
      <c r="D684" s="163"/>
      <c r="E684" s="163"/>
      <c r="F684" s="163"/>
      <c r="G684" s="163"/>
      <c r="H684" s="163"/>
      <c r="I684" s="163"/>
      <c r="J684" s="163"/>
      <c r="K684" s="163"/>
      <c r="L684" s="433"/>
    </row>
    <row r="685" spans="1:12" ht="14.25" customHeight="1">
      <c r="A685" s="163"/>
      <c r="B685" s="163"/>
      <c r="C685" s="163"/>
      <c r="D685" s="163"/>
      <c r="E685" s="163"/>
      <c r="F685" s="163"/>
      <c r="G685" s="163"/>
      <c r="H685" s="163"/>
      <c r="I685" s="163"/>
      <c r="J685" s="163"/>
      <c r="K685" s="163"/>
      <c r="L685" s="433"/>
    </row>
    <row r="686" spans="1:12" ht="14.25" customHeight="1">
      <c r="A686" s="163"/>
      <c r="B686" s="163"/>
      <c r="C686" s="163"/>
      <c r="D686" s="163"/>
      <c r="E686" s="163"/>
      <c r="F686" s="163"/>
      <c r="G686" s="163"/>
      <c r="H686" s="163"/>
      <c r="I686" s="163"/>
      <c r="J686" s="163"/>
      <c r="K686" s="163"/>
      <c r="L686" s="433"/>
    </row>
    <row r="687" spans="1:12" ht="14.25" customHeight="1">
      <c r="A687" s="163"/>
      <c r="B687" s="163"/>
      <c r="C687" s="163"/>
      <c r="D687" s="163"/>
      <c r="E687" s="163"/>
      <c r="F687" s="163"/>
      <c r="G687" s="163"/>
      <c r="H687" s="163"/>
      <c r="I687" s="163"/>
      <c r="J687" s="163"/>
      <c r="K687" s="163"/>
      <c r="L687" s="433"/>
    </row>
    <row r="688" spans="1:12" ht="14.25" customHeight="1">
      <c r="A688" s="163"/>
      <c r="B688" s="163"/>
      <c r="C688" s="163"/>
      <c r="D688" s="163"/>
      <c r="E688" s="163"/>
      <c r="F688" s="163"/>
      <c r="G688" s="163"/>
      <c r="H688" s="163"/>
      <c r="I688" s="163"/>
      <c r="J688" s="163"/>
      <c r="K688" s="163"/>
      <c r="L688" s="433"/>
    </row>
    <row r="689" spans="1:12" ht="14.25" customHeight="1">
      <c r="A689" s="163"/>
      <c r="B689" s="163"/>
      <c r="C689" s="163"/>
      <c r="D689" s="163"/>
      <c r="E689" s="163"/>
      <c r="F689" s="163"/>
      <c r="G689" s="163"/>
      <c r="H689" s="163"/>
      <c r="I689" s="163"/>
      <c r="J689" s="163"/>
      <c r="K689" s="163"/>
      <c r="L689" s="433"/>
    </row>
    <row r="690" spans="1:12" ht="14.25" customHeight="1">
      <c r="A690" s="163"/>
      <c r="B690" s="163"/>
      <c r="C690" s="163"/>
      <c r="D690" s="163"/>
      <c r="E690" s="163"/>
      <c r="F690" s="163"/>
      <c r="G690" s="163"/>
      <c r="H690" s="163"/>
      <c r="I690" s="163"/>
      <c r="J690" s="163"/>
      <c r="K690" s="163"/>
      <c r="L690" s="433"/>
    </row>
    <row r="691" spans="1:12" ht="14.25" customHeight="1">
      <c r="A691" s="163"/>
      <c r="B691" s="163"/>
      <c r="C691" s="163"/>
      <c r="D691" s="163"/>
      <c r="E691" s="163"/>
      <c r="F691" s="163"/>
      <c r="G691" s="163"/>
      <c r="H691" s="163"/>
      <c r="I691" s="163"/>
      <c r="J691" s="163"/>
      <c r="K691" s="163"/>
      <c r="L691" s="433"/>
    </row>
    <row r="692" spans="1:12" ht="14.25" customHeight="1">
      <c r="A692" s="163"/>
      <c r="B692" s="163"/>
      <c r="C692" s="163"/>
      <c r="D692" s="163"/>
      <c r="E692" s="163"/>
      <c r="F692" s="163"/>
      <c r="G692" s="163"/>
      <c r="H692" s="163"/>
      <c r="I692" s="163"/>
      <c r="J692" s="163"/>
      <c r="K692" s="163"/>
      <c r="L692" s="433"/>
    </row>
    <row r="693" spans="1:12" ht="14.25" customHeight="1">
      <c r="A693" s="163"/>
      <c r="B693" s="163"/>
      <c r="C693" s="163"/>
      <c r="D693" s="163"/>
      <c r="E693" s="163"/>
      <c r="F693" s="163"/>
      <c r="G693" s="163"/>
      <c r="H693" s="163"/>
      <c r="I693" s="163"/>
      <c r="J693" s="163"/>
      <c r="K693" s="163"/>
      <c r="L693" s="433"/>
    </row>
    <row r="694" spans="1:12" ht="14.25" customHeight="1">
      <c r="A694" s="163"/>
      <c r="B694" s="163"/>
      <c r="C694" s="163"/>
      <c r="D694" s="163"/>
      <c r="E694" s="163"/>
      <c r="F694" s="163"/>
      <c r="G694" s="163"/>
      <c r="H694" s="163"/>
      <c r="I694" s="163"/>
      <c r="J694" s="163"/>
      <c r="K694" s="163"/>
      <c r="L694" s="433"/>
    </row>
    <row r="695" spans="1:12" ht="14.25" customHeight="1">
      <c r="A695" s="163"/>
      <c r="B695" s="163"/>
      <c r="C695" s="163"/>
      <c r="D695" s="163"/>
      <c r="E695" s="163"/>
      <c r="F695" s="163"/>
      <c r="G695" s="163"/>
      <c r="H695" s="163"/>
      <c r="I695" s="163"/>
      <c r="J695" s="163"/>
      <c r="K695" s="163"/>
      <c r="L695" s="433"/>
    </row>
    <row r="696" spans="1:12" ht="14.25" customHeight="1">
      <c r="A696" s="163"/>
      <c r="B696" s="163"/>
      <c r="C696" s="163"/>
      <c r="D696" s="163"/>
      <c r="E696" s="163"/>
      <c r="F696" s="163"/>
      <c r="G696" s="163"/>
      <c r="H696" s="163"/>
      <c r="I696" s="163"/>
      <c r="J696" s="163"/>
      <c r="K696" s="163"/>
      <c r="L696" s="433"/>
    </row>
    <row r="697" spans="1:12" ht="14.25" customHeight="1">
      <c r="A697" s="163"/>
      <c r="B697" s="163"/>
      <c r="C697" s="163"/>
      <c r="D697" s="163"/>
      <c r="E697" s="163"/>
      <c r="F697" s="163"/>
      <c r="G697" s="163"/>
      <c r="H697" s="163"/>
      <c r="I697" s="163"/>
      <c r="J697" s="163"/>
      <c r="K697" s="163"/>
      <c r="L697" s="433"/>
    </row>
    <row r="698" spans="1:12" ht="14.25" customHeight="1">
      <c r="A698" s="163"/>
      <c r="B698" s="163"/>
      <c r="C698" s="163"/>
      <c r="D698" s="163"/>
      <c r="E698" s="163"/>
      <c r="F698" s="163"/>
      <c r="G698" s="163"/>
      <c r="H698" s="163"/>
      <c r="I698" s="163"/>
      <c r="J698" s="163"/>
      <c r="K698" s="163"/>
      <c r="L698" s="433"/>
    </row>
    <row r="699" spans="1:12" ht="14.25" customHeight="1">
      <c r="A699" s="163"/>
      <c r="B699" s="163"/>
      <c r="C699" s="163"/>
      <c r="D699" s="163"/>
      <c r="E699" s="163"/>
      <c r="F699" s="163"/>
      <c r="G699" s="163"/>
      <c r="H699" s="163"/>
      <c r="I699" s="163"/>
      <c r="J699" s="163"/>
      <c r="K699" s="163"/>
      <c r="L699" s="433"/>
    </row>
    <row r="700" spans="1:12" ht="14.25" customHeight="1">
      <c r="A700" s="163"/>
      <c r="B700" s="163"/>
      <c r="C700" s="163"/>
      <c r="D700" s="163"/>
      <c r="E700" s="163"/>
      <c r="F700" s="163"/>
      <c r="G700" s="163"/>
      <c r="H700" s="163"/>
      <c r="I700" s="163"/>
      <c r="J700" s="163"/>
      <c r="K700" s="163"/>
      <c r="L700" s="433"/>
    </row>
    <row r="701" spans="1:12" ht="14.25" customHeight="1">
      <c r="A701" s="163"/>
      <c r="B701" s="163"/>
      <c r="C701" s="163"/>
      <c r="D701" s="163"/>
      <c r="E701" s="163"/>
      <c r="F701" s="163"/>
      <c r="G701" s="163"/>
      <c r="H701" s="163"/>
      <c r="I701" s="163"/>
      <c r="J701" s="163"/>
      <c r="K701" s="163"/>
      <c r="L701" s="433"/>
    </row>
    <row r="702" spans="1:12" ht="14.25" customHeight="1">
      <c r="A702" s="163"/>
      <c r="B702" s="163"/>
      <c r="C702" s="163"/>
      <c r="D702" s="163"/>
      <c r="E702" s="163"/>
      <c r="F702" s="163"/>
      <c r="G702" s="163"/>
      <c r="H702" s="163"/>
      <c r="I702" s="163"/>
      <c r="J702" s="163"/>
      <c r="K702" s="163"/>
      <c r="L702" s="433"/>
    </row>
    <row r="703" spans="1:12" ht="14.25" customHeight="1">
      <c r="A703" s="163"/>
      <c r="B703" s="163"/>
      <c r="C703" s="163"/>
      <c r="D703" s="163"/>
      <c r="E703" s="163"/>
      <c r="F703" s="163"/>
      <c r="G703" s="163"/>
      <c r="H703" s="163"/>
      <c r="I703" s="163"/>
      <c r="J703" s="163"/>
      <c r="K703" s="163"/>
      <c r="L703" s="433"/>
    </row>
    <row r="704" spans="1:12" ht="14.25" customHeight="1">
      <c r="A704" s="163"/>
      <c r="B704" s="163"/>
      <c r="C704" s="163"/>
      <c r="D704" s="163"/>
      <c r="E704" s="163"/>
      <c r="F704" s="163"/>
      <c r="G704" s="163"/>
      <c r="H704" s="163"/>
      <c r="I704" s="163"/>
      <c r="J704" s="163"/>
      <c r="K704" s="163"/>
      <c r="L704" s="433"/>
    </row>
    <row r="705" spans="1:12" ht="14.25" customHeight="1">
      <c r="A705" s="163"/>
      <c r="B705" s="163"/>
      <c r="C705" s="163"/>
      <c r="D705" s="163"/>
      <c r="E705" s="163"/>
      <c r="F705" s="163"/>
      <c r="G705" s="163"/>
      <c r="H705" s="163"/>
      <c r="I705" s="163"/>
      <c r="J705" s="163"/>
      <c r="K705" s="163"/>
      <c r="L705" s="433"/>
    </row>
    <row r="706" spans="1:12" ht="14.25" customHeight="1">
      <c r="A706" s="163"/>
      <c r="B706" s="163"/>
      <c r="C706" s="163"/>
      <c r="D706" s="163"/>
      <c r="E706" s="163"/>
      <c r="F706" s="163"/>
      <c r="G706" s="163"/>
      <c r="H706" s="163"/>
      <c r="I706" s="163"/>
      <c r="J706" s="163"/>
      <c r="K706" s="163"/>
      <c r="L706" s="433"/>
    </row>
    <row r="707" spans="1:12" ht="14.25" customHeight="1">
      <c r="A707" s="163"/>
      <c r="B707" s="163"/>
      <c r="C707" s="163"/>
      <c r="D707" s="163"/>
      <c r="E707" s="163"/>
      <c r="F707" s="163"/>
      <c r="G707" s="163"/>
      <c r="H707" s="163"/>
      <c r="I707" s="163"/>
      <c r="J707" s="163"/>
      <c r="K707" s="163"/>
      <c r="L707" s="433"/>
    </row>
    <row r="708" spans="1:12" ht="14.25" customHeight="1">
      <c r="A708" s="163"/>
      <c r="B708" s="163"/>
      <c r="C708" s="163"/>
      <c r="D708" s="163"/>
      <c r="E708" s="163"/>
      <c r="F708" s="163"/>
      <c r="G708" s="163"/>
      <c r="H708" s="163"/>
      <c r="I708" s="163"/>
      <c r="J708" s="163"/>
      <c r="K708" s="163"/>
      <c r="L708" s="433"/>
    </row>
    <row r="709" spans="1:12" ht="14.25" customHeight="1">
      <c r="A709" s="163"/>
      <c r="B709" s="163"/>
      <c r="C709" s="163"/>
      <c r="D709" s="163"/>
      <c r="E709" s="163"/>
      <c r="F709" s="163"/>
      <c r="G709" s="163"/>
      <c r="H709" s="163"/>
      <c r="I709" s="163"/>
      <c r="J709" s="163"/>
      <c r="K709" s="163"/>
      <c r="L709" s="433"/>
    </row>
    <row r="710" spans="1:12" ht="14.25" customHeight="1">
      <c r="A710" s="163"/>
      <c r="B710" s="163"/>
      <c r="C710" s="163"/>
      <c r="D710" s="163"/>
      <c r="E710" s="163"/>
      <c r="F710" s="163"/>
      <c r="G710" s="163"/>
      <c r="H710" s="163"/>
      <c r="I710" s="163"/>
      <c r="J710" s="163"/>
      <c r="K710" s="163"/>
      <c r="L710" s="433"/>
    </row>
    <row r="711" spans="1:12" ht="14.25" customHeight="1">
      <c r="A711" s="163"/>
      <c r="B711" s="163"/>
      <c r="C711" s="163"/>
      <c r="D711" s="163"/>
      <c r="E711" s="163"/>
      <c r="F711" s="163"/>
      <c r="G711" s="163"/>
      <c r="H711" s="163"/>
      <c r="I711" s="163"/>
      <c r="J711" s="163"/>
      <c r="K711" s="163"/>
      <c r="L711" s="433"/>
    </row>
    <row r="712" spans="1:12" ht="14.25" customHeight="1">
      <c r="A712" s="163"/>
      <c r="B712" s="163"/>
      <c r="C712" s="163"/>
      <c r="D712" s="163"/>
      <c r="E712" s="163"/>
      <c r="F712" s="163"/>
      <c r="G712" s="163"/>
      <c r="H712" s="163"/>
      <c r="I712" s="163"/>
      <c r="J712" s="163"/>
      <c r="K712" s="163"/>
      <c r="L712" s="433"/>
    </row>
    <row r="713" spans="1:12" ht="14.25" customHeight="1">
      <c r="A713" s="163"/>
      <c r="B713" s="163"/>
      <c r="C713" s="163"/>
      <c r="D713" s="163"/>
      <c r="E713" s="163"/>
      <c r="F713" s="163"/>
      <c r="G713" s="163"/>
      <c r="H713" s="163"/>
      <c r="I713" s="163"/>
      <c r="J713" s="163"/>
      <c r="K713" s="163"/>
      <c r="L713" s="433"/>
    </row>
    <row r="714" spans="1:12" ht="14.25" customHeight="1">
      <c r="A714" s="163"/>
      <c r="B714" s="163"/>
      <c r="C714" s="163"/>
      <c r="D714" s="163"/>
      <c r="E714" s="163"/>
      <c r="F714" s="163"/>
      <c r="G714" s="163"/>
      <c r="H714" s="163"/>
      <c r="I714" s="163"/>
      <c r="J714" s="163"/>
      <c r="K714" s="163"/>
      <c r="L714" s="433"/>
    </row>
    <row r="715" spans="1:12" ht="14.25" customHeight="1">
      <c r="A715" s="163"/>
      <c r="B715" s="163"/>
      <c r="C715" s="163"/>
      <c r="D715" s="163"/>
      <c r="E715" s="163"/>
      <c r="F715" s="163"/>
      <c r="G715" s="163"/>
      <c r="H715" s="163"/>
      <c r="I715" s="163"/>
      <c r="J715" s="163"/>
      <c r="K715" s="163"/>
      <c r="L715" s="433"/>
    </row>
    <row r="716" spans="1:12" ht="14.25" customHeight="1">
      <c r="A716" s="163"/>
      <c r="B716" s="163"/>
      <c r="C716" s="163"/>
      <c r="D716" s="163"/>
      <c r="E716" s="163"/>
      <c r="F716" s="163"/>
      <c r="G716" s="163"/>
      <c r="H716" s="163"/>
      <c r="I716" s="163"/>
      <c r="J716" s="163"/>
      <c r="K716" s="163"/>
      <c r="L716" s="433"/>
    </row>
    <row r="717" spans="1:12" ht="14.25" customHeight="1">
      <c r="A717" s="163"/>
      <c r="B717" s="163"/>
      <c r="C717" s="163"/>
      <c r="D717" s="163"/>
      <c r="E717" s="163"/>
      <c r="F717" s="163"/>
      <c r="G717" s="163"/>
      <c r="H717" s="163"/>
      <c r="I717" s="163"/>
      <c r="J717" s="163"/>
      <c r="K717" s="163"/>
      <c r="L717" s="433"/>
    </row>
    <row r="718" spans="1:12" ht="14.25" customHeight="1">
      <c r="A718" s="163"/>
      <c r="B718" s="163"/>
      <c r="C718" s="163"/>
      <c r="D718" s="163"/>
      <c r="E718" s="163"/>
      <c r="F718" s="163"/>
      <c r="G718" s="163"/>
      <c r="H718" s="163"/>
      <c r="I718" s="163"/>
      <c r="J718" s="163"/>
      <c r="K718" s="163"/>
      <c r="L718" s="433"/>
    </row>
    <row r="719" spans="1:12" ht="14.25" customHeight="1">
      <c r="A719" s="163"/>
      <c r="B719" s="163"/>
      <c r="C719" s="163"/>
      <c r="D719" s="163"/>
      <c r="E719" s="163"/>
      <c r="F719" s="163"/>
      <c r="G719" s="163"/>
      <c r="H719" s="163"/>
      <c r="I719" s="163"/>
      <c r="J719" s="163"/>
      <c r="K719" s="163"/>
      <c r="L719" s="433"/>
    </row>
    <row r="720" spans="1:12" ht="14.25" customHeight="1">
      <c r="A720" s="163"/>
      <c r="B720" s="163"/>
      <c r="C720" s="163"/>
      <c r="D720" s="163"/>
      <c r="E720" s="163"/>
      <c r="F720" s="163"/>
      <c r="G720" s="163"/>
      <c r="H720" s="163"/>
      <c r="I720" s="163"/>
      <c r="J720" s="163"/>
      <c r="K720" s="163"/>
      <c r="L720" s="433"/>
    </row>
    <row r="721" spans="1:12" ht="14.25" customHeight="1">
      <c r="A721" s="163"/>
      <c r="B721" s="163"/>
      <c r="C721" s="163"/>
      <c r="D721" s="163"/>
      <c r="E721" s="163"/>
      <c r="F721" s="163"/>
      <c r="G721" s="163"/>
      <c r="H721" s="163"/>
      <c r="I721" s="163"/>
      <c r="J721" s="163"/>
      <c r="K721" s="163"/>
      <c r="L721" s="433"/>
    </row>
    <row r="722" spans="1:12" ht="14.25" customHeight="1">
      <c r="A722" s="163"/>
      <c r="B722" s="163"/>
      <c r="C722" s="163"/>
      <c r="D722" s="163"/>
      <c r="E722" s="163"/>
      <c r="F722" s="163"/>
      <c r="G722" s="163"/>
      <c r="H722" s="163"/>
      <c r="I722" s="163"/>
      <c r="J722" s="163"/>
      <c r="K722" s="163"/>
      <c r="L722" s="433"/>
    </row>
    <row r="723" spans="1:12" ht="14.25" customHeight="1">
      <c r="A723" s="163"/>
      <c r="B723" s="163"/>
      <c r="C723" s="163"/>
      <c r="D723" s="163"/>
      <c r="E723" s="163"/>
      <c r="F723" s="163"/>
      <c r="G723" s="163"/>
      <c r="H723" s="163"/>
      <c r="I723" s="163"/>
      <c r="J723" s="163"/>
      <c r="K723" s="163"/>
      <c r="L723" s="433"/>
    </row>
    <row r="724" spans="1:12" ht="14.25" customHeight="1">
      <c r="A724" s="163"/>
      <c r="B724" s="163"/>
      <c r="C724" s="163"/>
      <c r="D724" s="163"/>
      <c r="E724" s="163"/>
      <c r="F724" s="163"/>
      <c r="G724" s="163"/>
      <c r="H724" s="163"/>
      <c r="I724" s="163"/>
      <c r="J724" s="163"/>
      <c r="K724" s="163"/>
      <c r="L724" s="433"/>
    </row>
    <row r="725" spans="1:12" ht="14.25" customHeight="1">
      <c r="A725" s="163"/>
      <c r="B725" s="163"/>
      <c r="C725" s="163"/>
      <c r="D725" s="163"/>
      <c r="E725" s="163"/>
      <c r="F725" s="163"/>
      <c r="G725" s="163"/>
      <c r="H725" s="163"/>
      <c r="I725" s="163"/>
      <c r="J725" s="163"/>
      <c r="K725" s="163"/>
      <c r="L725" s="433"/>
    </row>
    <row r="726" spans="1:12" ht="14.25" customHeight="1">
      <c r="A726" s="163"/>
      <c r="B726" s="163"/>
      <c r="C726" s="163"/>
      <c r="D726" s="163"/>
      <c r="E726" s="163"/>
      <c r="F726" s="163"/>
      <c r="G726" s="163"/>
      <c r="H726" s="163"/>
      <c r="I726" s="163"/>
      <c r="J726" s="163"/>
      <c r="K726" s="163"/>
      <c r="L726" s="433"/>
    </row>
    <row r="727" spans="1:12" ht="14.25" customHeight="1">
      <c r="A727" s="163"/>
      <c r="B727" s="163"/>
      <c r="C727" s="163"/>
      <c r="D727" s="163"/>
      <c r="E727" s="163"/>
      <c r="F727" s="163"/>
      <c r="G727" s="163"/>
      <c r="H727" s="163"/>
      <c r="I727" s="163"/>
      <c r="J727" s="163"/>
      <c r="K727" s="163"/>
      <c r="L727" s="433"/>
    </row>
    <row r="728" spans="1:12" ht="14.25" customHeight="1">
      <c r="A728" s="163"/>
      <c r="B728" s="163"/>
      <c r="C728" s="163"/>
      <c r="D728" s="163"/>
      <c r="E728" s="163"/>
      <c r="F728" s="163"/>
      <c r="G728" s="163"/>
      <c r="H728" s="163"/>
      <c r="I728" s="163"/>
      <c r="J728" s="163"/>
      <c r="K728" s="163"/>
      <c r="L728" s="433"/>
    </row>
    <row r="729" spans="1:12" ht="14.25" customHeight="1">
      <c r="A729" s="163"/>
      <c r="B729" s="163"/>
      <c r="C729" s="163"/>
      <c r="D729" s="163"/>
      <c r="E729" s="163"/>
      <c r="F729" s="163"/>
      <c r="G729" s="163"/>
      <c r="H729" s="163"/>
      <c r="I729" s="163"/>
      <c r="J729" s="163"/>
      <c r="K729" s="163"/>
      <c r="L729" s="433"/>
    </row>
    <row r="730" spans="1:12" ht="14.25" customHeight="1">
      <c r="A730" s="163"/>
      <c r="B730" s="163"/>
      <c r="C730" s="163"/>
      <c r="D730" s="163"/>
      <c r="E730" s="163"/>
      <c r="F730" s="163"/>
      <c r="G730" s="163"/>
      <c r="H730" s="163"/>
      <c r="I730" s="163"/>
      <c r="J730" s="163"/>
      <c r="K730" s="163"/>
      <c r="L730" s="433"/>
    </row>
    <row r="731" spans="1:12" ht="14.25" customHeight="1">
      <c r="A731" s="163"/>
      <c r="B731" s="163"/>
      <c r="C731" s="163"/>
      <c r="D731" s="163"/>
      <c r="E731" s="163"/>
      <c r="F731" s="163"/>
      <c r="G731" s="163"/>
      <c r="H731" s="163"/>
      <c r="I731" s="163"/>
      <c r="J731" s="163"/>
      <c r="K731" s="163"/>
      <c r="L731" s="433"/>
    </row>
    <row r="732" spans="1:12" ht="14.25" customHeight="1">
      <c r="A732" s="163"/>
      <c r="B732" s="163"/>
      <c r="C732" s="163"/>
      <c r="D732" s="163"/>
      <c r="E732" s="163"/>
      <c r="F732" s="163"/>
      <c r="G732" s="163"/>
      <c r="H732" s="163"/>
      <c r="I732" s="163"/>
      <c r="J732" s="163"/>
      <c r="K732" s="163"/>
      <c r="L732" s="433"/>
    </row>
    <row r="733" spans="1:12" ht="14.25" customHeight="1">
      <c r="A733" s="163"/>
      <c r="B733" s="163"/>
      <c r="C733" s="163"/>
      <c r="D733" s="163"/>
      <c r="E733" s="163"/>
      <c r="F733" s="163"/>
      <c r="G733" s="163"/>
      <c r="H733" s="163"/>
      <c r="I733" s="163"/>
      <c r="J733" s="163"/>
      <c r="K733" s="163"/>
      <c r="L733" s="433"/>
    </row>
    <row r="734" spans="1:12" ht="14.25" customHeight="1">
      <c r="A734" s="163"/>
      <c r="B734" s="163"/>
      <c r="C734" s="163"/>
      <c r="D734" s="163"/>
      <c r="E734" s="163"/>
      <c r="F734" s="163"/>
      <c r="G734" s="163"/>
      <c r="H734" s="163"/>
      <c r="I734" s="163"/>
      <c r="J734" s="163"/>
      <c r="K734" s="163"/>
      <c r="L734" s="433"/>
    </row>
    <row r="735" spans="1:12" ht="14.25" customHeight="1">
      <c r="A735" s="163"/>
      <c r="B735" s="163"/>
      <c r="C735" s="163"/>
      <c r="D735" s="163"/>
      <c r="E735" s="163"/>
      <c r="F735" s="163"/>
      <c r="G735" s="163"/>
      <c r="H735" s="163"/>
      <c r="I735" s="163"/>
      <c r="J735" s="163"/>
      <c r="K735" s="163"/>
      <c r="L735" s="433"/>
    </row>
    <row r="736" spans="1:12" ht="14.25" customHeight="1">
      <c r="A736" s="163"/>
      <c r="B736" s="163"/>
      <c r="C736" s="163"/>
      <c r="D736" s="163"/>
      <c r="E736" s="163"/>
      <c r="F736" s="163"/>
      <c r="G736" s="163"/>
      <c r="H736" s="163"/>
      <c r="I736" s="163"/>
      <c r="J736" s="163"/>
      <c r="K736" s="163"/>
      <c r="L736" s="433"/>
    </row>
    <row r="737" spans="1:12" ht="14.25" customHeight="1">
      <c r="A737" s="163"/>
      <c r="B737" s="163"/>
      <c r="C737" s="163"/>
      <c r="D737" s="163"/>
      <c r="E737" s="163"/>
      <c r="F737" s="163"/>
      <c r="G737" s="163"/>
      <c r="H737" s="163"/>
      <c r="I737" s="163"/>
      <c r="J737" s="163"/>
      <c r="K737" s="163"/>
      <c r="L737" s="433"/>
    </row>
    <row r="738" spans="1:12" ht="14.25" customHeight="1">
      <c r="A738" s="163"/>
      <c r="B738" s="163"/>
      <c r="C738" s="163"/>
      <c r="D738" s="163"/>
      <c r="E738" s="163"/>
      <c r="F738" s="163"/>
      <c r="G738" s="163"/>
      <c r="H738" s="163"/>
      <c r="I738" s="163"/>
      <c r="J738" s="163"/>
      <c r="K738" s="163"/>
      <c r="L738" s="433"/>
    </row>
    <row r="739" spans="1:12" ht="14.25" customHeight="1">
      <c r="A739" s="163"/>
      <c r="B739" s="163"/>
      <c r="C739" s="163"/>
      <c r="D739" s="163"/>
      <c r="E739" s="163"/>
      <c r="F739" s="163"/>
      <c r="G739" s="163"/>
      <c r="H739" s="163"/>
      <c r="I739" s="163"/>
      <c r="J739" s="163"/>
      <c r="K739" s="163"/>
      <c r="L739" s="433"/>
    </row>
    <row r="740" spans="1:12" ht="14.25" customHeight="1">
      <c r="A740" s="163"/>
      <c r="B740" s="163"/>
      <c r="C740" s="163"/>
      <c r="D740" s="163"/>
      <c r="E740" s="163"/>
      <c r="F740" s="163"/>
      <c r="G740" s="163"/>
      <c r="H740" s="163"/>
      <c r="I740" s="163"/>
      <c r="J740" s="163"/>
      <c r="K740" s="163"/>
      <c r="L740" s="433"/>
    </row>
    <row r="741" spans="1:12" ht="14.25" customHeight="1">
      <c r="A741" s="163"/>
      <c r="B741" s="163"/>
      <c r="C741" s="163"/>
      <c r="D741" s="163"/>
      <c r="E741" s="163"/>
      <c r="F741" s="163"/>
      <c r="G741" s="163"/>
      <c r="H741" s="163"/>
      <c r="I741" s="163"/>
      <c r="J741" s="163"/>
      <c r="K741" s="163"/>
      <c r="L741" s="433"/>
    </row>
    <row r="742" spans="1:12" ht="14.25" customHeight="1">
      <c r="A742" s="163"/>
      <c r="B742" s="163"/>
      <c r="C742" s="163"/>
      <c r="D742" s="163"/>
      <c r="E742" s="163"/>
      <c r="F742" s="163"/>
      <c r="G742" s="163"/>
      <c r="H742" s="163"/>
      <c r="I742" s="163"/>
      <c r="J742" s="163"/>
      <c r="K742" s="163"/>
      <c r="L742" s="433"/>
    </row>
    <row r="743" spans="1:12" ht="14.25" customHeight="1">
      <c r="A743" s="163"/>
      <c r="B743" s="163"/>
      <c r="C743" s="163"/>
      <c r="D743" s="163"/>
      <c r="E743" s="163"/>
      <c r="F743" s="163"/>
      <c r="G743" s="163"/>
      <c r="H743" s="163"/>
      <c r="I743" s="163"/>
      <c r="J743" s="163"/>
      <c r="K743" s="163"/>
      <c r="L743" s="433"/>
    </row>
    <row r="744" spans="1:12" ht="14.25" customHeight="1">
      <c r="A744" s="163"/>
      <c r="B744" s="163"/>
      <c r="C744" s="163"/>
      <c r="D744" s="163"/>
      <c r="E744" s="163"/>
      <c r="F744" s="163"/>
      <c r="G744" s="163"/>
      <c r="H744" s="163"/>
      <c r="I744" s="163"/>
      <c r="J744" s="163"/>
      <c r="K744" s="163"/>
      <c r="L744" s="433"/>
    </row>
    <row r="745" spans="1:12" ht="14.25" customHeight="1">
      <c r="A745" s="163"/>
      <c r="B745" s="163"/>
      <c r="C745" s="163"/>
      <c r="D745" s="163"/>
      <c r="E745" s="163"/>
      <c r="F745" s="163"/>
      <c r="G745" s="163"/>
      <c r="H745" s="163"/>
      <c r="I745" s="163"/>
      <c r="J745" s="163"/>
      <c r="K745" s="163"/>
      <c r="L745" s="433"/>
    </row>
    <row r="746" spans="1:12" ht="14.25" customHeight="1">
      <c r="A746" s="163"/>
      <c r="B746" s="163"/>
      <c r="C746" s="163"/>
      <c r="D746" s="163"/>
      <c r="E746" s="163"/>
      <c r="F746" s="163"/>
      <c r="G746" s="163"/>
      <c r="H746" s="163"/>
      <c r="I746" s="163"/>
      <c r="J746" s="163"/>
      <c r="K746" s="163"/>
      <c r="L746" s="433"/>
    </row>
    <row r="747" spans="1:12" ht="14.25" customHeight="1">
      <c r="A747" s="1"/>
      <c r="B747" s="1"/>
      <c r="C747" s="1"/>
      <c r="D747" s="1"/>
      <c r="E747" s="1"/>
      <c r="F747" s="1"/>
      <c r="G747" s="1"/>
      <c r="H747" s="1"/>
      <c r="I747" s="1"/>
      <c r="J747" s="1"/>
      <c r="K747" s="1"/>
      <c r="L747" s="433"/>
    </row>
    <row r="748" spans="1:12" ht="14.25" customHeight="1">
      <c r="A748" s="1"/>
      <c r="B748" s="1"/>
      <c r="C748" s="1"/>
      <c r="D748" s="1"/>
      <c r="E748" s="1"/>
      <c r="F748" s="1"/>
      <c r="G748" s="1"/>
      <c r="H748" s="1"/>
      <c r="I748" s="1"/>
      <c r="J748" s="1"/>
      <c r="K748" s="1"/>
      <c r="L748" s="433"/>
    </row>
    <row r="749" spans="1:12" ht="14.25" customHeight="1">
      <c r="A749" s="1"/>
      <c r="B749" s="1"/>
      <c r="C749" s="1"/>
      <c r="D749" s="1"/>
      <c r="E749" s="1"/>
      <c r="F749" s="1"/>
      <c r="G749" s="1"/>
      <c r="H749" s="1"/>
      <c r="I749" s="1"/>
      <c r="J749" s="1"/>
      <c r="K749" s="1"/>
      <c r="L749" s="433"/>
    </row>
    <row r="750" spans="1:12" ht="14.25" customHeight="1">
      <c r="A750" s="1"/>
      <c r="B750" s="1"/>
      <c r="C750" s="1"/>
      <c r="D750" s="1"/>
      <c r="E750" s="1"/>
      <c r="F750" s="1"/>
      <c r="G750" s="1"/>
      <c r="H750" s="1"/>
      <c r="I750" s="1"/>
      <c r="J750" s="1"/>
      <c r="K750" s="1"/>
      <c r="L750" s="433"/>
    </row>
    <row r="751" spans="1:12" ht="14.25" customHeight="1">
      <c r="A751" s="1"/>
      <c r="B751" s="1"/>
      <c r="C751" s="1"/>
      <c r="D751" s="1"/>
      <c r="E751" s="1"/>
      <c r="F751" s="1"/>
      <c r="G751" s="1"/>
      <c r="H751" s="1"/>
      <c r="I751" s="1"/>
      <c r="J751" s="1"/>
      <c r="K751" s="1"/>
      <c r="L751" s="433"/>
    </row>
    <row r="752" spans="1:12" ht="14.25" customHeight="1">
      <c r="A752" s="1"/>
      <c r="B752" s="1"/>
      <c r="C752" s="1"/>
      <c r="D752" s="1"/>
      <c r="E752" s="1"/>
      <c r="F752" s="1"/>
      <c r="G752" s="1"/>
      <c r="H752" s="1"/>
      <c r="I752" s="1"/>
      <c r="J752" s="1"/>
      <c r="K752" s="1"/>
      <c r="L752" s="433"/>
    </row>
    <row r="753" spans="1:12" ht="14.25" customHeight="1">
      <c r="A753" s="1"/>
      <c r="B753" s="1"/>
      <c r="C753" s="1"/>
      <c r="D753" s="1"/>
      <c r="E753" s="1"/>
      <c r="F753" s="1"/>
      <c r="G753" s="1"/>
      <c r="H753" s="1"/>
      <c r="I753" s="1"/>
      <c r="J753" s="1"/>
      <c r="K753" s="1"/>
      <c r="L753" s="433"/>
    </row>
    <row r="754" spans="1:12" ht="14.25" customHeight="1">
      <c r="A754" s="1"/>
      <c r="B754" s="1"/>
      <c r="C754" s="1"/>
      <c r="D754" s="1"/>
      <c r="E754" s="1"/>
      <c r="F754" s="1"/>
      <c r="G754" s="1"/>
      <c r="H754" s="1"/>
      <c r="I754" s="1"/>
      <c r="J754" s="1"/>
      <c r="K754" s="1"/>
      <c r="L754" s="433"/>
    </row>
    <row r="755" spans="1:12" ht="14.25" customHeight="1">
      <c r="A755" s="1"/>
      <c r="B755" s="1"/>
      <c r="C755" s="1"/>
      <c r="D755" s="1"/>
      <c r="E755" s="1"/>
      <c r="F755" s="1"/>
      <c r="G755" s="1"/>
      <c r="H755" s="1"/>
      <c r="I755" s="1"/>
      <c r="J755" s="1"/>
      <c r="K755" s="1"/>
      <c r="L755" s="433"/>
    </row>
    <row r="756" spans="1:12" ht="14.25" customHeight="1">
      <c r="A756" s="1"/>
      <c r="B756" s="1"/>
      <c r="C756" s="1"/>
      <c r="D756" s="1"/>
      <c r="E756" s="1"/>
      <c r="F756" s="1"/>
      <c r="G756" s="1"/>
      <c r="H756" s="1"/>
      <c r="I756" s="1"/>
      <c r="J756" s="1"/>
      <c r="K756" s="1"/>
      <c r="L756" s="433"/>
    </row>
    <row r="757" spans="1:12" ht="14.25" customHeight="1">
      <c r="A757" s="1"/>
      <c r="B757" s="1"/>
      <c r="C757" s="1"/>
      <c r="D757" s="1"/>
      <c r="E757" s="1"/>
      <c r="F757" s="1"/>
      <c r="G757" s="1"/>
      <c r="H757" s="1"/>
      <c r="I757" s="1"/>
      <c r="J757" s="1"/>
      <c r="K757" s="1"/>
      <c r="L757" s="433"/>
    </row>
    <row r="758" spans="1:12" ht="14.25" customHeight="1">
      <c r="A758" s="1"/>
      <c r="B758" s="1"/>
      <c r="C758" s="1"/>
      <c r="D758" s="1"/>
      <c r="E758" s="1"/>
      <c r="F758" s="1"/>
      <c r="G758" s="1"/>
      <c r="H758" s="1"/>
      <c r="I758" s="1"/>
      <c r="J758" s="1"/>
      <c r="K758" s="1"/>
      <c r="L758" s="433"/>
    </row>
    <row r="759" spans="1:12" ht="14.25" customHeight="1">
      <c r="A759" s="1"/>
      <c r="B759" s="1"/>
      <c r="C759" s="1"/>
      <c r="D759" s="1"/>
      <c r="E759" s="1"/>
      <c r="F759" s="1"/>
      <c r="G759" s="1"/>
      <c r="H759" s="1"/>
      <c r="I759" s="1"/>
      <c r="J759" s="1"/>
      <c r="K759" s="1"/>
      <c r="L759" s="433"/>
    </row>
    <row r="760" spans="1:12" ht="14.25" customHeight="1">
      <c r="A760" s="1"/>
      <c r="B760" s="1"/>
      <c r="C760" s="1"/>
      <c r="D760" s="1"/>
      <c r="E760" s="1"/>
      <c r="F760" s="1"/>
      <c r="G760" s="1"/>
      <c r="H760" s="1"/>
      <c r="I760" s="1"/>
      <c r="J760" s="1"/>
      <c r="K760" s="1"/>
      <c r="L760" s="433"/>
    </row>
    <row r="761" spans="1:12" ht="14.25" customHeight="1">
      <c r="A761" s="1"/>
      <c r="B761" s="1"/>
      <c r="C761" s="1"/>
      <c r="D761" s="1"/>
      <c r="E761" s="1"/>
      <c r="F761" s="1"/>
      <c r="G761" s="1"/>
      <c r="H761" s="1"/>
      <c r="I761" s="1"/>
      <c r="J761" s="1"/>
      <c r="K761" s="1"/>
      <c r="L761" s="433"/>
    </row>
    <row r="762" spans="1:12" ht="14.25" customHeight="1">
      <c r="A762" s="1"/>
      <c r="B762" s="1"/>
      <c r="C762" s="1"/>
      <c r="D762" s="1"/>
      <c r="E762" s="1"/>
      <c r="F762" s="1"/>
      <c r="G762" s="1"/>
      <c r="H762" s="1"/>
      <c r="I762" s="1"/>
      <c r="J762" s="1"/>
      <c r="K762" s="1"/>
      <c r="L762" s="433"/>
    </row>
    <row r="763" spans="1:12" ht="14.25" customHeight="1">
      <c r="A763" s="1"/>
      <c r="B763" s="1"/>
      <c r="C763" s="1"/>
      <c r="D763" s="1"/>
      <c r="E763" s="1"/>
      <c r="F763" s="1"/>
      <c r="G763" s="1"/>
      <c r="H763" s="1"/>
      <c r="I763" s="1"/>
      <c r="J763" s="1"/>
      <c r="K763" s="1"/>
      <c r="L763" s="433"/>
    </row>
    <row r="764" spans="1:12" ht="14.25" customHeight="1">
      <c r="A764" s="1"/>
      <c r="B764" s="1"/>
      <c r="C764" s="1"/>
      <c r="D764" s="1"/>
      <c r="E764" s="1"/>
      <c r="F764" s="1"/>
      <c r="G764" s="1"/>
      <c r="H764" s="1"/>
      <c r="I764" s="1"/>
      <c r="J764" s="1"/>
      <c r="K764" s="1"/>
      <c r="L764" s="433"/>
    </row>
    <row r="765" spans="1:12" ht="14.25" customHeight="1">
      <c r="A765" s="1"/>
      <c r="B765" s="1"/>
      <c r="C765" s="1"/>
      <c r="D765" s="1"/>
      <c r="E765" s="1"/>
      <c r="F765" s="1"/>
      <c r="G765" s="1"/>
      <c r="H765" s="1"/>
      <c r="I765" s="1"/>
      <c r="J765" s="1"/>
      <c r="K765" s="1"/>
      <c r="L765" s="433"/>
    </row>
    <row r="766" spans="1:12" ht="14.25" customHeight="1">
      <c r="A766" s="1"/>
      <c r="B766" s="1"/>
      <c r="C766" s="1"/>
      <c r="D766" s="1"/>
      <c r="E766" s="1"/>
      <c r="F766" s="1"/>
      <c r="G766" s="1"/>
      <c r="H766" s="1"/>
      <c r="I766" s="1"/>
      <c r="J766" s="1"/>
      <c r="K766" s="1"/>
      <c r="L766" s="433"/>
    </row>
    <row r="767" spans="1:12" ht="14.25" customHeight="1">
      <c r="A767" s="1"/>
      <c r="B767" s="1"/>
      <c r="C767" s="1"/>
      <c r="D767" s="1"/>
      <c r="E767" s="1"/>
      <c r="F767" s="1"/>
      <c r="G767" s="1"/>
      <c r="H767" s="1"/>
      <c r="I767" s="1"/>
      <c r="J767" s="1"/>
      <c r="K767" s="1"/>
      <c r="L767" s="433"/>
    </row>
    <row r="768" spans="1:12" ht="14.25" customHeight="1">
      <c r="A768" s="1"/>
      <c r="B768" s="1"/>
      <c r="C768" s="1"/>
      <c r="D768" s="1"/>
      <c r="E768" s="1"/>
      <c r="F768" s="1"/>
      <c r="G768" s="1"/>
      <c r="H768" s="1"/>
      <c r="I768" s="1"/>
      <c r="J768" s="1"/>
      <c r="K768" s="1"/>
      <c r="L768" s="433"/>
    </row>
    <row r="769" spans="1:12" ht="14.25" customHeight="1">
      <c r="A769" s="1"/>
      <c r="B769" s="1"/>
      <c r="C769" s="1"/>
      <c r="D769" s="1"/>
      <c r="E769" s="1"/>
      <c r="F769" s="1"/>
      <c r="G769" s="1"/>
      <c r="H769" s="1"/>
      <c r="I769" s="1"/>
      <c r="J769" s="1"/>
      <c r="K769" s="1"/>
      <c r="L769" s="433"/>
    </row>
    <row r="770" spans="1:12" ht="14.25" customHeight="1">
      <c r="A770" s="1"/>
      <c r="B770" s="1"/>
      <c r="C770" s="1"/>
      <c r="D770" s="1"/>
      <c r="E770" s="1"/>
      <c r="F770" s="1"/>
      <c r="G770" s="1"/>
      <c r="H770" s="1"/>
      <c r="I770" s="1"/>
      <c r="J770" s="1"/>
      <c r="K770" s="1"/>
      <c r="L770" s="433"/>
    </row>
    <row r="771" spans="1:12" ht="14.25" customHeight="1">
      <c r="A771" s="1"/>
      <c r="B771" s="1"/>
      <c r="C771" s="1"/>
      <c r="D771" s="1"/>
      <c r="E771" s="1"/>
      <c r="F771" s="1"/>
      <c r="G771" s="1"/>
      <c r="H771" s="1"/>
      <c r="I771" s="1"/>
      <c r="J771" s="1"/>
      <c r="K771" s="1"/>
      <c r="L771" s="433"/>
    </row>
    <row r="772" spans="1:12" ht="14.25" customHeight="1">
      <c r="A772" s="1"/>
      <c r="B772" s="1"/>
      <c r="C772" s="1"/>
      <c r="D772" s="1"/>
      <c r="E772" s="1"/>
      <c r="F772" s="1"/>
      <c r="G772" s="1"/>
      <c r="H772" s="1"/>
      <c r="I772" s="1"/>
      <c r="J772" s="1"/>
      <c r="K772" s="1"/>
      <c r="L772" s="433"/>
    </row>
    <row r="773" spans="1:12" ht="14.25" customHeight="1">
      <c r="A773" s="1"/>
      <c r="B773" s="1"/>
      <c r="C773" s="1"/>
      <c r="D773" s="1"/>
      <c r="E773" s="1"/>
      <c r="F773" s="1"/>
      <c r="G773" s="1"/>
      <c r="H773" s="1"/>
      <c r="I773" s="1"/>
      <c r="J773" s="1"/>
      <c r="K773" s="1"/>
      <c r="L773" s="433"/>
    </row>
    <row r="774" spans="1:12" ht="14.25" customHeight="1">
      <c r="A774" s="1"/>
      <c r="B774" s="1"/>
      <c r="C774" s="1"/>
      <c r="D774" s="1"/>
      <c r="E774" s="1"/>
      <c r="F774" s="1"/>
      <c r="G774" s="1"/>
      <c r="H774" s="1"/>
      <c r="I774" s="1"/>
      <c r="J774" s="1"/>
      <c r="K774" s="1"/>
      <c r="L774" s="433"/>
    </row>
    <row r="775" spans="1:12" ht="14.25" customHeight="1">
      <c r="A775" s="1"/>
      <c r="B775" s="1"/>
      <c r="C775" s="1"/>
      <c r="D775" s="1"/>
      <c r="E775" s="1"/>
      <c r="F775" s="1"/>
      <c r="G775" s="1"/>
      <c r="H775" s="1"/>
      <c r="I775" s="1"/>
      <c r="J775" s="1"/>
      <c r="K775" s="1"/>
      <c r="L775" s="433"/>
    </row>
    <row r="776" spans="1:12" ht="14.25" customHeight="1">
      <c r="A776" s="1"/>
      <c r="B776" s="1"/>
      <c r="C776" s="1"/>
      <c r="D776" s="1"/>
      <c r="E776" s="1"/>
      <c r="F776" s="1"/>
      <c r="G776" s="1"/>
      <c r="H776" s="1"/>
      <c r="I776" s="1"/>
      <c r="J776" s="1"/>
      <c r="K776" s="1"/>
      <c r="L776" s="433"/>
    </row>
    <row r="777" spans="1:12" ht="14.25" customHeight="1">
      <c r="A777" s="1"/>
      <c r="B777" s="1"/>
      <c r="C777" s="1"/>
      <c r="D777" s="1"/>
      <c r="E777" s="1"/>
      <c r="F777" s="1"/>
      <c r="G777" s="1"/>
      <c r="H777" s="1"/>
      <c r="I777" s="1"/>
      <c r="J777" s="1"/>
      <c r="K777" s="1"/>
      <c r="L777" s="433"/>
    </row>
    <row r="778" spans="1:12" ht="14.25" customHeight="1">
      <c r="A778" s="1"/>
      <c r="B778" s="1"/>
      <c r="C778" s="1"/>
      <c r="D778" s="1"/>
      <c r="E778" s="1"/>
      <c r="F778" s="1"/>
      <c r="G778" s="1"/>
      <c r="H778" s="1"/>
      <c r="I778" s="1"/>
      <c r="J778" s="1"/>
      <c r="K778" s="1"/>
      <c r="L778" s="433"/>
    </row>
    <row r="779" spans="1:12" ht="14.25" customHeight="1">
      <c r="A779" s="1"/>
      <c r="B779" s="1"/>
      <c r="C779" s="1"/>
      <c r="D779" s="1"/>
      <c r="E779" s="1"/>
      <c r="F779" s="1"/>
      <c r="G779" s="1"/>
      <c r="H779" s="1"/>
      <c r="I779" s="1"/>
      <c r="J779" s="1"/>
      <c r="K779" s="1"/>
      <c r="L779" s="433"/>
    </row>
    <row r="780" spans="1:12" ht="14.25" customHeight="1">
      <c r="A780" s="1"/>
      <c r="B780" s="1"/>
      <c r="C780" s="1"/>
      <c r="D780" s="1"/>
      <c r="E780" s="1"/>
      <c r="F780" s="1"/>
      <c r="G780" s="1"/>
      <c r="H780" s="1"/>
      <c r="I780" s="1"/>
      <c r="J780" s="1"/>
      <c r="K780" s="1"/>
      <c r="L780" s="433"/>
    </row>
    <row r="781" spans="1:12" ht="14.25" customHeight="1">
      <c r="A781" s="1"/>
      <c r="B781" s="1"/>
      <c r="C781" s="1"/>
      <c r="D781" s="1"/>
      <c r="E781" s="1"/>
      <c r="F781" s="1"/>
      <c r="G781" s="1"/>
      <c r="H781" s="1"/>
      <c r="I781" s="1"/>
      <c r="J781" s="1"/>
      <c r="K781" s="1"/>
      <c r="L781" s="433"/>
    </row>
    <row r="782" spans="1:12" ht="14.25" customHeight="1">
      <c r="A782" s="1"/>
      <c r="B782" s="1"/>
      <c r="C782" s="1"/>
      <c r="D782" s="1"/>
      <c r="E782" s="1"/>
      <c r="F782" s="1"/>
      <c r="G782" s="1"/>
      <c r="H782" s="1"/>
      <c r="I782" s="1"/>
      <c r="J782" s="1"/>
      <c r="K782" s="1"/>
      <c r="L782" s="433"/>
    </row>
    <row r="783" spans="1:12" ht="14.25" customHeight="1">
      <c r="A783" s="1"/>
      <c r="B783" s="1"/>
      <c r="C783" s="1"/>
      <c r="D783" s="1"/>
      <c r="E783" s="1"/>
      <c r="F783" s="1"/>
      <c r="G783" s="1"/>
      <c r="H783" s="1"/>
      <c r="I783" s="1"/>
      <c r="J783" s="1"/>
      <c r="K783" s="1"/>
      <c r="L783" s="433"/>
    </row>
    <row r="784" spans="1:12" ht="14.25" customHeight="1">
      <c r="A784" s="1"/>
      <c r="B784" s="1"/>
      <c r="C784" s="1"/>
      <c r="D784" s="1"/>
      <c r="E784" s="1"/>
      <c r="F784" s="1"/>
      <c r="G784" s="1"/>
      <c r="H784" s="1"/>
      <c r="I784" s="1"/>
      <c r="J784" s="1"/>
      <c r="K784" s="1"/>
      <c r="L784" s="433"/>
    </row>
    <row r="785" spans="1:12" ht="14.25" customHeight="1">
      <c r="A785" s="1"/>
      <c r="B785" s="1"/>
      <c r="C785" s="1"/>
      <c r="D785" s="1"/>
      <c r="E785" s="1"/>
      <c r="F785" s="1"/>
      <c r="G785" s="1"/>
      <c r="H785" s="1"/>
      <c r="I785" s="1"/>
      <c r="J785" s="1"/>
      <c r="K785" s="1"/>
      <c r="L785" s="433"/>
    </row>
    <row r="786" spans="1:12" ht="14.25" customHeight="1">
      <c r="A786" s="1"/>
      <c r="B786" s="1"/>
      <c r="C786" s="1"/>
      <c r="D786" s="1"/>
      <c r="E786" s="1"/>
      <c r="F786" s="1"/>
      <c r="G786" s="1"/>
      <c r="H786" s="1"/>
      <c r="I786" s="1"/>
      <c r="J786" s="1"/>
      <c r="K786" s="1"/>
      <c r="L786" s="433"/>
    </row>
    <row r="787" spans="1:12" ht="14.25" customHeight="1">
      <c r="A787" s="1"/>
      <c r="B787" s="1"/>
      <c r="C787" s="1"/>
      <c r="D787" s="1"/>
      <c r="E787" s="1"/>
      <c r="F787" s="1"/>
      <c r="G787" s="1"/>
      <c r="H787" s="1"/>
      <c r="I787" s="1"/>
      <c r="J787" s="1"/>
      <c r="K787" s="1"/>
      <c r="L787" s="433"/>
    </row>
    <row r="788" spans="1:12" ht="14.25" customHeight="1">
      <c r="A788" s="1"/>
      <c r="B788" s="1"/>
      <c r="C788" s="1"/>
      <c r="D788" s="1"/>
      <c r="E788" s="1"/>
      <c r="F788" s="1"/>
      <c r="G788" s="1"/>
      <c r="H788" s="1"/>
      <c r="I788" s="1"/>
      <c r="J788" s="1"/>
      <c r="K788" s="1"/>
      <c r="L788" s="433"/>
    </row>
    <row r="789" spans="1:12" ht="14.25" customHeight="1">
      <c r="A789" s="1"/>
      <c r="B789" s="1"/>
      <c r="C789" s="1"/>
      <c r="D789" s="1"/>
      <c r="E789" s="1"/>
      <c r="F789" s="1"/>
      <c r="G789" s="1"/>
      <c r="H789" s="1"/>
      <c r="I789" s="1"/>
      <c r="J789" s="1"/>
      <c r="K789" s="1"/>
      <c r="L789" s="433"/>
    </row>
    <row r="790" spans="1:12" ht="14.25" customHeight="1">
      <c r="A790" s="1"/>
      <c r="B790" s="1"/>
      <c r="C790" s="1"/>
      <c r="D790" s="1"/>
      <c r="E790" s="1"/>
      <c r="F790" s="1"/>
      <c r="G790" s="1"/>
      <c r="H790" s="1"/>
      <c r="I790" s="1"/>
      <c r="J790" s="1"/>
      <c r="K790" s="1"/>
      <c r="L790" s="433"/>
    </row>
    <row r="791" spans="1:12" ht="14.25" customHeight="1">
      <c r="A791" s="1"/>
      <c r="B791" s="1"/>
      <c r="C791" s="1"/>
      <c r="D791" s="1"/>
      <c r="E791" s="1"/>
      <c r="F791" s="1"/>
      <c r="G791" s="1"/>
      <c r="H791" s="1"/>
      <c r="I791" s="1"/>
      <c r="J791" s="1"/>
      <c r="K791" s="1"/>
      <c r="L791" s="433"/>
    </row>
    <row r="792" spans="1:12" ht="14.25" customHeight="1">
      <c r="A792" s="1"/>
      <c r="B792" s="1"/>
      <c r="C792" s="1"/>
      <c r="D792" s="1"/>
      <c r="E792" s="1"/>
      <c r="F792" s="1"/>
      <c r="G792" s="1"/>
      <c r="H792" s="1"/>
      <c r="I792" s="1"/>
      <c r="J792" s="1"/>
      <c r="K792" s="1"/>
      <c r="L792" s="433"/>
    </row>
    <row r="793" spans="1:12" ht="14.25" customHeight="1">
      <c r="A793" s="1"/>
      <c r="B793" s="1"/>
      <c r="C793" s="1"/>
      <c r="D793" s="1"/>
      <c r="E793" s="1"/>
      <c r="F793" s="1"/>
      <c r="G793" s="1"/>
      <c r="H793" s="1"/>
      <c r="I793" s="1"/>
      <c r="J793" s="1"/>
      <c r="K793" s="1"/>
      <c r="L793" s="433"/>
    </row>
    <row r="794" spans="1:12" ht="14.25" customHeight="1">
      <c r="A794" s="1"/>
      <c r="B794" s="1"/>
      <c r="C794" s="1"/>
      <c r="D794" s="1"/>
      <c r="E794" s="1"/>
      <c r="F794" s="1"/>
      <c r="G794" s="1"/>
      <c r="H794" s="1"/>
      <c r="I794" s="1"/>
      <c r="J794" s="1"/>
      <c r="K794" s="1"/>
      <c r="L794" s="433"/>
    </row>
    <row r="795" spans="1:12" ht="14.25" customHeight="1">
      <c r="A795" s="1"/>
      <c r="B795" s="1"/>
      <c r="C795" s="1"/>
      <c r="D795" s="1"/>
      <c r="E795" s="1"/>
      <c r="F795" s="1"/>
      <c r="G795" s="1"/>
      <c r="H795" s="1"/>
      <c r="I795" s="1"/>
      <c r="J795" s="1"/>
      <c r="K795" s="1"/>
      <c r="L795" s="433"/>
    </row>
    <row r="796" spans="1:12" ht="14.25" customHeight="1">
      <c r="A796" s="1"/>
      <c r="B796" s="1"/>
      <c r="C796" s="1"/>
      <c r="D796" s="1"/>
      <c r="E796" s="1"/>
      <c r="F796" s="1"/>
      <c r="G796" s="1"/>
      <c r="H796" s="1"/>
      <c r="I796" s="1"/>
      <c r="J796" s="1"/>
      <c r="K796" s="1"/>
      <c r="L796" s="433"/>
    </row>
    <row r="797" spans="1:12" ht="14.25" customHeight="1">
      <c r="A797" s="1"/>
      <c r="B797" s="1"/>
      <c r="C797" s="1"/>
      <c r="D797" s="1"/>
      <c r="E797" s="1"/>
      <c r="F797" s="1"/>
      <c r="G797" s="1"/>
      <c r="H797" s="1"/>
      <c r="I797" s="1"/>
      <c r="J797" s="1"/>
      <c r="K797" s="1"/>
      <c r="L797" s="433"/>
    </row>
    <row r="798" spans="1:12" ht="14.25" customHeight="1">
      <c r="A798" s="1"/>
      <c r="B798" s="1"/>
      <c r="C798" s="1"/>
      <c r="D798" s="1"/>
      <c r="E798" s="1"/>
      <c r="F798" s="1"/>
      <c r="G798" s="1"/>
      <c r="H798" s="1"/>
      <c r="I798" s="1"/>
      <c r="J798" s="1"/>
      <c r="K798" s="1"/>
      <c r="L798" s="433"/>
    </row>
    <row r="799" spans="1:12" ht="14.25" customHeight="1">
      <c r="A799" s="1"/>
      <c r="B799" s="1"/>
      <c r="C799" s="1"/>
      <c r="D799" s="1"/>
      <c r="E799" s="1"/>
      <c r="F799" s="1"/>
      <c r="G799" s="1"/>
      <c r="H799" s="1"/>
      <c r="I799" s="1"/>
      <c r="J799" s="1"/>
      <c r="K799" s="1"/>
      <c r="L799" s="433"/>
    </row>
    <row r="800" spans="1:12" ht="14.25" customHeight="1">
      <c r="A800" s="1"/>
      <c r="B800" s="1"/>
      <c r="C800" s="1"/>
      <c r="D800" s="1"/>
      <c r="E800" s="1"/>
      <c r="F800" s="1"/>
      <c r="G800" s="1"/>
      <c r="H800" s="1"/>
      <c r="I800" s="1"/>
      <c r="J800" s="1"/>
      <c r="K800" s="1"/>
      <c r="L800" s="433"/>
    </row>
    <row r="801" spans="1:12" ht="14.25" customHeight="1">
      <c r="A801" s="1"/>
      <c r="B801" s="1"/>
      <c r="C801" s="1"/>
      <c r="D801" s="1"/>
      <c r="E801" s="1"/>
      <c r="F801" s="1"/>
      <c r="G801" s="1"/>
      <c r="H801" s="1"/>
      <c r="I801" s="1"/>
      <c r="J801" s="1"/>
      <c r="K801" s="1"/>
      <c r="L801" s="433"/>
    </row>
    <row r="802" spans="1:12" ht="14.25" customHeight="1">
      <c r="A802" s="1"/>
      <c r="B802" s="1"/>
      <c r="C802" s="1"/>
      <c r="D802" s="1"/>
      <c r="E802" s="1"/>
      <c r="F802" s="1"/>
      <c r="G802" s="1"/>
      <c r="H802" s="1"/>
      <c r="I802" s="1"/>
      <c r="J802" s="1"/>
      <c r="K802" s="1"/>
      <c r="L802" s="433"/>
    </row>
    <row r="803" spans="1:12" ht="14.25" customHeight="1">
      <c r="A803" s="1"/>
      <c r="B803" s="1"/>
      <c r="C803" s="1"/>
      <c r="D803" s="1"/>
      <c r="E803" s="1"/>
      <c r="F803" s="1"/>
      <c r="G803" s="1"/>
      <c r="H803" s="1"/>
      <c r="I803" s="1"/>
      <c r="J803" s="1"/>
      <c r="K803" s="1"/>
      <c r="L803" s="433"/>
    </row>
    <row r="804" spans="1:12" ht="14.25" customHeight="1">
      <c r="A804" s="1"/>
      <c r="B804" s="1"/>
      <c r="C804" s="1"/>
      <c r="D804" s="1"/>
      <c r="E804" s="1"/>
      <c r="F804" s="1"/>
      <c r="G804" s="1"/>
      <c r="H804" s="1"/>
      <c r="I804" s="1"/>
      <c r="J804" s="1"/>
      <c r="K804" s="1"/>
      <c r="L804" s="433"/>
    </row>
    <row r="805" spans="1:12" ht="14.25" customHeight="1">
      <c r="A805" s="1"/>
      <c r="B805" s="1"/>
      <c r="C805" s="1"/>
      <c r="D805" s="1"/>
      <c r="E805" s="1"/>
      <c r="F805" s="1"/>
      <c r="G805" s="1"/>
      <c r="H805" s="1"/>
      <c r="I805" s="1"/>
      <c r="J805" s="1"/>
      <c r="K805" s="1"/>
      <c r="L805" s="433"/>
    </row>
    <row r="806" spans="1:12" ht="14.25" customHeight="1">
      <c r="A806" s="1"/>
      <c r="B806" s="1"/>
      <c r="C806" s="1"/>
      <c r="D806" s="1"/>
      <c r="E806" s="1"/>
      <c r="F806" s="1"/>
      <c r="G806" s="1"/>
      <c r="H806" s="1"/>
      <c r="I806" s="1"/>
      <c r="J806" s="1"/>
      <c r="K806" s="1"/>
      <c r="L806" s="433"/>
    </row>
    <row r="807" spans="1:12" ht="14.25" customHeight="1">
      <c r="A807" s="1"/>
      <c r="B807" s="1"/>
      <c r="C807" s="1"/>
      <c r="D807" s="1"/>
      <c r="E807" s="1"/>
      <c r="F807" s="1"/>
      <c r="G807" s="1"/>
      <c r="H807" s="1"/>
      <c r="I807" s="1"/>
      <c r="J807" s="1"/>
      <c r="K807" s="1"/>
      <c r="L807" s="433"/>
    </row>
    <row r="808" spans="1:12" ht="14.25" customHeight="1">
      <c r="A808" s="1"/>
      <c r="B808" s="1"/>
      <c r="C808" s="1"/>
      <c r="D808" s="1"/>
      <c r="E808" s="1"/>
      <c r="F808" s="1"/>
      <c r="G808" s="1"/>
      <c r="H808" s="1"/>
      <c r="I808" s="1"/>
      <c r="J808" s="1"/>
      <c r="K808" s="1"/>
      <c r="L808" s="433"/>
    </row>
    <row r="809" spans="1:12" ht="14.25" customHeight="1">
      <c r="A809" s="1"/>
      <c r="B809" s="1"/>
      <c r="C809" s="1"/>
      <c r="D809" s="1"/>
      <c r="E809" s="1"/>
      <c r="F809" s="1"/>
      <c r="G809" s="1"/>
      <c r="H809" s="1"/>
      <c r="I809" s="1"/>
      <c r="J809" s="1"/>
      <c r="K809" s="1"/>
      <c r="L809" s="433"/>
    </row>
    <row r="810" spans="1:12" ht="14.25" customHeight="1">
      <c r="A810" s="1"/>
      <c r="B810" s="1"/>
      <c r="C810" s="1"/>
      <c r="D810" s="1"/>
      <c r="E810" s="1"/>
      <c r="F810" s="1"/>
      <c r="G810" s="1"/>
      <c r="H810" s="1"/>
      <c r="I810" s="1"/>
      <c r="J810" s="1"/>
      <c r="K810" s="1"/>
      <c r="L810" s="433"/>
    </row>
    <row r="811" spans="1:12" ht="14.25" customHeight="1">
      <c r="A811" s="1"/>
      <c r="B811" s="1"/>
      <c r="C811" s="1"/>
      <c r="D811" s="1"/>
      <c r="E811" s="1"/>
      <c r="F811" s="1"/>
      <c r="G811" s="1"/>
      <c r="H811" s="1"/>
      <c r="I811" s="1"/>
      <c r="J811" s="1"/>
      <c r="K811" s="1"/>
      <c r="L811" s="433"/>
    </row>
    <row r="812" spans="1:12" ht="14.25" customHeight="1">
      <c r="A812" s="1"/>
      <c r="B812" s="1"/>
      <c r="C812" s="1"/>
      <c r="D812" s="1"/>
      <c r="E812" s="1"/>
      <c r="F812" s="1"/>
      <c r="G812" s="1"/>
      <c r="H812" s="1"/>
      <c r="I812" s="1"/>
      <c r="J812" s="1"/>
      <c r="K812" s="1"/>
      <c r="L812" s="433"/>
    </row>
    <row r="813" spans="1:12" ht="14.25" customHeight="1">
      <c r="A813" s="1"/>
      <c r="B813" s="1"/>
      <c r="C813" s="1"/>
      <c r="D813" s="1"/>
      <c r="E813" s="1"/>
      <c r="F813" s="1"/>
      <c r="G813" s="1"/>
      <c r="H813" s="1"/>
      <c r="I813" s="1"/>
      <c r="J813" s="1"/>
      <c r="K813" s="1"/>
      <c r="L813" s="433"/>
    </row>
    <row r="814" spans="1:12" ht="14.25" customHeight="1">
      <c r="A814" s="1"/>
      <c r="B814" s="1"/>
      <c r="C814" s="1"/>
      <c r="D814" s="1"/>
      <c r="E814" s="1"/>
      <c r="F814" s="1"/>
      <c r="G814" s="1"/>
      <c r="H814" s="1"/>
      <c r="I814" s="1"/>
      <c r="J814" s="1"/>
      <c r="K814" s="1"/>
      <c r="L814" s="433"/>
    </row>
    <row r="815" spans="1:12" ht="14.25" customHeight="1">
      <c r="A815" s="1"/>
      <c r="B815" s="1"/>
      <c r="C815" s="1"/>
      <c r="D815" s="1"/>
      <c r="E815" s="1"/>
      <c r="F815" s="1"/>
      <c r="G815" s="1"/>
      <c r="H815" s="1"/>
      <c r="I815" s="1"/>
      <c r="J815" s="1"/>
      <c r="K815" s="1"/>
      <c r="L815" s="433"/>
    </row>
    <row r="816" spans="1:12" ht="14.25" customHeight="1">
      <c r="A816" s="1"/>
      <c r="B816" s="1"/>
      <c r="C816" s="1"/>
      <c r="D816" s="1"/>
      <c r="E816" s="1"/>
      <c r="F816" s="1"/>
      <c r="G816" s="1"/>
      <c r="H816" s="1"/>
      <c r="I816" s="1"/>
      <c r="J816" s="1"/>
      <c r="K816" s="1"/>
      <c r="L816" s="433"/>
    </row>
    <row r="817" spans="1:12" ht="14.25" customHeight="1">
      <c r="A817" s="1"/>
      <c r="B817" s="1"/>
      <c r="C817" s="1"/>
      <c r="D817" s="1"/>
      <c r="E817" s="1"/>
      <c r="F817" s="1"/>
      <c r="G817" s="1"/>
      <c r="H817" s="1"/>
      <c r="I817" s="1"/>
      <c r="J817" s="1"/>
      <c r="K817" s="1"/>
      <c r="L817" s="433"/>
    </row>
    <row r="818" spans="1:12" ht="14.25" customHeight="1">
      <c r="A818" s="1"/>
      <c r="B818" s="1"/>
      <c r="C818" s="1"/>
      <c r="D818" s="1"/>
      <c r="E818" s="1"/>
      <c r="F818" s="1"/>
      <c r="G818" s="1"/>
      <c r="H818" s="1"/>
      <c r="I818" s="1"/>
      <c r="J818" s="1"/>
      <c r="K818" s="1"/>
      <c r="L818" s="433"/>
    </row>
    <row r="819" spans="1:12" ht="14.25" customHeight="1">
      <c r="A819" s="1"/>
      <c r="B819" s="1"/>
      <c r="C819" s="1"/>
      <c r="D819" s="1"/>
      <c r="E819" s="1"/>
      <c r="F819" s="1"/>
      <c r="G819" s="1"/>
      <c r="H819" s="1"/>
      <c r="I819" s="1"/>
      <c r="J819" s="1"/>
      <c r="K819" s="1"/>
      <c r="L819" s="433"/>
    </row>
    <row r="820" spans="1:12" ht="14.25" customHeight="1">
      <c r="A820" s="1"/>
      <c r="B820" s="1"/>
      <c r="C820" s="1"/>
      <c r="D820" s="1"/>
      <c r="E820" s="1"/>
      <c r="F820" s="1"/>
      <c r="G820" s="1"/>
      <c r="H820" s="1"/>
      <c r="I820" s="1"/>
      <c r="J820" s="1"/>
      <c r="K820" s="1"/>
      <c r="L820" s="433"/>
    </row>
    <row r="821" spans="1:12" ht="14.25" customHeight="1">
      <c r="A821" s="1"/>
      <c r="B821" s="1"/>
      <c r="C821" s="1"/>
      <c r="D821" s="1"/>
      <c r="E821" s="1"/>
      <c r="F821" s="1"/>
      <c r="G821" s="1"/>
      <c r="H821" s="1"/>
      <c r="I821" s="1"/>
      <c r="J821" s="1"/>
      <c r="K821" s="1"/>
      <c r="L821" s="433"/>
    </row>
    <row r="822" spans="1:12" ht="14.25" customHeight="1">
      <c r="A822" s="1"/>
      <c r="B822" s="1"/>
      <c r="C822" s="1"/>
      <c r="D822" s="1"/>
      <c r="E822" s="1"/>
      <c r="F822" s="1"/>
      <c r="G822" s="1"/>
      <c r="H822" s="1"/>
      <c r="I822" s="1"/>
      <c r="J822" s="1"/>
      <c r="K822" s="1"/>
      <c r="L822" s="433"/>
    </row>
    <row r="823" spans="1:12" ht="14.25" customHeight="1">
      <c r="A823" s="1"/>
      <c r="B823" s="1"/>
      <c r="C823" s="1"/>
      <c r="D823" s="1"/>
      <c r="E823" s="1"/>
      <c r="F823" s="1"/>
      <c r="G823" s="1"/>
      <c r="H823" s="1"/>
      <c r="I823" s="1"/>
      <c r="J823" s="1"/>
      <c r="K823" s="1"/>
      <c r="L823" s="433"/>
    </row>
    <row r="824" spans="1:12" ht="14.25" customHeight="1">
      <c r="A824" s="1"/>
      <c r="B824" s="1"/>
      <c r="C824" s="1"/>
      <c r="D824" s="1"/>
      <c r="E824" s="1"/>
      <c r="F824" s="1"/>
      <c r="G824" s="1"/>
      <c r="H824" s="1"/>
      <c r="I824" s="1"/>
      <c r="J824" s="1"/>
      <c r="K824" s="1"/>
      <c r="L824" s="433"/>
    </row>
    <row r="825" spans="1:12" ht="14.25" customHeight="1">
      <c r="A825" s="1"/>
      <c r="B825" s="1"/>
      <c r="C825" s="1"/>
      <c r="D825" s="1"/>
      <c r="E825" s="1"/>
      <c r="F825" s="1"/>
      <c r="G825" s="1"/>
      <c r="H825" s="1"/>
      <c r="I825" s="1"/>
      <c r="J825" s="1"/>
      <c r="K825" s="1"/>
      <c r="L825" s="433"/>
    </row>
    <row r="826" spans="1:12" ht="14.25" customHeight="1">
      <c r="A826" s="1"/>
      <c r="B826" s="1"/>
      <c r="C826" s="1"/>
      <c r="D826" s="1"/>
      <c r="E826" s="1"/>
      <c r="F826" s="1"/>
      <c r="G826" s="1"/>
      <c r="H826" s="1"/>
      <c r="I826" s="1"/>
      <c r="J826" s="1"/>
      <c r="K826" s="1"/>
      <c r="L826" s="433"/>
    </row>
    <row r="827" spans="1:12" ht="14.25" customHeight="1">
      <c r="A827" s="1"/>
      <c r="B827" s="1"/>
      <c r="C827" s="1"/>
      <c r="D827" s="1"/>
      <c r="E827" s="1"/>
      <c r="F827" s="1"/>
      <c r="G827" s="1"/>
      <c r="H827" s="1"/>
      <c r="I827" s="1"/>
      <c r="J827" s="1"/>
      <c r="K827" s="1"/>
      <c r="L827" s="433"/>
    </row>
    <row r="828" spans="1:12" ht="14.25" customHeight="1">
      <c r="A828" s="1"/>
      <c r="B828" s="1"/>
      <c r="C828" s="1"/>
      <c r="D828" s="1"/>
      <c r="E828" s="1"/>
      <c r="F828" s="1"/>
      <c r="G828" s="1"/>
      <c r="H828" s="1"/>
      <c r="I828" s="1"/>
      <c r="J828" s="1"/>
      <c r="K828" s="1"/>
      <c r="L828" s="433"/>
    </row>
    <row r="829" spans="1:12" ht="14.25" customHeight="1">
      <c r="A829" s="1"/>
      <c r="B829" s="1"/>
      <c r="C829" s="1"/>
      <c r="D829" s="1"/>
      <c r="E829" s="1"/>
      <c r="F829" s="1"/>
      <c r="G829" s="1"/>
      <c r="H829" s="1"/>
      <c r="I829" s="1"/>
      <c r="J829" s="1"/>
      <c r="K829" s="1"/>
      <c r="L829" s="433"/>
    </row>
    <row r="830" spans="1:12" ht="14.25" customHeight="1">
      <c r="A830" s="1"/>
      <c r="B830" s="1"/>
      <c r="C830" s="1"/>
      <c r="D830" s="1"/>
      <c r="E830" s="1"/>
      <c r="F830" s="1"/>
      <c r="G830" s="1"/>
      <c r="H830" s="1"/>
      <c r="I830" s="1"/>
      <c r="J830" s="1"/>
      <c r="K830" s="1"/>
      <c r="L830" s="433"/>
    </row>
    <row r="831" spans="1:12" ht="14.25" customHeight="1">
      <c r="A831" s="1"/>
      <c r="B831" s="1"/>
      <c r="C831" s="1"/>
      <c r="D831" s="1"/>
      <c r="E831" s="1"/>
      <c r="F831" s="1"/>
      <c r="G831" s="1"/>
      <c r="H831" s="1"/>
      <c r="I831" s="1"/>
      <c r="J831" s="1"/>
      <c r="K831" s="1"/>
      <c r="L831" s="433"/>
    </row>
    <row r="832" spans="1:12" ht="14.25" customHeight="1">
      <c r="A832" s="1"/>
      <c r="B832" s="1"/>
      <c r="C832" s="1"/>
      <c r="D832" s="1"/>
      <c r="E832" s="1"/>
      <c r="F832" s="1"/>
      <c r="G832" s="1"/>
      <c r="H832" s="1"/>
      <c r="I832" s="1"/>
      <c r="J832" s="1"/>
      <c r="K832" s="1"/>
      <c r="L832" s="433"/>
    </row>
    <row r="833" spans="1:12" ht="14.25" customHeight="1">
      <c r="A833" s="1"/>
      <c r="B833" s="1"/>
      <c r="C833" s="1"/>
      <c r="D833" s="1"/>
      <c r="E833" s="1"/>
      <c r="F833" s="1"/>
      <c r="G833" s="1"/>
      <c r="H833" s="1"/>
      <c r="I833" s="1"/>
      <c r="J833" s="1"/>
      <c r="K833" s="1"/>
      <c r="L833" s="433"/>
    </row>
    <row r="834" spans="1:12" ht="14.25" customHeight="1">
      <c r="A834" s="1"/>
      <c r="B834" s="1"/>
      <c r="C834" s="1"/>
      <c r="D834" s="1"/>
      <c r="E834" s="1"/>
      <c r="F834" s="1"/>
      <c r="G834" s="1"/>
      <c r="H834" s="1"/>
      <c r="I834" s="1"/>
      <c r="J834" s="1"/>
      <c r="K834" s="1"/>
      <c r="L834" s="433"/>
    </row>
    <row r="835" spans="1:12" ht="14.25" customHeight="1">
      <c r="A835" s="1"/>
      <c r="B835" s="1"/>
      <c r="C835" s="1"/>
      <c r="D835" s="1"/>
      <c r="E835" s="1"/>
      <c r="F835" s="1"/>
      <c r="G835" s="1"/>
      <c r="H835" s="1"/>
      <c r="I835" s="1"/>
      <c r="J835" s="1"/>
      <c r="K835" s="1"/>
      <c r="L835" s="433"/>
    </row>
    <row r="836" spans="1:12" ht="14.25" customHeight="1">
      <c r="A836" s="1"/>
      <c r="B836" s="1"/>
      <c r="C836" s="1"/>
      <c r="D836" s="1"/>
      <c r="E836" s="1"/>
      <c r="F836" s="1"/>
      <c r="G836" s="1"/>
      <c r="H836" s="1"/>
      <c r="I836" s="1"/>
      <c r="J836" s="1"/>
      <c r="K836" s="1"/>
      <c r="L836" s="433"/>
    </row>
    <row r="837" spans="1:12" ht="14.25" customHeight="1">
      <c r="A837" s="1"/>
      <c r="B837" s="1"/>
      <c r="C837" s="1"/>
      <c r="D837" s="1"/>
      <c r="E837" s="1"/>
      <c r="F837" s="1"/>
      <c r="G837" s="1"/>
      <c r="H837" s="1"/>
      <c r="I837" s="1"/>
      <c r="J837" s="1"/>
      <c r="K837" s="1"/>
      <c r="L837" s="433"/>
    </row>
    <row r="838" spans="1:12" ht="14.25" customHeight="1">
      <c r="A838" s="1"/>
      <c r="B838" s="1"/>
      <c r="C838" s="1"/>
      <c r="D838" s="1"/>
      <c r="E838" s="1"/>
      <c r="F838" s="1"/>
      <c r="G838" s="1"/>
      <c r="H838" s="1"/>
      <c r="I838" s="1"/>
      <c r="J838" s="1"/>
      <c r="K838" s="1"/>
      <c r="L838" s="433"/>
    </row>
    <row r="839" spans="1:12" ht="14.25" customHeight="1">
      <c r="A839" s="1"/>
      <c r="B839" s="1"/>
      <c r="C839" s="1"/>
      <c r="D839" s="1"/>
      <c r="E839" s="1"/>
      <c r="F839" s="1"/>
      <c r="G839" s="1"/>
      <c r="H839" s="1"/>
      <c r="I839" s="1"/>
      <c r="J839" s="1"/>
      <c r="K839" s="1"/>
      <c r="L839" s="433"/>
    </row>
    <row r="840" spans="1:12" ht="14.25" customHeight="1">
      <c r="A840" s="1"/>
      <c r="B840" s="1"/>
      <c r="C840" s="1"/>
      <c r="D840" s="1"/>
      <c r="E840" s="1"/>
      <c r="F840" s="1"/>
      <c r="G840" s="1"/>
      <c r="H840" s="1"/>
      <c r="I840" s="1"/>
      <c r="J840" s="1"/>
      <c r="K840" s="1"/>
      <c r="L840" s="433"/>
    </row>
    <row r="841" spans="1:12" ht="14.25" customHeight="1">
      <c r="A841" s="1"/>
      <c r="B841" s="1"/>
      <c r="C841" s="1"/>
      <c r="D841" s="1"/>
      <c r="E841" s="1"/>
      <c r="F841" s="1"/>
      <c r="G841" s="1"/>
      <c r="H841" s="1"/>
      <c r="I841" s="1"/>
      <c r="J841" s="1"/>
      <c r="K841" s="1"/>
      <c r="L841" s="433"/>
    </row>
    <row r="842" spans="1:12" ht="14.25" customHeight="1">
      <c r="A842" s="1"/>
      <c r="B842" s="1"/>
      <c r="C842" s="1"/>
      <c r="D842" s="1"/>
      <c r="E842" s="1"/>
      <c r="F842" s="1"/>
      <c r="G842" s="1"/>
      <c r="H842" s="1"/>
      <c r="I842" s="1"/>
      <c r="J842" s="1"/>
      <c r="K842" s="1"/>
      <c r="L842" s="433"/>
    </row>
    <row r="843" spans="1:12" ht="14.25" customHeight="1">
      <c r="A843" s="1"/>
      <c r="B843" s="1"/>
      <c r="C843" s="1"/>
      <c r="D843" s="1"/>
      <c r="E843" s="1"/>
      <c r="F843" s="1"/>
      <c r="G843" s="1"/>
      <c r="H843" s="1"/>
      <c r="I843" s="1"/>
      <c r="J843" s="1"/>
      <c r="K843" s="1"/>
      <c r="L843" s="433"/>
    </row>
    <row r="844" spans="1:12" ht="14.25" customHeight="1">
      <c r="A844" s="1"/>
      <c r="B844" s="1"/>
      <c r="C844" s="1"/>
      <c r="D844" s="1"/>
      <c r="E844" s="1"/>
      <c r="F844" s="1"/>
      <c r="G844" s="1"/>
      <c r="H844" s="1"/>
      <c r="I844" s="1"/>
      <c r="J844" s="1"/>
      <c r="K844" s="1"/>
      <c r="L844" s="433"/>
    </row>
    <row r="845" spans="1:12" ht="14.25" customHeight="1">
      <c r="A845" s="1"/>
      <c r="B845" s="1"/>
      <c r="C845" s="1"/>
      <c r="D845" s="1"/>
      <c r="E845" s="1"/>
      <c r="F845" s="1"/>
      <c r="G845" s="1"/>
      <c r="H845" s="1"/>
      <c r="I845" s="1"/>
      <c r="J845" s="1"/>
      <c r="K845" s="1"/>
      <c r="L845" s="433"/>
    </row>
    <row r="846" spans="1:12" ht="14.25" customHeight="1">
      <c r="A846" s="1"/>
      <c r="B846" s="1"/>
      <c r="C846" s="1"/>
      <c r="D846" s="1"/>
      <c r="E846" s="1"/>
      <c r="F846" s="1"/>
      <c r="G846" s="1"/>
      <c r="H846" s="1"/>
      <c r="I846" s="1"/>
      <c r="J846" s="1"/>
      <c r="K846" s="1"/>
      <c r="L846" s="433"/>
    </row>
    <row r="847" spans="1:12" ht="14.25" customHeight="1">
      <c r="A847" s="1"/>
      <c r="B847" s="1"/>
      <c r="C847" s="1"/>
      <c r="D847" s="1"/>
      <c r="E847" s="1"/>
      <c r="F847" s="1"/>
      <c r="G847" s="1"/>
      <c r="H847" s="1"/>
      <c r="I847" s="1"/>
      <c r="J847" s="1"/>
      <c r="K847" s="1"/>
      <c r="L847" s="433"/>
    </row>
    <row r="848" spans="1:12" ht="14.25" customHeight="1">
      <c r="A848" s="1"/>
      <c r="B848" s="1"/>
      <c r="C848" s="1"/>
      <c r="D848" s="1"/>
      <c r="E848" s="1"/>
      <c r="F848" s="1"/>
      <c r="G848" s="1"/>
      <c r="H848" s="1"/>
      <c r="I848" s="1"/>
      <c r="J848" s="1"/>
      <c r="K848" s="1"/>
      <c r="L848" s="433"/>
    </row>
    <row r="849" spans="1:12" ht="14.25" customHeight="1">
      <c r="A849" s="1"/>
      <c r="B849" s="1"/>
      <c r="C849" s="1"/>
      <c r="D849" s="1"/>
      <c r="E849" s="1"/>
      <c r="F849" s="1"/>
      <c r="G849" s="1"/>
      <c r="H849" s="1"/>
      <c r="I849" s="1"/>
      <c r="J849" s="1"/>
      <c r="K849" s="1"/>
      <c r="L849" s="433"/>
    </row>
    <row r="850" spans="1:12" ht="14.25" customHeight="1">
      <c r="A850" s="1"/>
      <c r="B850" s="1"/>
      <c r="C850" s="1"/>
      <c r="D850" s="1"/>
      <c r="E850" s="1"/>
      <c r="F850" s="1"/>
      <c r="G850" s="1"/>
      <c r="H850" s="1"/>
      <c r="I850" s="1"/>
      <c r="J850" s="1"/>
      <c r="K850" s="1"/>
      <c r="L850" s="433"/>
    </row>
    <row r="851" spans="1:12" ht="14.25" customHeight="1">
      <c r="A851" s="1"/>
      <c r="B851" s="1"/>
      <c r="C851" s="1"/>
      <c r="D851" s="1"/>
      <c r="E851" s="1"/>
      <c r="F851" s="1"/>
      <c r="G851" s="1"/>
      <c r="H851" s="1"/>
      <c r="I851" s="1"/>
      <c r="J851" s="1"/>
      <c r="K851" s="1"/>
      <c r="L851" s="433"/>
    </row>
    <row r="852" spans="1:12" ht="14.25" customHeight="1">
      <c r="A852" s="1"/>
      <c r="B852" s="1"/>
      <c r="C852" s="1"/>
      <c r="D852" s="1"/>
      <c r="E852" s="1"/>
      <c r="F852" s="1"/>
      <c r="G852" s="1"/>
      <c r="H852" s="1"/>
      <c r="I852" s="1"/>
      <c r="J852" s="1"/>
      <c r="K852" s="1"/>
      <c r="L852" s="433"/>
    </row>
    <row r="853" spans="1:12" ht="14.25" customHeight="1">
      <c r="A853" s="1"/>
      <c r="B853" s="1"/>
      <c r="C853" s="1"/>
      <c r="D853" s="1"/>
      <c r="E853" s="1"/>
      <c r="F853" s="1"/>
      <c r="G853" s="1"/>
      <c r="H853" s="1"/>
      <c r="I853" s="1"/>
      <c r="J853" s="1"/>
      <c r="K853" s="1"/>
      <c r="L853" s="433"/>
    </row>
    <row r="854" spans="1:12" ht="14.25" customHeight="1">
      <c r="A854" s="1"/>
      <c r="B854" s="1"/>
      <c r="C854" s="1"/>
      <c r="D854" s="1"/>
      <c r="E854" s="1"/>
      <c r="F854" s="1"/>
      <c r="G854" s="1"/>
      <c r="H854" s="1"/>
      <c r="I854" s="1"/>
      <c r="J854" s="1"/>
      <c r="K854" s="1"/>
      <c r="L854" s="433"/>
    </row>
    <row r="855" spans="1:12" ht="14.25" customHeight="1">
      <c r="A855" s="1"/>
      <c r="B855" s="1"/>
      <c r="C855" s="1"/>
      <c r="D855" s="1"/>
      <c r="E855" s="1"/>
      <c r="F855" s="1"/>
      <c r="G855" s="1"/>
      <c r="H855" s="1"/>
      <c r="I855" s="1"/>
      <c r="J855" s="1"/>
      <c r="K855" s="1"/>
      <c r="L855" s="433"/>
    </row>
    <row r="856" spans="1:12" ht="14.25" customHeight="1">
      <c r="A856" s="1"/>
      <c r="B856" s="1"/>
      <c r="C856" s="1"/>
      <c r="D856" s="1"/>
      <c r="E856" s="1"/>
      <c r="F856" s="1"/>
      <c r="G856" s="1"/>
      <c r="H856" s="1"/>
      <c r="I856" s="1"/>
      <c r="J856" s="1"/>
      <c r="K856" s="1"/>
      <c r="L856" s="433"/>
    </row>
    <row r="857" spans="1:12" ht="14.25" customHeight="1">
      <c r="A857" s="1"/>
      <c r="B857" s="1"/>
      <c r="C857" s="1"/>
      <c r="D857" s="1"/>
      <c r="E857" s="1"/>
      <c r="F857" s="1"/>
      <c r="G857" s="1"/>
      <c r="H857" s="1"/>
      <c r="I857" s="1"/>
      <c r="J857" s="1"/>
      <c r="K857" s="1"/>
      <c r="L857" s="433"/>
    </row>
    <row r="858" spans="1:12" ht="14.25" customHeight="1">
      <c r="A858" s="1"/>
      <c r="B858" s="1"/>
      <c r="C858" s="1"/>
      <c r="D858" s="1"/>
      <c r="E858" s="1"/>
      <c r="F858" s="1"/>
      <c r="G858" s="1"/>
      <c r="H858" s="1"/>
      <c r="I858" s="1"/>
      <c r="J858" s="1"/>
      <c r="K858" s="1"/>
      <c r="L858" s="433"/>
    </row>
    <row r="859" spans="1:12" ht="14.25" customHeight="1">
      <c r="A859" s="1"/>
      <c r="B859" s="1"/>
      <c r="C859" s="1"/>
      <c r="D859" s="1"/>
      <c r="E859" s="1"/>
      <c r="F859" s="1"/>
      <c r="G859" s="1"/>
      <c r="H859" s="1"/>
      <c r="I859" s="1"/>
      <c r="J859" s="1"/>
      <c r="K859" s="1"/>
      <c r="L859" s="433"/>
    </row>
    <row r="860" spans="1:12" ht="14.25" customHeight="1">
      <c r="A860" s="1"/>
      <c r="B860" s="1"/>
      <c r="C860" s="1"/>
      <c r="D860" s="1"/>
      <c r="E860" s="1"/>
      <c r="F860" s="1"/>
      <c r="G860" s="1"/>
      <c r="H860" s="1"/>
      <c r="I860" s="1"/>
      <c r="J860" s="1"/>
      <c r="K860" s="1"/>
      <c r="L860" s="433"/>
    </row>
    <row r="861" spans="1:12" ht="14.25" customHeight="1">
      <c r="A861" s="1"/>
      <c r="B861" s="1"/>
      <c r="C861" s="1"/>
      <c r="D861" s="1"/>
      <c r="E861" s="1"/>
      <c r="F861" s="1"/>
      <c r="G861" s="1"/>
      <c r="H861" s="1"/>
      <c r="I861" s="1"/>
      <c r="J861" s="1"/>
      <c r="K861" s="1"/>
      <c r="L861" s="433"/>
    </row>
    <row r="862" spans="1:12" ht="14.25" customHeight="1">
      <c r="A862" s="1"/>
      <c r="B862" s="1"/>
      <c r="C862" s="1"/>
      <c r="D862" s="1"/>
      <c r="E862" s="1"/>
      <c r="F862" s="1"/>
      <c r="G862" s="1"/>
      <c r="H862" s="1"/>
      <c r="I862" s="1"/>
      <c r="J862" s="1"/>
      <c r="K862" s="1"/>
      <c r="L862" s="433"/>
    </row>
    <row r="863" spans="1:12" ht="14.25" customHeight="1">
      <c r="A863" s="1"/>
      <c r="B863" s="1"/>
      <c r="C863" s="1"/>
      <c r="D863" s="1"/>
      <c r="E863" s="1"/>
      <c r="F863" s="1"/>
      <c r="G863" s="1"/>
      <c r="H863" s="1"/>
      <c r="I863" s="1"/>
      <c r="J863" s="1"/>
      <c r="K863" s="1"/>
      <c r="L863" s="433"/>
    </row>
    <row r="864" spans="1:12" ht="14.25" customHeight="1">
      <c r="A864" s="1"/>
      <c r="B864" s="1"/>
      <c r="C864" s="1"/>
      <c r="D864" s="1"/>
      <c r="E864" s="1"/>
      <c r="F864" s="1"/>
      <c r="G864" s="1"/>
      <c r="H864" s="1"/>
      <c r="I864" s="1"/>
      <c r="J864" s="1"/>
      <c r="K864" s="1"/>
      <c r="L864" s="433"/>
    </row>
    <row r="865" spans="1:12" ht="14.25" customHeight="1">
      <c r="A865" s="1"/>
      <c r="B865" s="1"/>
      <c r="C865" s="1"/>
      <c r="D865" s="1"/>
      <c r="E865" s="1"/>
      <c r="F865" s="1"/>
      <c r="G865" s="1"/>
      <c r="H865" s="1"/>
      <c r="I865" s="1"/>
      <c r="J865" s="1"/>
      <c r="K865" s="1"/>
      <c r="L865" s="433"/>
    </row>
    <row r="866" spans="1:12" ht="14.25" customHeight="1">
      <c r="A866" s="1"/>
      <c r="B866" s="1"/>
      <c r="C866" s="1"/>
      <c r="D866" s="1"/>
      <c r="E866" s="1"/>
      <c r="F866" s="1"/>
      <c r="G866" s="1"/>
      <c r="H866" s="1"/>
      <c r="I866" s="1"/>
      <c r="J866" s="1"/>
      <c r="K866" s="1"/>
      <c r="L866" s="433"/>
    </row>
    <row r="867" spans="1:12" ht="14.25" customHeight="1">
      <c r="A867" s="1"/>
      <c r="B867" s="1"/>
      <c r="C867" s="1"/>
      <c r="D867" s="1"/>
      <c r="E867" s="1"/>
      <c r="F867" s="1"/>
      <c r="G867" s="1"/>
      <c r="H867" s="1"/>
      <c r="I867" s="1"/>
      <c r="J867" s="1"/>
      <c r="K867" s="1"/>
      <c r="L867" s="433"/>
    </row>
    <row r="868" spans="1:12" ht="14.25" customHeight="1">
      <c r="A868" s="1"/>
      <c r="B868" s="1"/>
      <c r="C868" s="1"/>
      <c r="D868" s="1"/>
      <c r="E868" s="1"/>
      <c r="F868" s="1"/>
      <c r="G868" s="1"/>
      <c r="H868" s="1"/>
      <c r="I868" s="1"/>
      <c r="J868" s="1"/>
      <c r="K868" s="1"/>
      <c r="L868" s="433"/>
    </row>
    <row r="869" spans="1:12" ht="14.25" customHeight="1">
      <c r="A869" s="1"/>
      <c r="B869" s="1"/>
      <c r="C869" s="1"/>
      <c r="D869" s="1"/>
      <c r="E869" s="1"/>
      <c r="F869" s="1"/>
      <c r="G869" s="1"/>
      <c r="H869" s="1"/>
      <c r="I869" s="1"/>
      <c r="J869" s="1"/>
      <c r="K869" s="1"/>
      <c r="L869" s="433"/>
    </row>
    <row r="870" spans="1:12" ht="14.25" customHeight="1">
      <c r="A870" s="1"/>
      <c r="B870" s="1"/>
      <c r="C870" s="1"/>
      <c r="D870" s="1"/>
      <c r="E870" s="1"/>
      <c r="F870" s="1"/>
      <c r="G870" s="1"/>
      <c r="H870" s="1"/>
      <c r="I870" s="1"/>
      <c r="J870" s="1"/>
      <c r="K870" s="1"/>
      <c r="L870" s="433"/>
    </row>
    <row r="871" spans="1:12" ht="14.25" customHeight="1">
      <c r="A871" s="1"/>
      <c r="B871" s="1"/>
      <c r="C871" s="1"/>
      <c r="D871" s="1"/>
      <c r="E871" s="1"/>
      <c r="F871" s="1"/>
      <c r="G871" s="1"/>
      <c r="H871" s="1"/>
      <c r="I871" s="1"/>
      <c r="J871" s="1"/>
      <c r="K871" s="1"/>
      <c r="L871" s="433"/>
    </row>
    <row r="872" spans="1:12" ht="14.25" customHeight="1">
      <c r="A872" s="1"/>
      <c r="B872" s="1"/>
      <c r="C872" s="1"/>
      <c r="D872" s="1"/>
      <c r="E872" s="1"/>
      <c r="F872" s="1"/>
      <c r="G872" s="1"/>
      <c r="H872" s="1"/>
      <c r="I872" s="1"/>
      <c r="J872" s="1"/>
      <c r="K872" s="1"/>
      <c r="L872" s="433"/>
    </row>
    <row r="873" spans="1:12" ht="14.25" customHeight="1">
      <c r="A873" s="1"/>
      <c r="B873" s="1"/>
      <c r="C873" s="1"/>
      <c r="D873" s="1"/>
      <c r="E873" s="1"/>
      <c r="F873" s="1"/>
      <c r="G873" s="1"/>
      <c r="H873" s="1"/>
      <c r="I873" s="1"/>
      <c r="J873" s="1"/>
      <c r="K873" s="1"/>
      <c r="L873" s="433"/>
    </row>
    <row r="874" spans="1:12" ht="14.25" customHeight="1">
      <c r="A874" s="1"/>
      <c r="B874" s="1"/>
      <c r="C874" s="1"/>
      <c r="D874" s="1"/>
      <c r="E874" s="1"/>
      <c r="F874" s="1"/>
      <c r="G874" s="1"/>
      <c r="H874" s="1"/>
      <c r="I874" s="1"/>
      <c r="J874" s="1"/>
      <c r="K874" s="1"/>
      <c r="L874" s="433"/>
    </row>
    <row r="875" spans="1:12" ht="14.25" customHeight="1">
      <c r="A875" s="1"/>
      <c r="B875" s="1"/>
      <c r="C875" s="1"/>
      <c r="D875" s="1"/>
      <c r="E875" s="1"/>
      <c r="F875" s="1"/>
      <c r="G875" s="1"/>
      <c r="H875" s="1"/>
      <c r="I875" s="1"/>
      <c r="J875" s="1"/>
      <c r="K875" s="1"/>
      <c r="L875" s="433"/>
    </row>
    <row r="876" spans="1:12" ht="14.25" customHeight="1">
      <c r="A876" s="1"/>
      <c r="B876" s="1"/>
      <c r="C876" s="1"/>
      <c r="D876" s="1"/>
      <c r="E876" s="1"/>
      <c r="F876" s="1"/>
      <c r="G876" s="1"/>
      <c r="H876" s="1"/>
      <c r="I876" s="1"/>
      <c r="J876" s="1"/>
      <c r="K876" s="1"/>
      <c r="L876" s="433"/>
    </row>
    <row r="877" spans="1:12" ht="14.25" customHeight="1">
      <c r="A877" s="1"/>
      <c r="B877" s="1"/>
      <c r="C877" s="1"/>
      <c r="D877" s="1"/>
      <c r="E877" s="1"/>
      <c r="F877" s="1"/>
      <c r="G877" s="1"/>
      <c r="H877" s="1"/>
      <c r="I877" s="1"/>
      <c r="J877" s="1"/>
      <c r="K877" s="1"/>
      <c r="L877" s="433"/>
    </row>
    <row r="878" spans="1:12" ht="14.25" customHeight="1">
      <c r="A878" s="1"/>
      <c r="B878" s="1"/>
      <c r="C878" s="1"/>
      <c r="D878" s="1"/>
      <c r="E878" s="1"/>
      <c r="F878" s="1"/>
      <c r="G878" s="1"/>
      <c r="H878" s="1"/>
      <c r="I878" s="1"/>
      <c r="J878" s="1"/>
      <c r="K878" s="1"/>
      <c r="L878" s="433"/>
    </row>
    <row r="879" spans="1:12" ht="14.25" customHeight="1">
      <c r="A879" s="1"/>
      <c r="B879" s="1"/>
      <c r="C879" s="1"/>
      <c r="D879" s="1"/>
      <c r="E879" s="1"/>
      <c r="F879" s="1"/>
      <c r="G879" s="1"/>
      <c r="H879" s="1"/>
      <c r="I879" s="1"/>
      <c r="J879" s="1"/>
      <c r="K879" s="1"/>
      <c r="L879" s="433"/>
    </row>
    <row r="880" spans="1:12" ht="14.25" customHeight="1">
      <c r="A880" s="1"/>
      <c r="B880" s="1"/>
      <c r="C880" s="1"/>
      <c r="D880" s="1"/>
      <c r="E880" s="1"/>
      <c r="F880" s="1"/>
      <c r="G880" s="1"/>
      <c r="H880" s="1"/>
      <c r="I880" s="1"/>
      <c r="J880" s="1"/>
      <c r="K880" s="1"/>
      <c r="L880" s="433"/>
    </row>
    <row r="881" spans="1:12" ht="14.25" customHeight="1">
      <c r="A881" s="1"/>
      <c r="B881" s="1"/>
      <c r="C881" s="1"/>
      <c r="D881" s="1"/>
      <c r="E881" s="1"/>
      <c r="F881" s="1"/>
      <c r="G881" s="1"/>
      <c r="H881" s="1"/>
      <c r="I881" s="1"/>
      <c r="J881" s="1"/>
      <c r="K881" s="1"/>
      <c r="L881" s="433"/>
    </row>
    <row r="882" spans="1:12" ht="14.25" customHeight="1">
      <c r="A882" s="1"/>
      <c r="B882" s="1"/>
      <c r="C882" s="1"/>
      <c r="D882" s="1"/>
      <c r="E882" s="1"/>
      <c r="F882" s="1"/>
      <c r="G882" s="1"/>
      <c r="H882" s="1"/>
      <c r="I882" s="1"/>
      <c r="J882" s="1"/>
      <c r="K882" s="1"/>
      <c r="L882" s="433"/>
    </row>
    <row r="883" spans="1:12" ht="14.25" customHeight="1">
      <c r="A883" s="1"/>
      <c r="B883" s="1"/>
      <c r="C883" s="1"/>
      <c r="D883" s="1"/>
      <c r="E883" s="1"/>
      <c r="F883" s="1"/>
      <c r="G883" s="1"/>
      <c r="H883" s="1"/>
      <c r="I883" s="1"/>
      <c r="J883" s="1"/>
      <c r="K883" s="1"/>
      <c r="L883" s="433"/>
    </row>
    <row r="884" spans="1:12" ht="14.25" customHeight="1">
      <c r="A884" s="1"/>
      <c r="B884" s="1"/>
      <c r="C884" s="1"/>
      <c r="D884" s="1"/>
      <c r="E884" s="1"/>
      <c r="F884" s="1"/>
      <c r="G884" s="1"/>
      <c r="H884" s="1"/>
      <c r="I884" s="1"/>
      <c r="J884" s="1"/>
      <c r="K884" s="1"/>
      <c r="L884" s="433"/>
    </row>
    <row r="885" spans="1:12" ht="14.25" customHeight="1">
      <c r="A885" s="1"/>
      <c r="B885" s="1"/>
      <c r="C885" s="1"/>
      <c r="D885" s="1"/>
      <c r="E885" s="1"/>
      <c r="F885" s="1"/>
      <c r="G885" s="1"/>
      <c r="H885" s="1"/>
      <c r="I885" s="1"/>
      <c r="J885" s="1"/>
      <c r="K885" s="1"/>
      <c r="L885" s="433"/>
    </row>
    <row r="886" spans="1:12" ht="14.25" customHeight="1">
      <c r="A886" s="1"/>
      <c r="B886" s="1"/>
      <c r="C886" s="1"/>
      <c r="D886" s="1"/>
      <c r="E886" s="1"/>
      <c r="F886" s="1"/>
      <c r="G886" s="1"/>
      <c r="H886" s="1"/>
      <c r="I886" s="1"/>
      <c r="J886" s="1"/>
      <c r="K886" s="1"/>
      <c r="L886" s="433"/>
    </row>
    <row r="887" spans="1:12" ht="14.25" customHeight="1">
      <c r="A887" s="1"/>
      <c r="B887" s="1"/>
      <c r="C887" s="1"/>
      <c r="D887" s="1"/>
      <c r="E887" s="1"/>
      <c r="F887" s="1"/>
      <c r="G887" s="1"/>
      <c r="H887" s="1"/>
      <c r="I887" s="1"/>
      <c r="J887" s="1"/>
      <c r="K887" s="1"/>
      <c r="L887" s="433"/>
    </row>
    <row r="888" spans="1:12" ht="14.25" customHeight="1">
      <c r="A888" s="1"/>
      <c r="B888" s="1"/>
      <c r="C888" s="1"/>
      <c r="D888" s="1"/>
      <c r="E888" s="1"/>
      <c r="F888" s="1"/>
      <c r="G888" s="1"/>
      <c r="H888" s="1"/>
      <c r="I888" s="1"/>
      <c r="J888" s="1"/>
      <c r="K888" s="1"/>
      <c r="L888" s="433"/>
    </row>
    <row r="889" spans="1:12" ht="14.25" customHeight="1">
      <c r="A889" s="1"/>
      <c r="B889" s="1"/>
      <c r="C889" s="1"/>
      <c r="D889" s="1"/>
      <c r="E889" s="1"/>
      <c r="F889" s="1"/>
      <c r="G889" s="1"/>
      <c r="H889" s="1"/>
      <c r="I889" s="1"/>
      <c r="J889" s="1"/>
      <c r="K889" s="1"/>
      <c r="L889" s="433"/>
    </row>
    <row r="890" spans="1:12" ht="14.25" customHeight="1">
      <c r="A890" s="1"/>
      <c r="B890" s="1"/>
      <c r="C890" s="1"/>
      <c r="D890" s="1"/>
      <c r="E890" s="1"/>
      <c r="F890" s="1"/>
      <c r="G890" s="1"/>
      <c r="H890" s="1"/>
      <c r="I890" s="1"/>
      <c r="J890" s="1"/>
      <c r="K890" s="1"/>
      <c r="L890" s="433"/>
    </row>
    <row r="891" spans="1:12" ht="14.25" customHeight="1">
      <c r="A891" s="1"/>
      <c r="B891" s="1"/>
      <c r="C891" s="1"/>
      <c r="D891" s="1"/>
      <c r="E891" s="1"/>
      <c r="F891" s="1"/>
      <c r="G891" s="1"/>
      <c r="H891" s="1"/>
      <c r="I891" s="1"/>
      <c r="J891" s="1"/>
      <c r="K891" s="1"/>
      <c r="L891" s="433"/>
    </row>
    <row r="892" spans="1:12" ht="14.25" customHeight="1">
      <c r="A892" s="1"/>
      <c r="B892" s="1"/>
      <c r="C892" s="1"/>
      <c r="D892" s="1"/>
      <c r="E892" s="1"/>
      <c r="F892" s="1"/>
      <c r="G892" s="1"/>
      <c r="H892" s="1"/>
      <c r="I892" s="1"/>
      <c r="J892" s="1"/>
      <c r="K892" s="1"/>
      <c r="L892" s="433"/>
    </row>
    <row r="893" spans="1:12" ht="14.25" customHeight="1">
      <c r="A893" s="1"/>
      <c r="B893" s="1"/>
      <c r="C893" s="1"/>
      <c r="D893" s="1"/>
      <c r="E893" s="1"/>
      <c r="F893" s="1"/>
      <c r="G893" s="1"/>
      <c r="H893" s="1"/>
      <c r="I893" s="1"/>
      <c r="J893" s="1"/>
      <c r="K893" s="1"/>
      <c r="L893" s="433"/>
    </row>
    <row r="894" spans="1:12" ht="14.25" customHeight="1">
      <c r="A894" s="1"/>
      <c r="B894" s="1"/>
      <c r="C894" s="1"/>
      <c r="D894" s="1"/>
      <c r="E894" s="1"/>
      <c r="F894" s="1"/>
      <c r="G894" s="1"/>
      <c r="H894" s="1"/>
      <c r="I894" s="1"/>
      <c r="J894" s="1"/>
      <c r="K894" s="1"/>
      <c r="L894" s="433"/>
    </row>
    <row r="895" spans="1:12" ht="14.25" customHeight="1">
      <c r="A895" s="1"/>
      <c r="B895" s="1"/>
      <c r="C895" s="1"/>
      <c r="D895" s="1"/>
      <c r="E895" s="1"/>
      <c r="F895" s="1"/>
      <c r="G895" s="1"/>
      <c r="H895" s="1"/>
      <c r="I895" s="1"/>
      <c r="J895" s="1"/>
      <c r="K895" s="1"/>
      <c r="L895" s="433"/>
    </row>
    <row r="896" spans="1:12" ht="14.25" customHeight="1">
      <c r="A896" s="1"/>
      <c r="B896" s="1"/>
      <c r="C896" s="1"/>
      <c r="D896" s="1"/>
      <c r="E896" s="1"/>
      <c r="F896" s="1"/>
      <c r="G896" s="1"/>
      <c r="H896" s="1"/>
      <c r="I896" s="1"/>
      <c r="J896" s="1"/>
      <c r="K896" s="1"/>
      <c r="L896" s="433"/>
    </row>
    <row r="897" spans="1:12" ht="14.25" customHeight="1">
      <c r="A897" s="1"/>
      <c r="B897" s="1"/>
      <c r="C897" s="1"/>
      <c r="D897" s="1"/>
      <c r="E897" s="1"/>
      <c r="F897" s="1"/>
      <c r="G897" s="1"/>
      <c r="H897" s="1"/>
      <c r="I897" s="1"/>
      <c r="J897" s="1"/>
      <c r="K897" s="1"/>
      <c r="L897" s="433"/>
    </row>
    <row r="898" spans="1:12" ht="14.25" customHeight="1">
      <c r="A898" s="1"/>
      <c r="B898" s="1"/>
      <c r="C898" s="1"/>
      <c r="D898" s="1"/>
      <c r="E898" s="1"/>
      <c r="F898" s="1"/>
      <c r="G898" s="1"/>
      <c r="H898" s="1"/>
      <c r="I898" s="1"/>
      <c r="J898" s="1"/>
      <c r="K898" s="1"/>
      <c r="L898" s="433"/>
    </row>
    <row r="899" spans="1:12" ht="14.25" customHeight="1">
      <c r="A899" s="1"/>
      <c r="B899" s="1"/>
      <c r="C899" s="1"/>
      <c r="D899" s="1"/>
      <c r="E899" s="1"/>
      <c r="F899" s="1"/>
      <c r="G899" s="1"/>
      <c r="H899" s="1"/>
      <c r="I899" s="1"/>
      <c r="J899" s="1"/>
      <c r="K899" s="1"/>
      <c r="L899" s="433"/>
    </row>
    <row r="900" spans="1:12" ht="14.25" customHeight="1">
      <c r="A900" s="1"/>
      <c r="B900" s="1"/>
      <c r="C900" s="1"/>
      <c r="D900" s="1"/>
      <c r="E900" s="1"/>
      <c r="F900" s="1"/>
      <c r="G900" s="1"/>
      <c r="H900" s="1"/>
      <c r="I900" s="1"/>
      <c r="J900" s="1"/>
      <c r="K900" s="1"/>
      <c r="L900" s="433"/>
    </row>
    <row r="901" spans="1:12" ht="14.25" customHeight="1">
      <c r="A901" s="1"/>
      <c r="B901" s="1"/>
      <c r="C901" s="1"/>
      <c r="D901" s="1"/>
      <c r="E901" s="1"/>
      <c r="F901" s="1"/>
      <c r="G901" s="1"/>
      <c r="H901" s="1"/>
      <c r="I901" s="1"/>
      <c r="J901" s="1"/>
      <c r="K901" s="1"/>
      <c r="L901" s="433"/>
    </row>
    <row r="902" spans="1:12" ht="14.25" customHeight="1">
      <c r="A902" s="1"/>
      <c r="B902" s="1"/>
      <c r="C902" s="1"/>
      <c r="D902" s="1"/>
      <c r="E902" s="1"/>
      <c r="F902" s="1"/>
      <c r="G902" s="1"/>
      <c r="H902" s="1"/>
      <c r="I902" s="1"/>
      <c r="J902" s="1"/>
      <c r="K902" s="1"/>
      <c r="L902" s="433"/>
    </row>
    <row r="903" spans="1:12" ht="14.25" customHeight="1">
      <c r="A903" s="1"/>
      <c r="B903" s="1"/>
      <c r="C903" s="1"/>
      <c r="D903" s="1"/>
      <c r="E903" s="1"/>
      <c r="F903" s="1"/>
      <c r="G903" s="1"/>
      <c r="H903" s="1"/>
      <c r="I903" s="1"/>
      <c r="J903" s="1"/>
      <c r="K903" s="1"/>
      <c r="L903" s="433"/>
    </row>
    <row r="904" spans="1:12" ht="14.25" customHeight="1">
      <c r="A904" s="1"/>
      <c r="B904" s="1"/>
      <c r="C904" s="1"/>
      <c r="D904" s="1"/>
      <c r="E904" s="1"/>
      <c r="F904" s="1"/>
      <c r="G904" s="1"/>
      <c r="H904" s="1"/>
      <c r="I904" s="1"/>
      <c r="J904" s="1"/>
      <c r="K904" s="1"/>
      <c r="L904" s="433"/>
    </row>
    <row r="905" spans="1:12" ht="14.25" customHeight="1">
      <c r="A905" s="1"/>
      <c r="B905" s="1"/>
      <c r="C905" s="1"/>
      <c r="D905" s="1"/>
      <c r="E905" s="1"/>
      <c r="F905" s="1"/>
      <c r="G905" s="1"/>
      <c r="H905" s="1"/>
      <c r="I905" s="1"/>
      <c r="J905" s="1"/>
      <c r="K905" s="1"/>
      <c r="L905" s="433"/>
    </row>
    <row r="906" spans="1:12" ht="14.25" customHeight="1">
      <c r="A906" s="1"/>
      <c r="B906" s="1"/>
      <c r="C906" s="1"/>
      <c r="D906" s="1"/>
      <c r="E906" s="1"/>
      <c r="F906" s="1"/>
      <c r="G906" s="1"/>
      <c r="H906" s="1"/>
      <c r="I906" s="1"/>
      <c r="J906" s="1"/>
      <c r="K906" s="1"/>
      <c r="L906" s="433"/>
    </row>
    <row r="907" spans="1:12" ht="14.25" customHeight="1">
      <c r="A907" s="1"/>
      <c r="B907" s="1"/>
      <c r="C907" s="1"/>
      <c r="D907" s="1"/>
      <c r="E907" s="1"/>
      <c r="F907" s="1"/>
      <c r="G907" s="1"/>
      <c r="H907" s="1"/>
      <c r="I907" s="1"/>
      <c r="J907" s="1"/>
      <c r="K907" s="1"/>
      <c r="L907" s="433"/>
    </row>
    <row r="908" spans="1:12" ht="14.25" customHeight="1">
      <c r="A908" s="1"/>
      <c r="B908" s="1"/>
      <c r="C908" s="1"/>
      <c r="D908" s="1"/>
      <c r="E908" s="1"/>
      <c r="F908" s="1"/>
      <c r="G908" s="1"/>
      <c r="H908" s="1"/>
      <c r="I908" s="1"/>
      <c r="J908" s="1"/>
      <c r="K908" s="1"/>
      <c r="L908" s="433"/>
    </row>
    <row r="909" spans="1:12" ht="14.25" customHeight="1">
      <c r="A909" s="1"/>
      <c r="B909" s="1"/>
      <c r="C909" s="1"/>
      <c r="D909" s="1"/>
      <c r="E909" s="1"/>
      <c r="F909" s="1"/>
      <c r="G909" s="1"/>
      <c r="H909" s="1"/>
      <c r="I909" s="1"/>
      <c r="J909" s="1"/>
      <c r="K909" s="1"/>
      <c r="L909" s="433"/>
    </row>
    <row r="910" spans="1:12" ht="14.25" customHeight="1">
      <c r="A910" s="1"/>
      <c r="B910" s="1"/>
      <c r="C910" s="1"/>
      <c r="D910" s="1"/>
      <c r="E910" s="1"/>
      <c r="F910" s="1"/>
      <c r="G910" s="1"/>
      <c r="H910" s="1"/>
      <c r="I910" s="1"/>
      <c r="J910" s="1"/>
      <c r="K910" s="1"/>
      <c r="L910" s="433"/>
    </row>
    <row r="911" spans="1:12" ht="14.25" customHeight="1">
      <c r="A911" s="1"/>
      <c r="B911" s="1"/>
      <c r="C911" s="1"/>
      <c r="D911" s="1"/>
      <c r="E911" s="1"/>
      <c r="F911" s="1"/>
      <c r="G911" s="1"/>
      <c r="H911" s="1"/>
      <c r="I911" s="1"/>
      <c r="J911" s="1"/>
      <c r="K911" s="1"/>
      <c r="L911" s="433"/>
    </row>
    <row r="912" spans="1:12" ht="14.25" customHeight="1">
      <c r="A912" s="1"/>
      <c r="B912" s="1"/>
      <c r="C912" s="1"/>
      <c r="D912" s="1"/>
      <c r="E912" s="1"/>
      <c r="F912" s="1"/>
      <c r="G912" s="1"/>
      <c r="H912" s="1"/>
      <c r="I912" s="1"/>
      <c r="J912" s="1"/>
      <c r="K912" s="1"/>
      <c r="L912" s="433"/>
    </row>
    <row r="913" spans="1:12" ht="14.25" customHeight="1">
      <c r="A913" s="1"/>
      <c r="B913" s="1"/>
      <c r="C913" s="1"/>
      <c r="D913" s="1"/>
      <c r="E913" s="1"/>
      <c r="F913" s="1"/>
      <c r="G913" s="1"/>
      <c r="H913" s="1"/>
      <c r="I913" s="1"/>
      <c r="J913" s="1"/>
      <c r="K913" s="1"/>
      <c r="L913" s="433"/>
    </row>
    <row r="914" spans="1:12" ht="14.25" customHeight="1">
      <c r="A914" s="1"/>
      <c r="B914" s="1"/>
      <c r="C914" s="1"/>
      <c r="D914" s="1"/>
      <c r="E914" s="1"/>
      <c r="F914" s="1"/>
      <c r="G914" s="1"/>
      <c r="H914" s="1"/>
      <c r="I914" s="1"/>
      <c r="J914" s="1"/>
      <c r="K914" s="1"/>
      <c r="L914" s="433"/>
    </row>
    <row r="915" spans="1:12" ht="14.25" customHeight="1">
      <c r="A915" s="1"/>
      <c r="B915" s="1"/>
      <c r="C915" s="1"/>
      <c r="D915" s="1"/>
      <c r="E915" s="1"/>
      <c r="F915" s="1"/>
      <c r="G915" s="1"/>
      <c r="H915" s="1"/>
      <c r="I915" s="1"/>
      <c r="J915" s="1"/>
      <c r="K915" s="1"/>
      <c r="L915" s="433"/>
    </row>
    <row r="916" spans="1:12" ht="14.25" customHeight="1">
      <c r="A916" s="1"/>
      <c r="B916" s="1"/>
      <c r="C916" s="1"/>
      <c r="D916" s="1"/>
      <c r="E916" s="1"/>
      <c r="F916" s="1"/>
      <c r="G916" s="1"/>
      <c r="H916" s="1"/>
      <c r="I916" s="1"/>
      <c r="J916" s="1"/>
      <c r="K916" s="1"/>
      <c r="L916" s="433"/>
    </row>
    <row r="917" spans="1:12" ht="14.25" customHeight="1">
      <c r="A917" s="1"/>
      <c r="B917" s="1"/>
      <c r="C917" s="1"/>
      <c r="D917" s="1"/>
      <c r="E917" s="1"/>
      <c r="F917" s="1"/>
      <c r="G917" s="1"/>
      <c r="H917" s="1"/>
      <c r="I917" s="1"/>
      <c r="J917" s="1"/>
      <c r="K917" s="1"/>
      <c r="L917" s="433"/>
    </row>
    <row r="918" spans="1:12" ht="14.25" customHeight="1">
      <c r="A918" s="1"/>
      <c r="B918" s="1"/>
      <c r="C918" s="1"/>
      <c r="D918" s="1"/>
      <c r="E918" s="1"/>
      <c r="F918" s="1"/>
      <c r="G918" s="1"/>
      <c r="H918" s="1"/>
      <c r="I918" s="1"/>
      <c r="J918" s="1"/>
      <c r="K918" s="1"/>
      <c r="L918" s="433"/>
    </row>
    <row r="919" spans="1:12" ht="14.25" customHeight="1">
      <c r="A919" s="1"/>
      <c r="B919" s="1"/>
      <c r="C919" s="1"/>
      <c r="D919" s="1"/>
      <c r="E919" s="1"/>
      <c r="F919" s="1"/>
      <c r="G919" s="1"/>
      <c r="H919" s="1"/>
      <c r="I919" s="1"/>
      <c r="J919" s="1"/>
      <c r="K919" s="1"/>
      <c r="L919" s="433"/>
    </row>
    <row r="920" spans="1:12" ht="14.25" customHeight="1">
      <c r="A920" s="1"/>
      <c r="B920" s="1"/>
      <c r="C920" s="1"/>
      <c r="D920" s="1"/>
      <c r="E920" s="1"/>
      <c r="F920" s="1"/>
      <c r="G920" s="1"/>
      <c r="H920" s="1"/>
      <c r="I920" s="1"/>
      <c r="J920" s="1"/>
      <c r="K920" s="1"/>
      <c r="L920" s="433"/>
    </row>
    <row r="921" spans="1:12" ht="14.25" customHeight="1">
      <c r="A921" s="1"/>
      <c r="B921" s="1"/>
      <c r="C921" s="1"/>
      <c r="D921" s="1"/>
      <c r="E921" s="1"/>
      <c r="F921" s="1"/>
      <c r="G921" s="1"/>
      <c r="H921" s="1"/>
      <c r="I921" s="1"/>
      <c r="J921" s="1"/>
      <c r="K921" s="1"/>
      <c r="L921" s="433"/>
    </row>
    <row r="922" spans="1:12" ht="14.25" customHeight="1">
      <c r="A922" s="1"/>
      <c r="B922" s="1"/>
      <c r="C922" s="1"/>
      <c r="D922" s="1"/>
      <c r="E922" s="1"/>
      <c r="F922" s="1"/>
      <c r="G922" s="1"/>
      <c r="H922" s="1"/>
      <c r="I922" s="1"/>
      <c r="J922" s="1"/>
      <c r="K922" s="1"/>
      <c r="L922" s="433"/>
    </row>
    <row r="923" spans="1:12" ht="14.25" customHeight="1">
      <c r="A923" s="1"/>
      <c r="B923" s="1"/>
      <c r="C923" s="1"/>
      <c r="D923" s="1"/>
      <c r="E923" s="1"/>
      <c r="F923" s="1"/>
      <c r="G923" s="1"/>
      <c r="H923" s="1"/>
      <c r="I923" s="1"/>
      <c r="J923" s="1"/>
      <c r="K923" s="1"/>
      <c r="L923" s="433"/>
    </row>
    <row r="924" spans="1:12" ht="14.25" customHeight="1">
      <c r="A924" s="1"/>
      <c r="B924" s="1"/>
      <c r="C924" s="1"/>
      <c r="D924" s="1"/>
      <c r="E924" s="1"/>
      <c r="F924" s="1"/>
      <c r="G924" s="1"/>
      <c r="H924" s="1"/>
      <c r="I924" s="1"/>
      <c r="J924" s="1"/>
      <c r="K924" s="1"/>
      <c r="L924" s="433"/>
    </row>
    <row r="925" spans="1:12" ht="14.25" customHeight="1">
      <c r="A925" s="1"/>
      <c r="B925" s="1"/>
      <c r="C925" s="1"/>
      <c r="D925" s="1"/>
      <c r="E925" s="1"/>
      <c r="F925" s="1"/>
      <c r="G925" s="1"/>
      <c r="H925" s="1"/>
      <c r="I925" s="1"/>
      <c r="J925" s="1"/>
      <c r="K925" s="1"/>
      <c r="L925" s="433"/>
    </row>
    <row r="926" spans="1:12" ht="14.25" customHeight="1">
      <c r="A926" s="1"/>
      <c r="B926" s="1"/>
      <c r="C926" s="1"/>
      <c r="D926" s="1"/>
      <c r="E926" s="1"/>
      <c r="F926" s="1"/>
      <c r="G926" s="1"/>
      <c r="H926" s="1"/>
      <c r="I926" s="1"/>
      <c r="J926" s="1"/>
      <c r="K926" s="1"/>
      <c r="L926" s="433"/>
    </row>
    <row r="927" spans="1:12" ht="14.25" customHeight="1">
      <c r="A927" s="1"/>
      <c r="B927" s="1"/>
      <c r="C927" s="1"/>
      <c r="D927" s="1"/>
      <c r="E927" s="1"/>
      <c r="F927" s="1"/>
      <c r="G927" s="1"/>
      <c r="H927" s="1"/>
      <c r="I927" s="1"/>
      <c r="J927" s="1"/>
      <c r="K927" s="1"/>
      <c r="L927" s="433"/>
    </row>
    <row r="928" spans="1:12" ht="14.25" customHeight="1">
      <c r="A928" s="1"/>
      <c r="B928" s="1"/>
      <c r="C928" s="1"/>
      <c r="D928" s="1"/>
      <c r="E928" s="1"/>
      <c r="F928" s="1"/>
      <c r="G928" s="1"/>
      <c r="H928" s="1"/>
      <c r="I928" s="1"/>
      <c r="J928" s="1"/>
      <c r="K928" s="1"/>
      <c r="L928" s="433"/>
    </row>
    <row r="929" spans="1:12" ht="14.25" customHeight="1">
      <c r="A929" s="1"/>
      <c r="B929" s="1"/>
      <c r="C929" s="1"/>
      <c r="D929" s="1"/>
      <c r="E929" s="1"/>
      <c r="F929" s="1"/>
      <c r="G929" s="1"/>
      <c r="H929" s="1"/>
      <c r="I929" s="1"/>
      <c r="J929" s="1"/>
      <c r="K929" s="1"/>
      <c r="L929" s="433"/>
    </row>
    <row r="930" spans="1:12" ht="14.25" customHeight="1">
      <c r="A930" s="1"/>
      <c r="B930" s="1"/>
      <c r="C930" s="1"/>
      <c r="D930" s="1"/>
      <c r="E930" s="1"/>
      <c r="F930" s="1"/>
      <c r="G930" s="1"/>
      <c r="H930" s="1"/>
      <c r="I930" s="1"/>
      <c r="J930" s="1"/>
      <c r="K930" s="1"/>
      <c r="L930" s="433"/>
    </row>
    <row r="931" spans="1:12" ht="14.25" customHeight="1">
      <c r="A931" s="1"/>
      <c r="B931" s="1"/>
      <c r="C931" s="1"/>
      <c r="D931" s="1"/>
      <c r="E931" s="1"/>
      <c r="F931" s="1"/>
      <c r="G931" s="1"/>
      <c r="H931" s="1"/>
      <c r="I931" s="1"/>
      <c r="J931" s="1"/>
      <c r="K931" s="1"/>
      <c r="L931" s="433"/>
    </row>
    <row r="932" spans="1:12" ht="14.25" customHeight="1">
      <c r="A932" s="1"/>
      <c r="B932" s="1"/>
      <c r="C932" s="1"/>
      <c r="D932" s="1"/>
      <c r="E932" s="1"/>
      <c r="F932" s="1"/>
      <c r="G932" s="1"/>
      <c r="H932" s="1"/>
      <c r="I932" s="1"/>
      <c r="J932" s="1"/>
      <c r="K932" s="1"/>
      <c r="L932" s="433"/>
    </row>
    <row r="933" spans="1:12" ht="14.25" customHeight="1">
      <c r="A933" s="1"/>
      <c r="B933" s="1"/>
      <c r="C933" s="1"/>
      <c r="D933" s="1"/>
      <c r="E933" s="1"/>
      <c r="F933" s="1"/>
      <c r="G933" s="1"/>
      <c r="H933" s="1"/>
      <c r="I933" s="1"/>
      <c r="J933" s="1"/>
      <c r="K933" s="1"/>
      <c r="L933" s="433"/>
    </row>
    <row r="934" spans="1:12" ht="14.25" customHeight="1">
      <c r="A934" s="1"/>
      <c r="B934" s="1"/>
      <c r="C934" s="1"/>
      <c r="D934" s="1"/>
      <c r="E934" s="1"/>
      <c r="F934" s="1"/>
      <c r="G934" s="1"/>
      <c r="H934" s="1"/>
      <c r="I934" s="1"/>
      <c r="J934" s="1"/>
      <c r="K934" s="1"/>
      <c r="L934" s="433"/>
    </row>
    <row r="935" spans="1:12" ht="14.25" customHeight="1">
      <c r="A935" s="1"/>
      <c r="B935" s="1"/>
      <c r="C935" s="1"/>
      <c r="D935" s="1"/>
      <c r="E935" s="1"/>
      <c r="F935" s="1"/>
      <c r="G935" s="1"/>
      <c r="H935" s="1"/>
      <c r="I935" s="1"/>
      <c r="J935" s="1"/>
      <c r="K935" s="1"/>
      <c r="L935" s="433"/>
    </row>
    <row r="936" spans="1:12" ht="14.25" customHeight="1">
      <c r="A936" s="1"/>
      <c r="B936" s="1"/>
      <c r="C936" s="1"/>
      <c r="D936" s="1"/>
      <c r="E936" s="1"/>
      <c r="F936" s="1"/>
      <c r="G936" s="1"/>
      <c r="H936" s="1"/>
      <c r="I936" s="1"/>
      <c r="J936" s="1"/>
      <c r="K936" s="1"/>
      <c r="L936" s="433"/>
    </row>
    <row r="937" spans="1:12" ht="14.25" customHeight="1">
      <c r="A937" s="1"/>
      <c r="B937" s="1"/>
      <c r="C937" s="1"/>
      <c r="D937" s="1"/>
      <c r="E937" s="1"/>
      <c r="F937" s="1"/>
      <c r="G937" s="1"/>
      <c r="H937" s="1"/>
      <c r="I937" s="1"/>
      <c r="J937" s="1"/>
      <c r="K937" s="1"/>
      <c r="L937" s="433"/>
    </row>
    <row r="938" spans="1:12" ht="14.25" customHeight="1">
      <c r="A938" s="1"/>
      <c r="B938" s="1"/>
      <c r="C938" s="1"/>
      <c r="D938" s="1"/>
      <c r="E938" s="1"/>
      <c r="F938" s="1"/>
      <c r="G938" s="1"/>
      <c r="H938" s="1"/>
      <c r="I938" s="1"/>
      <c r="J938" s="1"/>
      <c r="K938" s="1"/>
      <c r="L938" s="433"/>
    </row>
    <row r="939" spans="1:12" ht="14.25" customHeight="1">
      <c r="A939" s="1"/>
      <c r="B939" s="1"/>
      <c r="C939" s="1"/>
      <c r="D939" s="1"/>
      <c r="E939" s="1"/>
      <c r="F939" s="1"/>
      <c r="G939" s="1"/>
      <c r="H939" s="1"/>
      <c r="I939" s="1"/>
      <c r="J939" s="1"/>
      <c r="K939" s="1"/>
      <c r="L939" s="433"/>
    </row>
    <row r="940" spans="1:12" ht="14.25" customHeight="1">
      <c r="A940" s="1"/>
      <c r="B940" s="1"/>
      <c r="C940" s="1"/>
      <c r="D940" s="1"/>
      <c r="E940" s="1"/>
      <c r="F940" s="1"/>
      <c r="G940" s="1"/>
      <c r="H940" s="1"/>
      <c r="I940" s="1"/>
      <c r="J940" s="1"/>
      <c r="K940" s="1"/>
      <c r="L940" s="433"/>
    </row>
    <row r="941" spans="1:12" ht="14.25" customHeight="1">
      <c r="A941" s="1"/>
      <c r="B941" s="1"/>
      <c r="C941" s="1"/>
      <c r="D941" s="1"/>
      <c r="E941" s="1"/>
      <c r="F941" s="1"/>
      <c r="G941" s="1"/>
      <c r="H941" s="1"/>
      <c r="I941" s="1"/>
      <c r="J941" s="1"/>
      <c r="K941" s="1"/>
      <c r="L941" s="433"/>
    </row>
    <row r="942" spans="1:12" ht="14.25" customHeight="1">
      <c r="A942" s="1"/>
      <c r="B942" s="1"/>
      <c r="C942" s="1"/>
      <c r="D942" s="1"/>
      <c r="E942" s="1"/>
      <c r="F942" s="1"/>
      <c r="G942" s="1"/>
      <c r="H942" s="1"/>
      <c r="I942" s="1"/>
      <c r="J942" s="1"/>
      <c r="K942" s="1"/>
      <c r="L942" s="433"/>
    </row>
    <row r="943" spans="1:12" ht="14.25" customHeight="1">
      <c r="A943" s="1"/>
      <c r="B943" s="1"/>
      <c r="C943" s="1"/>
      <c r="D943" s="1"/>
      <c r="E943" s="1"/>
      <c r="F943" s="1"/>
      <c r="G943" s="1"/>
      <c r="H943" s="1"/>
      <c r="I943" s="1"/>
      <c r="J943" s="1"/>
      <c r="K943" s="1"/>
      <c r="L943" s="433"/>
    </row>
    <row r="944" spans="1:12" ht="14.25" customHeight="1">
      <c r="A944" s="1"/>
      <c r="B944" s="1"/>
      <c r="C944" s="1"/>
      <c r="D944" s="1"/>
      <c r="E944" s="1"/>
      <c r="F944" s="1"/>
      <c r="G944" s="1"/>
      <c r="H944" s="1"/>
      <c r="I944" s="1"/>
      <c r="J944" s="1"/>
      <c r="K944" s="1"/>
      <c r="L944" s="433"/>
    </row>
    <row r="945" spans="1:12" ht="14.25" customHeight="1">
      <c r="A945" s="1"/>
      <c r="B945" s="1"/>
      <c r="C945" s="1"/>
      <c r="D945" s="1"/>
      <c r="E945" s="1"/>
      <c r="F945" s="1"/>
      <c r="G945" s="1"/>
      <c r="H945" s="1"/>
      <c r="I945" s="1"/>
      <c r="J945" s="1"/>
      <c r="K945" s="1"/>
      <c r="L945" s="433"/>
    </row>
    <row r="946" spans="1:12" ht="14.25" customHeight="1">
      <c r="A946" s="1"/>
      <c r="B946" s="1"/>
      <c r="C946" s="1"/>
      <c r="D946" s="1"/>
      <c r="E946" s="1"/>
      <c r="F946" s="1"/>
      <c r="G946" s="1"/>
      <c r="H946" s="1"/>
      <c r="I946" s="1"/>
      <c r="J946" s="1"/>
      <c r="K946" s="1"/>
      <c r="L946" s="433"/>
    </row>
    <row r="947" spans="1:12" ht="14.25" customHeight="1">
      <c r="A947" s="1"/>
      <c r="B947" s="1"/>
      <c r="C947" s="1"/>
      <c r="D947" s="1"/>
      <c r="E947" s="1"/>
      <c r="F947" s="1"/>
      <c r="G947" s="1"/>
      <c r="H947" s="1"/>
      <c r="I947" s="1"/>
      <c r="J947" s="1"/>
      <c r="K947" s="1"/>
      <c r="L947" s="433"/>
    </row>
    <row r="948" spans="1:12" ht="14.25" customHeight="1">
      <c r="A948" s="1"/>
      <c r="B948" s="1"/>
      <c r="C948" s="1"/>
      <c r="D948" s="1"/>
      <c r="E948" s="1"/>
      <c r="F948" s="1"/>
      <c r="G948" s="1"/>
      <c r="H948" s="1"/>
      <c r="I948" s="1"/>
      <c r="J948" s="1"/>
      <c r="K948" s="1"/>
      <c r="L948" s="433"/>
    </row>
    <row r="949" spans="1:12" ht="14.25" customHeight="1">
      <c r="A949" s="1"/>
      <c r="B949" s="1"/>
      <c r="C949" s="1"/>
      <c r="D949" s="1"/>
      <c r="E949" s="1"/>
      <c r="F949" s="1"/>
      <c r="G949" s="1"/>
      <c r="H949" s="1"/>
      <c r="I949" s="1"/>
      <c r="J949" s="1"/>
      <c r="K949" s="1"/>
      <c r="L949" s="433"/>
    </row>
    <row r="950" spans="1:12" ht="14.25" customHeight="1">
      <c r="A950" s="1"/>
      <c r="B950" s="1"/>
      <c r="C950" s="1"/>
      <c r="D950" s="1"/>
      <c r="E950" s="1"/>
      <c r="F950" s="1"/>
      <c r="G950" s="1"/>
      <c r="H950" s="1"/>
      <c r="I950" s="1"/>
      <c r="J950" s="1"/>
      <c r="K950" s="1"/>
      <c r="L950" s="433"/>
    </row>
    <row r="951" spans="1:12" ht="14.25" customHeight="1">
      <c r="A951" s="1"/>
      <c r="B951" s="1"/>
      <c r="C951" s="1"/>
      <c r="D951" s="1"/>
      <c r="E951" s="1"/>
      <c r="F951" s="1"/>
      <c r="G951" s="1"/>
      <c r="H951" s="1"/>
      <c r="I951" s="1"/>
      <c r="J951" s="1"/>
      <c r="K951" s="1"/>
      <c r="L951" s="433"/>
    </row>
    <row r="952" spans="1:12" ht="14.25" customHeight="1">
      <c r="A952" s="1"/>
      <c r="B952" s="1"/>
      <c r="C952" s="1"/>
      <c r="D952" s="1"/>
      <c r="E952" s="1"/>
      <c r="F952" s="1"/>
      <c r="G952" s="1"/>
      <c r="H952" s="1"/>
      <c r="I952" s="1"/>
      <c r="J952" s="1"/>
      <c r="K952" s="1"/>
      <c r="L952" s="433"/>
    </row>
    <row r="953" spans="1:12" ht="14.25" customHeight="1">
      <c r="A953" s="1"/>
      <c r="B953" s="1"/>
      <c r="C953" s="1"/>
      <c r="D953" s="1"/>
      <c r="E953" s="1"/>
      <c r="F953" s="1"/>
      <c r="G953" s="1"/>
      <c r="H953" s="1"/>
      <c r="I953" s="1"/>
      <c r="J953" s="1"/>
      <c r="K953" s="1"/>
      <c r="L953" s="433"/>
    </row>
    <row r="954" spans="1:12" ht="14.25" customHeight="1">
      <c r="A954" s="1"/>
      <c r="B954" s="1"/>
      <c r="C954" s="1"/>
      <c r="D954" s="1"/>
      <c r="E954" s="1"/>
      <c r="F954" s="1"/>
      <c r="G954" s="1"/>
      <c r="H954" s="1"/>
      <c r="I954" s="1"/>
      <c r="J954" s="1"/>
      <c r="K954" s="1"/>
      <c r="L954" s="433"/>
    </row>
    <row r="955" spans="1:12" ht="14.25" customHeight="1">
      <c r="A955" s="1"/>
      <c r="B955" s="1"/>
      <c r="C955" s="1"/>
      <c r="D955" s="1"/>
      <c r="E955" s="1"/>
      <c r="F955" s="1"/>
      <c r="G955" s="1"/>
      <c r="H955" s="1"/>
      <c r="I955" s="1"/>
      <c r="J955" s="1"/>
      <c r="K955" s="1"/>
      <c r="L955" s="433"/>
    </row>
    <row r="956" spans="1:12" ht="14.25" customHeight="1">
      <c r="A956" s="1"/>
      <c r="B956" s="1"/>
      <c r="C956" s="1"/>
      <c r="D956" s="1"/>
      <c r="E956" s="1"/>
      <c r="F956" s="1"/>
      <c r="G956" s="1"/>
      <c r="H956" s="1"/>
      <c r="I956" s="1"/>
      <c r="J956" s="1"/>
      <c r="K956" s="1"/>
      <c r="L956" s="433"/>
    </row>
    <row r="957" spans="1:12" ht="14.25" customHeight="1">
      <c r="A957" s="1"/>
      <c r="B957" s="1"/>
      <c r="C957" s="1"/>
      <c r="D957" s="1"/>
      <c r="E957" s="1"/>
      <c r="F957" s="1"/>
      <c r="G957" s="1"/>
      <c r="H957" s="1"/>
      <c r="I957" s="1"/>
      <c r="J957" s="1"/>
      <c r="K957" s="1"/>
      <c r="L957" s="433"/>
    </row>
    <row r="958" spans="1:12" ht="14.25" customHeight="1">
      <c r="A958" s="1"/>
      <c r="B958" s="1"/>
      <c r="C958" s="1"/>
      <c r="D958" s="1"/>
      <c r="E958" s="1"/>
      <c r="F958" s="1"/>
      <c r="G958" s="1"/>
      <c r="H958" s="1"/>
      <c r="I958" s="1"/>
      <c r="J958" s="1"/>
      <c r="K958" s="1"/>
      <c r="L958" s="433"/>
    </row>
    <row r="959" spans="1:12" ht="14.25" customHeight="1">
      <c r="A959" s="1"/>
      <c r="B959" s="1"/>
      <c r="C959" s="1"/>
      <c r="D959" s="1"/>
      <c r="E959" s="1"/>
      <c r="F959" s="1"/>
      <c r="G959" s="1"/>
      <c r="H959" s="1"/>
      <c r="I959" s="1"/>
      <c r="J959" s="1"/>
      <c r="K959" s="1"/>
      <c r="L959" s="433"/>
    </row>
  </sheetData>
  <customSheetViews>
    <customSheetView guid="{21F2E024-704F-4E93-AC63-213755ECFFE0}" scale="70" showPageBreaks="1" showGridLines="0" fitToPage="1" printArea="1" view="pageBreakPreview">
      <pane ySplit="6" topLeftCell="A10" activePane="bottomLeft" state="frozen"/>
      <selection pane="bottomLeft" activeCell="J18" sqref="J18"/>
      <pageMargins left="0.70866141732283472" right="0.70866141732283472" top="0.74803149606299213" bottom="0.74803149606299213" header="0.31496062992125989" footer="0.31496062992125989"/>
      <pageSetup paperSize="9" scale="65"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3">
    <mergeCell ref="A5:J5"/>
    <mergeCell ref="H2:J2"/>
    <mergeCell ref="H3:J3"/>
  </mergeCells>
  <dataValidations xWindow="1548" yWindow="304" count="2">
    <dataValidation type="decimal" operator="greaterThanOrEqual" allowBlank="1" showInputMessage="1" showErrorMessage="1" error="Decimal values larger than or equal to 0 are accepted" prompt="Please enter a number larger than or equal to 0" sqref="H8 H10:H13 H23:H26 H20 H15:H17">
      <formula1>0</formula1>
    </dataValidation>
    <dataValidation type="custom" allowBlank="1" showInputMessage="1" showErrorMessage="1" error="Decimal values larger than or equal to 0 and text &quot;N/A&quot; are accepted" prompt="Please enter a number larger than or equal to 0. _x000a_Enter &quot;N/A&quot; if this does not apply" sqref="H33:H35 H28:H29 H38:H41">
      <formula1>OR(AND(ISNUMBER(H28),H28&gt;=0),AND(ISTEXT(H28),H28="N/A"))</formula1>
    </dataValidation>
  </dataValidations>
  <pageMargins left="0.70866141732283472" right="0.70866141732283472" top="0.74803149606299213" bottom="0.74803149606299213" header="0.31496062992125984" footer="0.31496062992125984"/>
  <pageSetup paperSize="9" scale="72" fitToWidth="0" fitToHeight="0" orientation="portrait" r:id="rId2"/>
  <headerFooter alignWithMargins="0">
    <oddHeader>&amp;C&amp;"Arial,Regular" Commerce Commission Information Disclosure Template</oddHeader>
    <oddFooter>&amp;L&amp;"Arial,Regular" &amp;P&amp;C&amp;"Arial,Regular" &amp;F&amp;R&amp;"Arial,Regular"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339966"/>
    <pageSetUpPr fitToPage="1"/>
  </sheetPr>
  <dimension ref="A1:Z72"/>
  <sheetViews>
    <sheetView showGridLines="0" zoomScaleNormal="100" zoomScaleSheetLayoutView="59" workbookViewId="0">
      <selection activeCell="T66" sqref="T66:T67"/>
    </sheetView>
  </sheetViews>
  <sheetFormatPr defaultColWidth="9.109375" defaultRowHeight="13.8"/>
  <cols>
    <col min="1" max="1" width="5" style="45" customWidth="1"/>
    <col min="2" max="2" width="6.33203125" style="184" customWidth="1"/>
    <col min="3" max="3" width="9.109375" style="45" customWidth="1"/>
    <col min="4" max="6" width="27.6640625" style="45" customWidth="1"/>
    <col min="7" max="7" width="23.44140625" style="45" customWidth="1"/>
    <col min="8" max="8" width="21.5546875" style="45" customWidth="1"/>
    <col min="9" max="12" width="2.88671875" style="45" customWidth="1"/>
    <col min="13" max="14" width="16.6640625" style="45" customWidth="1"/>
    <col min="15" max="15" width="22.33203125" style="45" customWidth="1"/>
    <col min="16" max="24" width="16.109375" style="45" customWidth="1"/>
    <col min="25" max="25" width="2.6640625" style="45" customWidth="1"/>
    <col min="26" max="26" width="11.88671875" style="438" customWidth="1"/>
    <col min="27" max="16384" width="9.109375" style="45"/>
  </cols>
  <sheetData>
    <row r="1" spans="1:26" s="43" customFormat="1" ht="15" customHeight="1">
      <c r="A1" s="114"/>
      <c r="B1" s="115"/>
      <c r="C1" s="115"/>
      <c r="D1" s="115"/>
      <c r="E1" s="115"/>
      <c r="F1" s="115"/>
      <c r="G1" s="115"/>
      <c r="H1" s="115"/>
      <c r="I1" s="115"/>
      <c r="J1" s="115"/>
      <c r="K1" s="115"/>
      <c r="L1" s="115"/>
      <c r="M1" s="115"/>
      <c r="N1" s="115"/>
      <c r="O1" s="115"/>
      <c r="P1" s="115"/>
      <c r="Q1" s="115"/>
      <c r="R1" s="115"/>
      <c r="S1" s="115"/>
      <c r="T1" s="115"/>
      <c r="U1" s="115"/>
      <c r="V1" s="115"/>
      <c r="W1" s="115"/>
      <c r="X1" s="115"/>
      <c r="Y1" s="116"/>
      <c r="Z1" s="429"/>
    </row>
    <row r="2" spans="1:26" s="43" customFormat="1" ht="18" customHeight="1">
      <c r="A2" s="117"/>
      <c r="B2" s="351"/>
      <c r="C2" s="121"/>
      <c r="D2" s="351"/>
      <c r="E2" s="351"/>
      <c r="F2" s="351"/>
      <c r="G2" s="351"/>
      <c r="H2" s="351"/>
      <c r="I2" s="351"/>
      <c r="J2" s="351"/>
      <c r="K2" s="351"/>
      <c r="L2" s="351"/>
      <c r="M2" s="351"/>
      <c r="N2" s="351"/>
      <c r="O2" s="351"/>
      <c r="P2" s="351"/>
      <c r="Q2" s="351"/>
      <c r="R2" s="136"/>
      <c r="S2" s="136"/>
      <c r="T2" s="136"/>
      <c r="U2" s="140" t="s">
        <v>9</v>
      </c>
      <c r="V2" s="626" t="str">
        <f>IF(NOT(ISBLANK(CoverSheet!$C$8)),CoverSheet!$C$8,"")</f>
        <v>Alpine Energy Limitied</v>
      </c>
      <c r="W2" s="627"/>
      <c r="X2" s="628"/>
      <c r="Y2" s="81"/>
      <c r="Z2" s="429"/>
    </row>
    <row r="3" spans="1:26" s="43" customFormat="1" ht="18" customHeight="1">
      <c r="A3" s="117"/>
      <c r="B3" s="351"/>
      <c r="C3" s="121"/>
      <c r="D3" s="351"/>
      <c r="E3" s="351"/>
      <c r="F3" s="351"/>
      <c r="G3" s="351"/>
      <c r="H3" s="351"/>
      <c r="I3" s="351"/>
      <c r="J3" s="351"/>
      <c r="K3" s="351"/>
      <c r="L3" s="351"/>
      <c r="M3" s="351"/>
      <c r="N3" s="351"/>
      <c r="O3" s="351"/>
      <c r="P3" s="351"/>
      <c r="Q3" s="351"/>
      <c r="R3" s="136"/>
      <c r="S3" s="136"/>
      <c r="T3" s="136"/>
      <c r="U3" s="140" t="s">
        <v>462</v>
      </c>
      <c r="V3" s="624">
        <f>IF(ISNUMBER(CoverSheet!$C$12),CoverSheet!$C$12,"")</f>
        <v>41729</v>
      </c>
      <c r="W3" s="624"/>
      <c r="X3" s="624"/>
      <c r="Y3" s="81"/>
      <c r="Z3" s="429"/>
    </row>
    <row r="4" spans="1:26" s="43" customFormat="1" ht="18" customHeight="1">
      <c r="A4" s="82"/>
      <c r="B4" s="351"/>
      <c r="C4" s="122"/>
      <c r="D4" s="351"/>
      <c r="E4" s="351"/>
      <c r="F4" s="351"/>
      <c r="G4" s="351"/>
      <c r="H4" s="351"/>
      <c r="I4" s="351"/>
      <c r="J4" s="351"/>
      <c r="K4" s="351"/>
      <c r="L4" s="351"/>
      <c r="M4" s="351"/>
      <c r="N4" s="696"/>
      <c r="O4" s="696"/>
      <c r="P4" s="696"/>
      <c r="Q4" s="696"/>
      <c r="R4" s="351"/>
      <c r="S4" s="569"/>
      <c r="T4" s="569"/>
      <c r="U4" s="140" t="s">
        <v>487</v>
      </c>
      <c r="V4" s="693"/>
      <c r="W4" s="693"/>
      <c r="X4" s="693"/>
      <c r="Y4" s="81"/>
      <c r="Z4" s="429"/>
    </row>
    <row r="5" spans="1:26" s="44" customFormat="1" ht="23.25" customHeight="1">
      <c r="A5" s="697" t="s">
        <v>683</v>
      </c>
      <c r="B5" s="698"/>
      <c r="C5" s="698"/>
      <c r="D5" s="698"/>
      <c r="E5" s="698"/>
      <c r="F5" s="698"/>
      <c r="G5" s="698"/>
      <c r="H5" s="698"/>
      <c r="I5" s="698"/>
      <c r="J5" s="698"/>
      <c r="K5" s="698"/>
      <c r="L5" s="698"/>
      <c r="M5" s="698"/>
      <c r="N5" s="698"/>
      <c r="O5" s="698"/>
      <c r="P5" s="698"/>
      <c r="Q5" s="698"/>
      <c r="R5" s="698"/>
      <c r="S5" s="698"/>
      <c r="T5" s="698"/>
      <c r="U5" s="698"/>
      <c r="V5" s="698"/>
      <c r="W5" s="698"/>
      <c r="X5" s="698"/>
      <c r="Y5" s="699"/>
      <c r="Z5" s="429"/>
    </row>
    <row r="6" spans="1:26" s="286" customFormat="1" ht="27" customHeight="1">
      <c r="A6" s="621" t="s">
        <v>606</v>
      </c>
      <c r="B6" s="625"/>
      <c r="C6" s="625"/>
      <c r="D6" s="625"/>
      <c r="E6" s="625"/>
      <c r="F6" s="625"/>
      <c r="G6" s="625"/>
      <c r="H6" s="625"/>
      <c r="I6" s="625"/>
      <c r="J6" s="625"/>
      <c r="K6" s="625"/>
      <c r="L6" s="625"/>
      <c r="M6" s="625"/>
      <c r="N6" s="625"/>
      <c r="O6" s="625"/>
      <c r="P6" s="625"/>
      <c r="Q6" s="625"/>
      <c r="R6" s="625"/>
      <c r="S6" s="625"/>
      <c r="T6" s="625"/>
      <c r="U6" s="625"/>
      <c r="V6" s="136"/>
      <c r="W6" s="136"/>
      <c r="X6" s="136"/>
      <c r="Y6" s="81"/>
      <c r="Z6" s="428"/>
    </row>
    <row r="7" spans="1:26" s="43" customFormat="1" ht="15" customHeight="1">
      <c r="A7" s="129" t="s">
        <v>741</v>
      </c>
      <c r="B7" s="174"/>
      <c r="C7" s="85"/>
      <c r="D7" s="351"/>
      <c r="E7" s="351"/>
      <c r="F7" s="351"/>
      <c r="G7" s="351"/>
      <c r="H7" s="351"/>
      <c r="I7" s="351"/>
      <c r="J7" s="351"/>
      <c r="K7" s="351"/>
      <c r="L7" s="351"/>
      <c r="M7" s="351"/>
      <c r="N7" s="351"/>
      <c r="O7" s="351"/>
      <c r="P7" s="351"/>
      <c r="Q7" s="351"/>
      <c r="R7" s="351"/>
      <c r="S7" s="569"/>
      <c r="T7" s="569"/>
      <c r="U7" s="351"/>
      <c r="V7" s="351"/>
      <c r="W7" s="351"/>
      <c r="X7" s="351"/>
      <c r="Y7" s="81"/>
      <c r="Z7" s="429"/>
    </row>
    <row r="8" spans="1:26" s="241" customFormat="1" ht="29.25" customHeight="1">
      <c r="A8" s="203">
        <v>8</v>
      </c>
      <c r="B8" s="267"/>
      <c r="C8" s="306" t="s">
        <v>673</v>
      </c>
      <c r="D8" s="263"/>
      <c r="E8" s="263"/>
      <c r="F8" s="263"/>
      <c r="G8" s="267"/>
      <c r="H8" s="263"/>
      <c r="I8" s="267"/>
      <c r="J8" s="267"/>
      <c r="K8" s="267"/>
      <c r="L8" s="267"/>
      <c r="M8" s="263"/>
      <c r="N8" s="263"/>
      <c r="O8" s="263"/>
      <c r="P8" s="267"/>
      <c r="Q8" s="267"/>
      <c r="R8" s="267"/>
      <c r="S8" s="267"/>
      <c r="T8" s="267"/>
      <c r="U8" s="267"/>
      <c r="V8" s="267"/>
      <c r="W8" s="267"/>
      <c r="X8" s="267"/>
      <c r="Y8" s="236"/>
      <c r="Z8" s="437"/>
    </row>
    <row r="9" spans="1:26" s="241" customFormat="1" ht="15.75" customHeight="1">
      <c r="A9" s="203">
        <v>9</v>
      </c>
      <c r="B9" s="267"/>
      <c r="C9" s="267"/>
      <c r="D9" s="263"/>
      <c r="E9" s="263"/>
      <c r="F9" s="263"/>
      <c r="G9" s="267"/>
      <c r="H9" s="263"/>
      <c r="I9" s="267"/>
      <c r="J9" s="267"/>
      <c r="K9" s="267"/>
      <c r="L9" s="267"/>
      <c r="M9" s="263"/>
      <c r="N9" s="263"/>
      <c r="O9" s="263"/>
      <c r="P9" s="267"/>
      <c r="Q9" s="267"/>
      <c r="R9" s="267"/>
      <c r="S9" s="267"/>
      <c r="T9" s="267"/>
      <c r="U9" s="267"/>
      <c r="V9" s="267"/>
      <c r="W9" s="267"/>
      <c r="X9" s="267"/>
      <c r="Y9" s="236"/>
      <c r="Z9" s="437"/>
    </row>
    <row r="10" spans="1:26" s="241" customFormat="1" ht="15" customHeight="1">
      <c r="A10" s="203">
        <v>10</v>
      </c>
      <c r="B10" s="299"/>
      <c r="C10" s="267"/>
      <c r="D10" s="263"/>
      <c r="E10" s="263"/>
      <c r="F10" s="263"/>
      <c r="G10" s="267"/>
      <c r="H10" s="263"/>
      <c r="I10" s="263"/>
      <c r="J10" s="263"/>
      <c r="K10" s="263"/>
      <c r="L10" s="263"/>
      <c r="M10" s="263"/>
      <c r="N10" s="263"/>
      <c r="O10" s="263"/>
      <c r="P10" s="262"/>
      <c r="Q10" s="263"/>
      <c r="R10" s="263"/>
      <c r="S10" s="263"/>
      <c r="T10" s="263"/>
      <c r="U10" s="263"/>
      <c r="V10" s="263"/>
      <c r="W10" s="267"/>
      <c r="X10" s="267"/>
      <c r="Y10" s="236"/>
      <c r="Z10" s="437"/>
    </row>
    <row r="11" spans="1:26" s="241" customFormat="1" ht="15" customHeight="1">
      <c r="A11" s="203">
        <v>11</v>
      </c>
      <c r="B11" s="348"/>
      <c r="C11" s="354"/>
      <c r="D11" s="357"/>
      <c r="E11" s="357"/>
      <c r="F11" s="357"/>
      <c r="G11" s="357"/>
      <c r="H11" s="357"/>
      <c r="I11" s="289"/>
      <c r="J11" s="289"/>
      <c r="K11" s="289"/>
      <c r="L11" s="289"/>
      <c r="M11" s="263"/>
      <c r="N11" s="263"/>
      <c r="O11" s="263"/>
      <c r="P11" s="262" t="s">
        <v>528</v>
      </c>
      <c r="Q11" s="289"/>
      <c r="R11" s="263"/>
      <c r="S11" s="263"/>
      <c r="T11" s="263"/>
      <c r="U11" s="263"/>
      <c r="V11" s="263"/>
      <c r="W11" s="263"/>
      <c r="X11" s="695" t="s">
        <v>529</v>
      </c>
      <c r="Y11" s="236"/>
      <c r="Z11" s="437"/>
    </row>
    <row r="12" spans="1:26" s="241" customFormat="1" ht="57.75" customHeight="1">
      <c r="A12" s="203">
        <v>12</v>
      </c>
      <c r="B12" s="348"/>
      <c r="C12" s="354"/>
      <c r="D12" s="357"/>
      <c r="E12" s="357"/>
      <c r="F12" s="357"/>
      <c r="G12" s="357"/>
      <c r="H12" s="357"/>
      <c r="I12" s="289"/>
      <c r="J12" s="289"/>
      <c r="K12" s="289"/>
      <c r="L12" s="289"/>
      <c r="M12" s="263"/>
      <c r="N12" s="702" t="s">
        <v>576</v>
      </c>
      <c r="O12" s="703"/>
      <c r="P12" s="500" t="s">
        <v>924</v>
      </c>
      <c r="Q12" s="500" t="s">
        <v>925</v>
      </c>
      <c r="R12" s="500" t="s">
        <v>926</v>
      </c>
      <c r="S12" s="500" t="s">
        <v>927</v>
      </c>
      <c r="T12" s="500" t="s">
        <v>928</v>
      </c>
      <c r="U12" s="500" t="s">
        <v>929</v>
      </c>
      <c r="V12" s="500" t="s">
        <v>930</v>
      </c>
      <c r="W12" s="500" t="s">
        <v>931</v>
      </c>
      <c r="X12" s="695"/>
      <c r="Y12" s="236"/>
      <c r="Z12" s="437"/>
    </row>
    <row r="13" spans="1:26" s="241" customFormat="1" ht="57.75" customHeight="1">
      <c r="A13" s="203">
        <v>13</v>
      </c>
      <c r="B13" s="348"/>
      <c r="C13" s="354"/>
      <c r="D13" s="350" t="s">
        <v>521</v>
      </c>
      <c r="E13" s="350" t="s">
        <v>667</v>
      </c>
      <c r="F13" s="350" t="s">
        <v>577</v>
      </c>
      <c r="G13" s="350" t="s">
        <v>373</v>
      </c>
      <c r="H13" s="350" t="s">
        <v>532</v>
      </c>
      <c r="I13" s="289"/>
      <c r="J13" s="289"/>
      <c r="K13" s="289"/>
      <c r="L13" s="289"/>
      <c r="M13" s="263"/>
      <c r="N13" s="700" t="s">
        <v>679</v>
      </c>
      <c r="O13" s="701"/>
      <c r="P13" s="500" t="s">
        <v>932</v>
      </c>
      <c r="Q13" s="500" t="s">
        <v>933</v>
      </c>
      <c r="R13" s="500" t="s">
        <v>933</v>
      </c>
      <c r="S13" s="500" t="s">
        <v>934</v>
      </c>
      <c r="T13" s="500" t="s">
        <v>932</v>
      </c>
      <c r="U13" s="500" t="s">
        <v>933</v>
      </c>
      <c r="V13" s="500" t="s">
        <v>933</v>
      </c>
      <c r="W13" s="500" t="s">
        <v>934</v>
      </c>
      <c r="X13" s="695"/>
      <c r="Y13" s="236"/>
      <c r="Z13" s="437"/>
    </row>
    <row r="14" spans="1:26" s="241" customFormat="1" ht="15" customHeight="1">
      <c r="A14" s="203">
        <v>14</v>
      </c>
      <c r="B14" s="299"/>
      <c r="C14" s="267"/>
      <c r="D14" s="263"/>
      <c r="E14" s="263"/>
      <c r="F14" s="263"/>
      <c r="G14" s="263"/>
      <c r="H14" s="263"/>
      <c r="I14" s="267"/>
      <c r="J14" s="267"/>
      <c r="K14" s="267"/>
      <c r="L14" s="267"/>
      <c r="M14" s="263"/>
      <c r="N14" s="263"/>
      <c r="O14" s="263"/>
      <c r="P14" s="295"/>
      <c r="Q14" s="295"/>
      <c r="R14" s="295"/>
      <c r="S14" s="295"/>
      <c r="T14" s="295"/>
      <c r="U14" s="295"/>
      <c r="V14" s="295"/>
      <c r="W14" s="295"/>
      <c r="X14" s="695"/>
      <c r="Y14" s="236"/>
      <c r="Z14" s="437"/>
    </row>
    <row r="15" spans="1:26" s="241" customFormat="1" ht="15" customHeight="1">
      <c r="A15" s="203">
        <v>15</v>
      </c>
      <c r="B15" s="263"/>
      <c r="C15" s="354"/>
      <c r="D15" s="526" t="s">
        <v>894</v>
      </c>
      <c r="E15" s="526" t="s">
        <v>895</v>
      </c>
      <c r="F15" s="526" t="s">
        <v>896</v>
      </c>
      <c r="G15" s="375">
        <v>1017</v>
      </c>
      <c r="H15" s="375">
        <v>5999.729686009955</v>
      </c>
      <c r="I15" s="267"/>
      <c r="J15" s="267"/>
      <c r="K15" s="267"/>
      <c r="L15" s="267"/>
      <c r="M15" s="263"/>
      <c r="N15" s="263"/>
      <c r="O15" s="263"/>
      <c r="P15" s="375">
        <v>1017</v>
      </c>
      <c r="Q15" s="375">
        <v>4370782.5601373445</v>
      </c>
      <c r="R15" s="375">
        <v>1628947.1258726101</v>
      </c>
      <c r="S15" s="375">
        <v>0</v>
      </c>
      <c r="T15" s="375">
        <v>1017</v>
      </c>
      <c r="U15" s="375">
        <v>4370782.5601373445</v>
      </c>
      <c r="V15" s="375">
        <v>1628947.1258726101</v>
      </c>
      <c r="W15" s="375">
        <v>0</v>
      </c>
      <c r="X15" s="267"/>
      <c r="Y15" s="236"/>
      <c r="Z15" s="437"/>
    </row>
    <row r="16" spans="1:26" s="241" customFormat="1" ht="15" customHeight="1">
      <c r="A16" s="203">
        <v>16</v>
      </c>
      <c r="B16" s="263"/>
      <c r="C16" s="354"/>
      <c r="D16" s="526" t="s">
        <v>897</v>
      </c>
      <c r="E16" s="526" t="s">
        <v>895</v>
      </c>
      <c r="F16" s="526" t="s">
        <v>896</v>
      </c>
      <c r="G16" s="375">
        <v>6598</v>
      </c>
      <c r="H16" s="375">
        <v>38924.499968823671</v>
      </c>
      <c r="I16" s="267"/>
      <c r="J16" s="267"/>
      <c r="K16" s="267"/>
      <c r="L16" s="267"/>
      <c r="M16" s="263"/>
      <c r="N16" s="263"/>
      <c r="O16" s="263"/>
      <c r="P16" s="375">
        <v>6598</v>
      </c>
      <c r="Q16" s="375">
        <v>28356365.124666855</v>
      </c>
      <c r="R16" s="375">
        <v>10568134.844156815</v>
      </c>
      <c r="S16" s="375">
        <v>0</v>
      </c>
      <c r="T16" s="375">
        <v>6598</v>
      </c>
      <c r="U16" s="375">
        <v>28356365.124666855</v>
      </c>
      <c r="V16" s="375">
        <v>10568134.844156815</v>
      </c>
      <c r="W16" s="375">
        <v>0</v>
      </c>
      <c r="X16" s="267"/>
      <c r="Y16" s="236"/>
      <c r="Z16" s="437"/>
    </row>
    <row r="17" spans="1:26" s="241" customFormat="1" ht="15" customHeight="1">
      <c r="A17" s="203">
        <v>17</v>
      </c>
      <c r="B17" s="263"/>
      <c r="C17" s="354"/>
      <c r="D17" s="526" t="s">
        <v>898</v>
      </c>
      <c r="E17" s="526" t="s">
        <v>899</v>
      </c>
      <c r="F17" s="526" t="s">
        <v>896</v>
      </c>
      <c r="G17" s="375">
        <v>5</v>
      </c>
      <c r="H17" s="375">
        <v>29.497196096410786</v>
      </c>
      <c r="I17" s="267"/>
      <c r="J17" s="267"/>
      <c r="K17" s="267"/>
      <c r="L17" s="267"/>
      <c r="M17" s="263"/>
      <c r="N17" s="263"/>
      <c r="O17" s="263"/>
      <c r="P17" s="375">
        <v>5</v>
      </c>
      <c r="Q17" s="375">
        <v>21488.606490350758</v>
      </c>
      <c r="R17" s="375">
        <v>8008.5896060600298</v>
      </c>
      <c r="S17" s="375">
        <v>0</v>
      </c>
      <c r="T17" s="375">
        <v>5</v>
      </c>
      <c r="U17" s="375">
        <v>21488.606490350758</v>
      </c>
      <c r="V17" s="375">
        <v>8008.5896060600298</v>
      </c>
      <c r="W17" s="375">
        <v>0</v>
      </c>
      <c r="X17" s="267"/>
      <c r="Y17" s="236"/>
      <c r="Z17" s="437"/>
    </row>
    <row r="18" spans="1:26" s="241" customFormat="1" ht="15" customHeight="1">
      <c r="A18" s="203"/>
      <c r="B18" s="263"/>
      <c r="C18" s="451"/>
      <c r="D18" s="566" t="s">
        <v>900</v>
      </c>
      <c r="E18" s="566" t="s">
        <v>899</v>
      </c>
      <c r="F18" s="566" t="s">
        <v>896</v>
      </c>
      <c r="G18" s="375">
        <v>14</v>
      </c>
      <c r="H18" s="375">
        <v>82.592149069950182</v>
      </c>
      <c r="I18" s="267"/>
      <c r="J18" s="267"/>
      <c r="K18" s="267"/>
      <c r="L18" s="267"/>
      <c r="M18" s="263"/>
      <c r="N18" s="263"/>
      <c r="O18" s="263"/>
      <c r="P18" s="375">
        <v>14</v>
      </c>
      <c r="Q18" s="375">
        <v>60168.098172982114</v>
      </c>
      <c r="R18" s="375">
        <v>22424.050896968081</v>
      </c>
      <c r="S18" s="375">
        <v>0</v>
      </c>
      <c r="T18" s="375">
        <v>14</v>
      </c>
      <c r="U18" s="375">
        <v>60168.098172982114</v>
      </c>
      <c r="V18" s="375">
        <v>22424.050896968081</v>
      </c>
      <c r="W18" s="375">
        <v>0</v>
      </c>
      <c r="X18" s="267"/>
      <c r="Y18" s="236"/>
      <c r="Z18" s="437"/>
    </row>
    <row r="19" spans="1:26" s="241" customFormat="1" ht="15" customHeight="1">
      <c r="A19" s="203"/>
      <c r="B19" s="263"/>
      <c r="C19" s="451"/>
      <c r="D19" s="566" t="s">
        <v>901</v>
      </c>
      <c r="E19" s="566" t="s">
        <v>902</v>
      </c>
      <c r="F19" s="566" t="s">
        <v>896</v>
      </c>
      <c r="G19" s="375">
        <v>6190</v>
      </c>
      <c r="H19" s="375">
        <v>58580.225674442714</v>
      </c>
      <c r="I19" s="267"/>
      <c r="J19" s="267"/>
      <c r="K19" s="267"/>
      <c r="L19" s="267"/>
      <c r="M19" s="263"/>
      <c r="N19" s="263"/>
      <c r="O19" s="263"/>
      <c r="P19" s="375">
        <v>6190</v>
      </c>
      <c r="Q19" s="375">
        <v>42675494.088308051</v>
      </c>
      <c r="R19" s="375">
        <v>15904731.586134667</v>
      </c>
      <c r="S19" s="375">
        <v>0</v>
      </c>
      <c r="T19" s="375">
        <v>6190</v>
      </c>
      <c r="U19" s="375">
        <v>42675494.088308051</v>
      </c>
      <c r="V19" s="375">
        <v>15904731.586134667</v>
      </c>
      <c r="W19" s="375">
        <v>0</v>
      </c>
      <c r="X19" s="267"/>
      <c r="Y19" s="236"/>
      <c r="Z19" s="437"/>
    </row>
    <row r="20" spans="1:26" s="241" customFormat="1" ht="15" customHeight="1">
      <c r="A20" s="203"/>
      <c r="B20" s="263"/>
      <c r="C20" s="451"/>
      <c r="D20" s="566" t="s">
        <v>903</v>
      </c>
      <c r="E20" s="566" t="s">
        <v>902</v>
      </c>
      <c r="F20" s="566" t="s">
        <v>896</v>
      </c>
      <c r="G20" s="375">
        <v>14733</v>
      </c>
      <c r="H20" s="375">
        <v>134684.096411109</v>
      </c>
      <c r="I20" s="267"/>
      <c r="J20" s="267"/>
      <c r="K20" s="267"/>
      <c r="L20" s="267"/>
      <c r="M20" s="263"/>
      <c r="N20" s="263"/>
      <c r="O20" s="263"/>
      <c r="P20" s="375">
        <v>14733</v>
      </c>
      <c r="Q20" s="375">
        <v>98116903.682209522</v>
      </c>
      <c r="R20" s="375">
        <v>36567192.728899471</v>
      </c>
      <c r="S20" s="375">
        <v>0</v>
      </c>
      <c r="T20" s="375">
        <v>14733</v>
      </c>
      <c r="U20" s="375">
        <v>98116903.682209522</v>
      </c>
      <c r="V20" s="375">
        <v>36567192.728899471</v>
      </c>
      <c r="W20" s="375">
        <v>0</v>
      </c>
      <c r="X20" s="267"/>
      <c r="Y20" s="236"/>
      <c r="Z20" s="437"/>
    </row>
    <row r="21" spans="1:26" s="241" customFormat="1" ht="15" customHeight="1">
      <c r="A21" s="203"/>
      <c r="B21" s="263"/>
      <c r="C21" s="451"/>
      <c r="D21" s="566" t="s">
        <v>904</v>
      </c>
      <c r="E21" s="566" t="s">
        <v>905</v>
      </c>
      <c r="F21" s="566" t="s">
        <v>896</v>
      </c>
      <c r="G21" s="375">
        <v>36</v>
      </c>
      <c r="H21" s="375">
        <v>28.472358908403827</v>
      </c>
      <c r="I21" s="267"/>
      <c r="J21" s="267"/>
      <c r="K21" s="267"/>
      <c r="L21" s="267"/>
      <c r="M21" s="263"/>
      <c r="N21" s="263"/>
      <c r="O21" s="263"/>
      <c r="P21" s="375">
        <v>36</v>
      </c>
      <c r="Q21" s="375">
        <v>20742.016103326179</v>
      </c>
      <c r="R21" s="375">
        <v>7730.3428050776465</v>
      </c>
      <c r="S21" s="375">
        <v>0</v>
      </c>
      <c r="T21" s="375">
        <v>36</v>
      </c>
      <c r="U21" s="375">
        <v>20742.016103326179</v>
      </c>
      <c r="V21" s="375">
        <v>7730.3428050776465</v>
      </c>
      <c r="W21" s="375">
        <v>0</v>
      </c>
      <c r="X21" s="267"/>
      <c r="Y21" s="236"/>
      <c r="Z21" s="437"/>
    </row>
    <row r="22" spans="1:26" s="241" customFormat="1" ht="15" customHeight="1">
      <c r="A22" s="203"/>
      <c r="B22" s="263"/>
      <c r="C22" s="451"/>
      <c r="D22" s="566" t="s">
        <v>906</v>
      </c>
      <c r="E22" s="566" t="s">
        <v>905</v>
      </c>
      <c r="F22" s="566" t="s">
        <v>896</v>
      </c>
      <c r="G22" s="375">
        <v>55</v>
      </c>
      <c r="H22" s="375">
        <v>2.5897845786707987</v>
      </c>
      <c r="I22" s="267"/>
      <c r="J22" s="267"/>
      <c r="K22" s="267"/>
      <c r="L22" s="267"/>
      <c r="M22" s="263"/>
      <c r="N22" s="263"/>
      <c r="O22" s="263"/>
      <c r="P22" s="375">
        <v>55</v>
      </c>
      <c r="Q22" s="375">
        <v>1886.6492097737796</v>
      </c>
      <c r="R22" s="375">
        <v>703.13536889701913</v>
      </c>
      <c r="S22" s="375">
        <v>0</v>
      </c>
      <c r="T22" s="375">
        <v>55</v>
      </c>
      <c r="U22" s="375">
        <v>1886.6492097737796</v>
      </c>
      <c r="V22" s="375">
        <v>703.13536889701913</v>
      </c>
      <c r="W22" s="375">
        <v>0</v>
      </c>
      <c r="X22" s="267"/>
      <c r="Y22" s="236"/>
      <c r="Z22" s="437"/>
    </row>
    <row r="23" spans="1:26" s="241" customFormat="1" ht="15" customHeight="1">
      <c r="A23" s="203"/>
      <c r="B23" s="263"/>
      <c r="C23" s="451"/>
      <c r="D23" s="566" t="s">
        <v>907</v>
      </c>
      <c r="E23" s="566" t="s">
        <v>908</v>
      </c>
      <c r="F23" s="566" t="s">
        <v>896</v>
      </c>
      <c r="G23" s="375">
        <v>435</v>
      </c>
      <c r="H23" s="375">
        <v>10349.839492605923</v>
      </c>
      <c r="I23" s="267"/>
      <c r="J23" s="267"/>
      <c r="K23" s="267"/>
      <c r="L23" s="267"/>
      <c r="M23" s="263"/>
      <c r="N23" s="263"/>
      <c r="O23" s="263"/>
      <c r="P23" s="375">
        <v>435</v>
      </c>
      <c r="Q23" s="375">
        <v>7539822.6790092178</v>
      </c>
      <c r="R23" s="375">
        <v>2810016.813596705</v>
      </c>
      <c r="S23" s="375">
        <v>0</v>
      </c>
      <c r="T23" s="375">
        <v>435</v>
      </c>
      <c r="U23" s="375">
        <v>7539822.6790092178</v>
      </c>
      <c r="V23" s="375">
        <v>2810016.813596705</v>
      </c>
      <c r="W23" s="375">
        <v>0</v>
      </c>
      <c r="X23" s="267"/>
      <c r="Y23" s="236"/>
      <c r="Z23" s="437"/>
    </row>
    <row r="24" spans="1:26" s="241" customFormat="1" ht="15" customHeight="1">
      <c r="A24" s="203"/>
      <c r="B24" s="263"/>
      <c r="C24" s="451"/>
      <c r="D24" s="566" t="s">
        <v>909</v>
      </c>
      <c r="E24" s="566" t="s">
        <v>908</v>
      </c>
      <c r="F24" s="566" t="s">
        <v>896</v>
      </c>
      <c r="G24" s="375">
        <v>681</v>
      </c>
      <c r="H24" s="375">
        <v>16202.852171183062</v>
      </c>
      <c r="I24" s="267"/>
      <c r="J24" s="267"/>
      <c r="K24" s="267"/>
      <c r="L24" s="267"/>
      <c r="M24" s="263"/>
      <c r="N24" s="263"/>
      <c r="O24" s="263"/>
      <c r="P24" s="375">
        <v>681</v>
      </c>
      <c r="Q24" s="375">
        <v>11803722.400931669</v>
      </c>
      <c r="R24" s="375">
        <v>4399129.7702513924</v>
      </c>
      <c r="S24" s="375">
        <v>0</v>
      </c>
      <c r="T24" s="375">
        <v>681</v>
      </c>
      <c r="U24" s="375">
        <v>11803722.400931669</v>
      </c>
      <c r="V24" s="375">
        <v>4399129.7702513924</v>
      </c>
      <c r="W24" s="375">
        <v>0</v>
      </c>
      <c r="X24" s="267"/>
      <c r="Y24" s="236"/>
      <c r="Z24" s="437"/>
    </row>
    <row r="25" spans="1:26" s="241" customFormat="1" ht="15" customHeight="1">
      <c r="A25" s="203"/>
      <c r="B25" s="263"/>
      <c r="C25" s="451"/>
      <c r="D25" s="566" t="s">
        <v>910</v>
      </c>
      <c r="E25" s="566" t="s">
        <v>911</v>
      </c>
      <c r="F25" s="566" t="s">
        <v>896</v>
      </c>
      <c r="G25" s="375">
        <v>13</v>
      </c>
      <c r="H25" s="375">
        <v>309.30554805488958</v>
      </c>
      <c r="I25" s="267"/>
      <c r="J25" s="267"/>
      <c r="K25" s="267"/>
      <c r="L25" s="267"/>
      <c r="M25" s="263"/>
      <c r="N25" s="263"/>
      <c r="O25" s="263"/>
      <c r="P25" s="375">
        <v>13</v>
      </c>
      <c r="Q25" s="375">
        <v>225328.03408533291</v>
      </c>
      <c r="R25" s="375">
        <v>83977.51396955669</v>
      </c>
      <c r="S25" s="375">
        <v>0</v>
      </c>
      <c r="T25" s="375">
        <v>13</v>
      </c>
      <c r="U25" s="375">
        <v>225328.03408533291</v>
      </c>
      <c r="V25" s="375">
        <v>83977.51396955669</v>
      </c>
      <c r="W25" s="375">
        <v>0</v>
      </c>
      <c r="X25" s="267"/>
      <c r="Y25" s="236"/>
      <c r="Z25" s="437"/>
    </row>
    <row r="26" spans="1:26" s="241" customFormat="1" ht="15" customHeight="1">
      <c r="A26" s="203"/>
      <c r="B26" s="263"/>
      <c r="C26" s="451"/>
      <c r="D26" s="566" t="s">
        <v>912</v>
      </c>
      <c r="E26" s="566" t="s">
        <v>911</v>
      </c>
      <c r="F26" s="566" t="s">
        <v>896</v>
      </c>
      <c r="G26" s="375">
        <v>7</v>
      </c>
      <c r="H26" s="375">
        <v>166.54914126032517</v>
      </c>
      <c r="I26" s="267"/>
      <c r="J26" s="267"/>
      <c r="K26" s="267"/>
      <c r="L26" s="267"/>
      <c r="M26" s="263"/>
      <c r="N26" s="263"/>
      <c r="O26" s="263"/>
      <c r="P26" s="375">
        <v>7</v>
      </c>
      <c r="Q26" s="375">
        <v>121330.47989210235</v>
      </c>
      <c r="R26" s="375">
        <v>45218.661368222834</v>
      </c>
      <c r="S26" s="375">
        <v>0</v>
      </c>
      <c r="T26" s="375">
        <v>7</v>
      </c>
      <c r="U26" s="375">
        <v>121330.47989210235</v>
      </c>
      <c r="V26" s="375">
        <v>45218.661368222834</v>
      </c>
      <c r="W26" s="375">
        <v>0</v>
      </c>
      <c r="X26" s="267"/>
      <c r="Y26" s="236"/>
      <c r="Z26" s="437"/>
    </row>
    <row r="27" spans="1:26" s="241" customFormat="1" ht="15" customHeight="1">
      <c r="A27" s="203">
        <v>18</v>
      </c>
      <c r="B27" s="263"/>
      <c r="C27" s="354"/>
      <c r="D27" s="526" t="s">
        <v>913</v>
      </c>
      <c r="E27" s="526" t="s">
        <v>914</v>
      </c>
      <c r="F27" s="526" t="s">
        <v>896</v>
      </c>
      <c r="G27" s="375">
        <v>1125</v>
      </c>
      <c r="H27" s="375">
        <v>93900.940003666008</v>
      </c>
      <c r="I27" s="267"/>
      <c r="J27" s="267"/>
      <c r="K27" s="267"/>
      <c r="L27" s="267"/>
      <c r="M27" s="263"/>
      <c r="N27" s="263"/>
      <c r="O27" s="263"/>
      <c r="P27" s="375">
        <v>1125</v>
      </c>
      <c r="Q27" s="375">
        <v>68406513.697698206</v>
      </c>
      <c r="R27" s="375">
        <v>25494426.305967804</v>
      </c>
      <c r="S27" s="375">
        <v>86993</v>
      </c>
      <c r="T27" s="375">
        <v>1125</v>
      </c>
      <c r="U27" s="375">
        <v>68406513.697698206</v>
      </c>
      <c r="V27" s="375">
        <v>25494426.305967804</v>
      </c>
      <c r="W27" s="375">
        <v>86993</v>
      </c>
      <c r="X27" s="267"/>
      <c r="Y27" s="236"/>
      <c r="Z27" s="437"/>
    </row>
    <row r="28" spans="1:26" s="241" customFormat="1" ht="15" customHeight="1">
      <c r="A28" s="203">
        <v>19</v>
      </c>
      <c r="B28" s="263"/>
      <c r="C28" s="354"/>
      <c r="D28" s="526" t="s">
        <v>915</v>
      </c>
      <c r="E28" s="526" t="s">
        <v>914</v>
      </c>
      <c r="F28" s="526" t="s">
        <v>896</v>
      </c>
      <c r="G28" s="375">
        <v>353</v>
      </c>
      <c r="H28" s="375">
        <v>24747.625794190873</v>
      </c>
      <c r="I28" s="267"/>
      <c r="J28" s="267"/>
      <c r="K28" s="267"/>
      <c r="L28" s="267"/>
      <c r="M28" s="263"/>
      <c r="N28" s="263"/>
      <c r="O28" s="263"/>
      <c r="P28" s="375">
        <v>353</v>
      </c>
      <c r="Q28" s="375">
        <v>18028560.766375016</v>
      </c>
      <c r="R28" s="375">
        <v>6719065.027815857</v>
      </c>
      <c r="S28" s="375">
        <v>34215</v>
      </c>
      <c r="T28" s="375">
        <v>353</v>
      </c>
      <c r="U28" s="375">
        <v>18028560.766375016</v>
      </c>
      <c r="V28" s="375">
        <v>6719065.027815857</v>
      </c>
      <c r="W28" s="375">
        <v>34215</v>
      </c>
      <c r="X28" s="267"/>
      <c r="Y28" s="236"/>
      <c r="Z28" s="437"/>
    </row>
    <row r="29" spans="1:26" s="241" customFormat="1" ht="15" customHeight="1">
      <c r="A29" s="203">
        <v>20</v>
      </c>
      <c r="B29" s="263"/>
      <c r="C29" s="354"/>
      <c r="D29" s="526" t="s">
        <v>916</v>
      </c>
      <c r="E29" s="526" t="s">
        <v>917</v>
      </c>
      <c r="F29" s="526" t="s">
        <v>896</v>
      </c>
      <c r="G29" s="375">
        <v>33</v>
      </c>
      <c r="H29" s="375">
        <v>16095.554870000002</v>
      </c>
      <c r="I29" s="267"/>
      <c r="J29" s="267"/>
      <c r="K29" s="267"/>
      <c r="L29" s="267"/>
      <c r="M29" s="263"/>
      <c r="N29" s="263"/>
      <c r="O29" s="263"/>
      <c r="P29" s="375">
        <v>33</v>
      </c>
      <c r="Q29" s="375">
        <v>11468210.42</v>
      </c>
      <c r="R29" s="375">
        <v>4627344.45</v>
      </c>
      <c r="S29" s="375">
        <v>6118</v>
      </c>
      <c r="T29" s="375">
        <v>33</v>
      </c>
      <c r="U29" s="375">
        <v>11468210.42</v>
      </c>
      <c r="V29" s="375">
        <v>4627344.45</v>
      </c>
      <c r="W29" s="375">
        <v>6118</v>
      </c>
      <c r="X29" s="267"/>
      <c r="Y29" s="236"/>
      <c r="Z29" s="437"/>
    </row>
    <row r="30" spans="1:26" s="241" customFormat="1" ht="15" customHeight="1">
      <c r="A30" s="203">
        <v>21</v>
      </c>
      <c r="B30" s="263"/>
      <c r="C30" s="354"/>
      <c r="D30" s="526" t="s">
        <v>918</v>
      </c>
      <c r="E30" s="526" t="s">
        <v>917</v>
      </c>
      <c r="F30" s="526" t="s">
        <v>896</v>
      </c>
      <c r="G30" s="375">
        <v>104</v>
      </c>
      <c r="H30" s="375">
        <v>91045.716540000009</v>
      </c>
      <c r="I30" s="267"/>
      <c r="J30" s="267"/>
      <c r="K30" s="267"/>
      <c r="L30" s="267"/>
      <c r="M30" s="263"/>
      <c r="N30" s="263"/>
      <c r="O30" s="263"/>
      <c r="P30" s="375">
        <v>104</v>
      </c>
      <c r="Q30" s="375">
        <v>62775647.939999998</v>
      </c>
      <c r="R30" s="375">
        <v>28270068.600000005</v>
      </c>
      <c r="S30" s="375">
        <v>22495</v>
      </c>
      <c r="T30" s="375">
        <v>104</v>
      </c>
      <c r="U30" s="375">
        <v>62775647.939999998</v>
      </c>
      <c r="V30" s="375">
        <v>28270068.600000005</v>
      </c>
      <c r="W30" s="375">
        <v>22495</v>
      </c>
      <c r="X30" s="267"/>
      <c r="Y30" s="236"/>
      <c r="Z30" s="437"/>
    </row>
    <row r="31" spans="1:26" s="241" customFormat="1" ht="15" customHeight="1">
      <c r="A31" s="203">
        <v>22</v>
      </c>
      <c r="B31" s="263"/>
      <c r="C31" s="354"/>
      <c r="D31" s="526" t="s">
        <v>919</v>
      </c>
      <c r="E31" s="526" t="s">
        <v>920</v>
      </c>
      <c r="F31" s="526" t="s">
        <v>896</v>
      </c>
      <c r="G31" s="375">
        <v>6</v>
      </c>
      <c r="H31" s="375">
        <v>23601.29536</v>
      </c>
      <c r="I31" s="267"/>
      <c r="J31" s="267"/>
      <c r="K31" s="267"/>
      <c r="L31" s="267"/>
      <c r="M31" s="263"/>
      <c r="N31" s="263"/>
      <c r="O31" s="263"/>
      <c r="P31" s="375">
        <v>6</v>
      </c>
      <c r="Q31" s="375">
        <v>17189719.210000001</v>
      </c>
      <c r="R31" s="375">
        <v>6411576.1499999994</v>
      </c>
      <c r="S31" s="375">
        <v>5801</v>
      </c>
      <c r="T31" s="375">
        <v>6</v>
      </c>
      <c r="U31" s="375">
        <v>17189719.210000001</v>
      </c>
      <c r="V31" s="375">
        <v>6411576.1499999994</v>
      </c>
      <c r="W31" s="375">
        <v>5801</v>
      </c>
      <c r="X31" s="267"/>
      <c r="Y31" s="236"/>
      <c r="Z31" s="437"/>
    </row>
    <row r="32" spans="1:26" s="241" customFormat="1" ht="15" customHeight="1">
      <c r="A32" s="203">
        <v>23</v>
      </c>
      <c r="B32" s="263"/>
      <c r="C32" s="354"/>
      <c r="D32" s="526" t="s">
        <v>921</v>
      </c>
      <c r="E32" s="526" t="s">
        <v>920</v>
      </c>
      <c r="F32" s="526" t="s">
        <v>896</v>
      </c>
      <c r="G32" s="375">
        <v>4</v>
      </c>
      <c r="H32" s="375">
        <v>16664.10125</v>
      </c>
      <c r="I32" s="267"/>
      <c r="J32" s="267"/>
      <c r="K32" s="267"/>
      <c r="L32" s="267"/>
      <c r="M32" s="263"/>
      <c r="N32" s="263"/>
      <c r="O32" s="263"/>
      <c r="P32" s="375">
        <v>4</v>
      </c>
      <c r="Q32" s="375">
        <v>11585963.870000001</v>
      </c>
      <c r="R32" s="375">
        <v>5078137.38</v>
      </c>
      <c r="S32" s="375">
        <v>4065</v>
      </c>
      <c r="T32" s="375">
        <v>4</v>
      </c>
      <c r="U32" s="375">
        <v>11585963.870000001</v>
      </c>
      <c r="V32" s="375">
        <v>5078137.38</v>
      </c>
      <c r="W32" s="375">
        <v>4065</v>
      </c>
      <c r="X32" s="267"/>
      <c r="Y32" s="236"/>
      <c r="Z32" s="437"/>
    </row>
    <row r="33" spans="1:26" s="241" customFormat="1" ht="15" customHeight="1">
      <c r="A33" s="203">
        <v>24</v>
      </c>
      <c r="B33" s="263"/>
      <c r="C33" s="354"/>
      <c r="D33" s="526" t="s">
        <v>922</v>
      </c>
      <c r="E33" s="526" t="s">
        <v>922</v>
      </c>
      <c r="F33" s="526" t="s">
        <v>923</v>
      </c>
      <c r="G33" s="375">
        <v>4</v>
      </c>
      <c r="H33" s="375">
        <v>184478.33918000001</v>
      </c>
      <c r="I33" s="267"/>
      <c r="J33" s="267"/>
      <c r="K33" s="267"/>
      <c r="L33" s="267"/>
      <c r="M33" s="263"/>
      <c r="N33" s="263"/>
      <c r="O33" s="263"/>
      <c r="P33" s="375">
        <v>4</v>
      </c>
      <c r="Q33" s="375">
        <v>128159383.82000001</v>
      </c>
      <c r="R33" s="375">
        <v>56318955.359999999</v>
      </c>
      <c r="S33" s="375">
        <v>0</v>
      </c>
      <c r="T33" s="375">
        <v>4</v>
      </c>
      <c r="U33" s="375">
        <v>128159383.82000001</v>
      </c>
      <c r="V33" s="375">
        <v>56318955.359999999</v>
      </c>
      <c r="W33" s="375">
        <v>0</v>
      </c>
      <c r="X33" s="267"/>
      <c r="Y33" s="236"/>
      <c r="Z33" s="437"/>
    </row>
    <row r="34" spans="1:26" s="241" customFormat="1" ht="15" customHeight="1">
      <c r="A34" s="203">
        <v>25</v>
      </c>
      <c r="B34" s="263"/>
      <c r="C34" s="354"/>
      <c r="D34" s="301" t="s">
        <v>607</v>
      </c>
      <c r="E34" s="301"/>
      <c r="F34" s="301"/>
      <c r="G34" s="302"/>
      <c r="H34" s="303"/>
      <c r="I34" s="263"/>
      <c r="J34" s="263"/>
      <c r="K34" s="263"/>
      <c r="L34" s="263"/>
      <c r="M34" s="263"/>
      <c r="N34" s="263"/>
      <c r="O34" s="263"/>
      <c r="P34" s="304"/>
      <c r="Q34" s="304"/>
      <c r="R34" s="304"/>
      <c r="S34" s="304"/>
      <c r="T34" s="304"/>
      <c r="U34" s="304"/>
      <c r="V34" s="304"/>
      <c r="W34" s="295"/>
      <c r="X34" s="267"/>
      <c r="Y34" s="236"/>
      <c r="Z34" s="437"/>
    </row>
    <row r="35" spans="1:26" s="241" customFormat="1" ht="15" customHeight="1">
      <c r="A35" s="203">
        <v>26</v>
      </c>
      <c r="B35" s="263"/>
      <c r="C35" s="354"/>
      <c r="D35" s="305"/>
      <c r="E35" s="305"/>
      <c r="F35" s="305" t="s">
        <v>367</v>
      </c>
      <c r="G35" s="375">
        <f>SUMIF($F$15:$F$33,"Standard",G$15:G$33)</f>
        <v>31409</v>
      </c>
      <c r="H35" s="469">
        <f>SUMIF($F$15:$F$33,"Standard",H$15:H$33)</f>
        <v>531415.48339999979</v>
      </c>
      <c r="I35" s="267"/>
      <c r="J35" s="267"/>
      <c r="K35" s="267"/>
      <c r="L35" s="267"/>
      <c r="M35" s="263"/>
      <c r="N35" s="263"/>
      <c r="O35" s="263"/>
      <c r="P35" s="469">
        <f>SUMIF($F$15:$F$33,"Standard",P$15:P$33)</f>
        <v>31409</v>
      </c>
      <c r="Q35" s="469">
        <f t="shared" ref="Q35:U35" si="0">SUMIF($F$15:$F$33,"Standard",Q$15:Q$33)</f>
        <v>382768650.32328975</v>
      </c>
      <c r="R35" s="469">
        <f t="shared" si="0"/>
        <v>148646833.07671013</v>
      </c>
      <c r="S35" s="469">
        <f>SUMIF($F$15:$F$33,"Standard",S$15:S$33)</f>
        <v>159687</v>
      </c>
      <c r="T35" s="469">
        <f>SUMIF($F$15:$F$33,"Standard",T$15:T$33)</f>
        <v>31409</v>
      </c>
      <c r="U35" s="469">
        <f t="shared" si="0"/>
        <v>382768650.32328975</v>
      </c>
      <c r="V35" s="469">
        <f>SUMIF($F$15:$F$33,"Standard",V$15:V$33)</f>
        <v>148646833.07671013</v>
      </c>
      <c r="W35" s="469">
        <f>SUMIF($F$15:$F$33,"Standard",W$15:W$33)</f>
        <v>159687</v>
      </c>
      <c r="X35" s="267"/>
      <c r="Y35" s="236"/>
      <c r="Z35" s="437"/>
    </row>
    <row r="36" spans="1:26" s="241" customFormat="1" ht="15" customHeight="1">
      <c r="A36" s="203">
        <v>27</v>
      </c>
      <c r="B36" s="267"/>
      <c r="C36" s="354"/>
      <c r="D36" s="305"/>
      <c r="E36" s="305"/>
      <c r="F36" s="305" t="s">
        <v>371</v>
      </c>
      <c r="G36" s="375">
        <f>SUMIF($F$15:$F$33,"Non-standard",G$15:G$33)</f>
        <v>4</v>
      </c>
      <c r="H36" s="469">
        <f>SUMIF($F$15:$F$33,"Non-standard",H$15:H$33)</f>
        <v>184478.33918000001</v>
      </c>
      <c r="I36" s="267"/>
      <c r="J36" s="267"/>
      <c r="K36" s="267"/>
      <c r="L36" s="267"/>
      <c r="M36" s="263"/>
      <c r="N36" s="263"/>
      <c r="O36" s="263"/>
      <c r="P36" s="469">
        <f>SUMIF($F$15:$F$33,"Non-standard",P$15:P$33)</f>
        <v>4</v>
      </c>
      <c r="Q36" s="469">
        <f t="shared" ref="Q36:W36" si="1">SUMIF($F$15:$F$33,"Non-standard",Q$15:Q$33)</f>
        <v>128159383.82000001</v>
      </c>
      <c r="R36" s="469">
        <f t="shared" si="1"/>
        <v>56318955.359999999</v>
      </c>
      <c r="S36" s="469">
        <f>SUMIF($F$15:$F$33,"Non-standard",S$15:S$33)</f>
        <v>0</v>
      </c>
      <c r="T36" s="469">
        <f>SUMIF($F$15:$F$33,"Non-standard",T$15:T$33)</f>
        <v>4</v>
      </c>
      <c r="U36" s="469">
        <f t="shared" si="1"/>
        <v>128159383.82000001</v>
      </c>
      <c r="V36" s="469">
        <f>SUMIF($F$15:$F$33,"Non-standard",V$15:V$33)</f>
        <v>56318955.359999999</v>
      </c>
      <c r="W36" s="469">
        <f t="shared" si="1"/>
        <v>0</v>
      </c>
      <c r="X36" s="267"/>
      <c r="Y36" s="236"/>
      <c r="Z36" s="437"/>
    </row>
    <row r="37" spans="1:26" s="241" customFormat="1" ht="15" customHeight="1">
      <c r="A37" s="203">
        <v>28</v>
      </c>
      <c r="B37" s="267"/>
      <c r="C37" s="354"/>
      <c r="D37" s="305"/>
      <c r="E37" s="305"/>
      <c r="F37" s="305" t="s">
        <v>370</v>
      </c>
      <c r="G37" s="369">
        <f>SUM(G35:G36)</f>
        <v>31413</v>
      </c>
      <c r="H37" s="369">
        <f>SUM(H35:H36)</f>
        <v>715893.8225799998</v>
      </c>
      <c r="I37" s="267"/>
      <c r="J37" s="267"/>
      <c r="K37" s="267"/>
      <c r="L37" s="267"/>
      <c r="M37" s="263"/>
      <c r="N37" s="263"/>
      <c r="O37" s="263"/>
      <c r="P37" s="527">
        <f t="shared" ref="P37:W37" si="2">SUM(P35:P36)</f>
        <v>31413</v>
      </c>
      <c r="Q37" s="527">
        <f t="shared" si="2"/>
        <v>510928034.14328974</v>
      </c>
      <c r="R37" s="527">
        <f t="shared" si="2"/>
        <v>204965788.43671012</v>
      </c>
      <c r="S37" s="527">
        <f>SUM(S35:S36)</f>
        <v>159687</v>
      </c>
      <c r="T37" s="527">
        <f>SUM(T35:T36)</f>
        <v>31413</v>
      </c>
      <c r="U37" s="527">
        <f t="shared" si="2"/>
        <v>510928034.14328974</v>
      </c>
      <c r="V37" s="527">
        <f t="shared" si="2"/>
        <v>204965788.43671012</v>
      </c>
      <c r="W37" s="527">
        <f t="shared" si="2"/>
        <v>159687</v>
      </c>
      <c r="X37" s="267"/>
      <c r="Y37" s="236"/>
      <c r="Z37" s="429" t="s">
        <v>746</v>
      </c>
    </row>
    <row r="38" spans="1:26" s="241" customFormat="1" ht="17.25" customHeight="1">
      <c r="A38" s="203">
        <v>29</v>
      </c>
      <c r="B38" s="239"/>
      <c r="C38" s="243"/>
      <c r="D38" s="244"/>
      <c r="E38" s="244"/>
      <c r="F38" s="244"/>
      <c r="G38" s="245"/>
      <c r="H38" s="245"/>
      <c r="I38" s="239"/>
      <c r="J38" s="239"/>
      <c r="K38" s="239"/>
      <c r="L38" s="239"/>
      <c r="M38" s="240"/>
      <c r="N38" s="240"/>
      <c r="O38" s="240"/>
      <c r="P38" s="245"/>
      <c r="Q38" s="245"/>
      <c r="R38" s="245"/>
      <c r="S38" s="245"/>
      <c r="T38" s="245"/>
      <c r="U38" s="245"/>
      <c r="V38" s="245"/>
      <c r="W38" s="245"/>
      <c r="X38" s="239"/>
      <c r="Y38" s="236"/>
      <c r="Z38" s="437"/>
    </row>
    <row r="39" spans="1:26" s="241" customFormat="1" ht="17.25" customHeight="1">
      <c r="A39" s="203"/>
      <c r="B39" s="239"/>
      <c r="C39" s="243"/>
      <c r="D39" s="244"/>
      <c r="E39" s="244"/>
      <c r="F39" s="244"/>
      <c r="G39" s="245"/>
      <c r="H39" s="245"/>
      <c r="I39" s="239"/>
      <c r="J39" s="239"/>
      <c r="K39" s="239"/>
      <c r="L39" s="239"/>
      <c r="M39" s="240"/>
      <c r="N39" s="240"/>
      <c r="O39" s="240"/>
      <c r="P39" s="245"/>
      <c r="Q39" s="245"/>
      <c r="R39" s="245"/>
      <c r="S39" s="245"/>
      <c r="T39" s="245"/>
      <c r="U39" s="245"/>
      <c r="V39" s="245"/>
      <c r="W39" s="245"/>
      <c r="X39" s="239"/>
      <c r="Y39" s="236"/>
      <c r="Z39" s="437"/>
    </row>
    <row r="40" spans="1:26" s="241" customFormat="1" ht="27" customHeight="1">
      <c r="A40" s="203">
        <v>38</v>
      </c>
      <c r="B40" s="267"/>
      <c r="C40" s="306" t="s">
        <v>674</v>
      </c>
      <c r="D40" s="354"/>
      <c r="E40" s="354"/>
      <c r="F40" s="354"/>
      <c r="G40" s="354"/>
      <c r="H40" s="354"/>
      <c r="I40" s="267"/>
      <c r="J40" s="267"/>
      <c r="K40" s="267"/>
      <c r="L40" s="267"/>
      <c r="M40" s="263"/>
      <c r="N40" s="193"/>
      <c r="O40" s="193"/>
      <c r="P40" s="193"/>
      <c r="Q40" s="193"/>
      <c r="R40" s="193"/>
      <c r="S40" s="193"/>
      <c r="T40" s="193"/>
      <c r="U40" s="193"/>
      <c r="V40" s="193"/>
      <c r="W40" s="193"/>
      <c r="X40" s="267"/>
      <c r="Y40" s="236"/>
      <c r="Z40" s="437"/>
    </row>
    <row r="41" spans="1:26" s="241" customFormat="1" ht="17.25" customHeight="1">
      <c r="A41" s="203">
        <v>39</v>
      </c>
      <c r="B41" s="267"/>
      <c r="C41" s="354"/>
      <c r="D41" s="354"/>
      <c r="E41" s="354"/>
      <c r="F41" s="354"/>
      <c r="G41" s="354"/>
      <c r="H41" s="354"/>
      <c r="I41" s="267"/>
      <c r="J41" s="267"/>
      <c r="K41" s="267"/>
      <c r="L41" s="267"/>
      <c r="M41" s="263"/>
      <c r="N41" s="193"/>
      <c r="O41" s="193"/>
      <c r="P41" s="193"/>
      <c r="Q41" s="193"/>
      <c r="R41" s="193"/>
      <c r="S41" s="193"/>
      <c r="T41" s="193"/>
      <c r="U41" s="193"/>
      <c r="V41" s="193"/>
      <c r="W41" s="193"/>
      <c r="X41" s="267"/>
      <c r="Y41" s="236"/>
      <c r="Z41" s="437"/>
    </row>
    <row r="42" spans="1:26" s="241" customFormat="1" ht="12.75" customHeight="1">
      <c r="A42" s="203">
        <v>40</v>
      </c>
      <c r="B42" s="267"/>
      <c r="C42" s="298"/>
      <c r="D42" s="357"/>
      <c r="E42" s="357"/>
      <c r="F42" s="357"/>
      <c r="G42" s="357"/>
      <c r="H42" s="357"/>
      <c r="I42" s="267"/>
      <c r="J42" s="267"/>
      <c r="K42" s="267"/>
      <c r="L42" s="267"/>
      <c r="M42" s="357"/>
      <c r="N42" s="357"/>
      <c r="O42" s="263"/>
      <c r="P42" s="262" t="s">
        <v>857</v>
      </c>
      <c r="Q42" s="267"/>
      <c r="R42" s="267"/>
      <c r="S42" s="267"/>
      <c r="T42" s="267"/>
      <c r="U42" s="267"/>
      <c r="V42" s="267"/>
      <c r="W42" s="267"/>
      <c r="X42" s="695" t="s">
        <v>668</v>
      </c>
      <c r="Y42" s="236"/>
      <c r="Z42" s="437"/>
    </row>
    <row r="43" spans="1:26" s="241" customFormat="1" ht="57.75" customHeight="1">
      <c r="A43" s="203">
        <v>41</v>
      </c>
      <c r="B43" s="267"/>
      <c r="C43" s="298"/>
      <c r="D43" s="357"/>
      <c r="E43" s="357"/>
      <c r="F43" s="357"/>
      <c r="G43" s="357"/>
      <c r="H43" s="357"/>
      <c r="I43" s="267"/>
      <c r="J43" s="267"/>
      <c r="K43" s="267"/>
      <c r="L43" s="267"/>
      <c r="M43" s="263"/>
      <c r="N43" s="694" t="s">
        <v>488</v>
      </c>
      <c r="O43" s="307" t="s">
        <v>576</v>
      </c>
      <c r="P43" s="500" t="s">
        <v>924</v>
      </c>
      <c r="Q43" s="500" t="s">
        <v>925</v>
      </c>
      <c r="R43" s="500" t="s">
        <v>926</v>
      </c>
      <c r="S43" s="500" t="s">
        <v>927</v>
      </c>
      <c r="T43" s="500" t="s">
        <v>928</v>
      </c>
      <c r="U43" s="500" t="s">
        <v>929</v>
      </c>
      <c r="V43" s="500" t="s">
        <v>930</v>
      </c>
      <c r="W43" s="500" t="s">
        <v>931</v>
      </c>
      <c r="X43" s="695"/>
      <c r="Y43" s="236"/>
      <c r="Z43" s="437"/>
    </row>
    <row r="44" spans="1:26" s="241" customFormat="1" ht="57.75" customHeight="1">
      <c r="A44" s="203">
        <v>42</v>
      </c>
      <c r="B44" s="348"/>
      <c r="C44" s="298"/>
      <c r="D44" s="357" t="s">
        <v>521</v>
      </c>
      <c r="E44" s="350" t="s">
        <v>667</v>
      </c>
      <c r="F44" s="357" t="s">
        <v>577</v>
      </c>
      <c r="G44" s="357" t="s">
        <v>530</v>
      </c>
      <c r="H44" s="357" t="s">
        <v>531</v>
      </c>
      <c r="I44" s="267"/>
      <c r="J44" s="267"/>
      <c r="K44" s="267"/>
      <c r="L44" s="267"/>
      <c r="M44" s="357" t="s">
        <v>369</v>
      </c>
      <c r="N44" s="694"/>
      <c r="O44" s="308" t="s">
        <v>680</v>
      </c>
      <c r="P44" s="500" t="s">
        <v>932</v>
      </c>
      <c r="Q44" s="500" t="s">
        <v>933</v>
      </c>
      <c r="R44" s="500" t="s">
        <v>933</v>
      </c>
      <c r="S44" s="500" t="s">
        <v>934</v>
      </c>
      <c r="T44" s="500" t="s">
        <v>932</v>
      </c>
      <c r="U44" s="500" t="s">
        <v>933</v>
      </c>
      <c r="V44" s="500" t="s">
        <v>933</v>
      </c>
      <c r="W44" s="500" t="s">
        <v>934</v>
      </c>
      <c r="X44" s="695"/>
      <c r="Y44" s="236"/>
      <c r="Z44" s="437"/>
    </row>
    <row r="45" spans="1:26" s="241" customFormat="1" ht="15" customHeight="1">
      <c r="A45" s="203">
        <v>43</v>
      </c>
      <c r="B45" s="348"/>
      <c r="C45" s="354"/>
      <c r="D45" s="357"/>
      <c r="E45" s="357"/>
      <c r="F45" s="357"/>
      <c r="G45" s="357"/>
      <c r="H45" s="357"/>
      <c r="I45" s="289"/>
      <c r="J45" s="289"/>
      <c r="K45" s="289"/>
      <c r="L45" s="289"/>
      <c r="M45" s="357"/>
      <c r="N45" s="357"/>
      <c r="O45" s="357"/>
      <c r="P45" s="357"/>
      <c r="Q45" s="357"/>
      <c r="R45" s="357"/>
      <c r="S45" s="453"/>
      <c r="T45" s="453"/>
      <c r="U45" s="357"/>
      <c r="V45" s="357"/>
      <c r="W45" s="357"/>
      <c r="X45" s="695"/>
      <c r="Y45" s="236"/>
      <c r="Z45" s="437"/>
    </row>
    <row r="46" spans="1:26" s="241" customFormat="1" ht="15" customHeight="1">
      <c r="A46" s="203">
        <v>44</v>
      </c>
      <c r="B46" s="263"/>
      <c r="C46" s="354"/>
      <c r="D46" s="526" t="s">
        <v>894</v>
      </c>
      <c r="E46" s="526" t="s">
        <v>895</v>
      </c>
      <c r="F46" s="526" t="s">
        <v>896</v>
      </c>
      <c r="G46" s="528">
        <f>SUM(P46:W46)</f>
        <v>513638.24803764524</v>
      </c>
      <c r="H46" s="393" t="s">
        <v>892</v>
      </c>
      <c r="I46" s="267"/>
      <c r="J46" s="267"/>
      <c r="K46" s="267"/>
      <c r="L46" s="267"/>
      <c r="M46" s="393">
        <v>413391.09893814463</v>
      </c>
      <c r="N46" s="393">
        <v>100247.14909950063</v>
      </c>
      <c r="O46" s="263"/>
      <c r="P46" s="393">
        <v>47390.224248545499</v>
      </c>
      <c r="Q46" s="393">
        <v>297066.02389798476</v>
      </c>
      <c r="R46" s="393">
        <v>68934.850791614357</v>
      </c>
      <c r="S46" s="393">
        <v>0</v>
      </c>
      <c r="T46" s="393">
        <v>0</v>
      </c>
      <c r="U46" s="393">
        <v>93161.370550654014</v>
      </c>
      <c r="V46" s="393">
        <v>7085.7785488466179</v>
      </c>
      <c r="W46" s="393">
        <v>0</v>
      </c>
      <c r="X46" s="267"/>
      <c r="Y46" s="236"/>
      <c r="Z46" s="437"/>
    </row>
    <row r="47" spans="1:26" s="241" customFormat="1" ht="15" customHeight="1">
      <c r="A47" s="203">
        <v>45</v>
      </c>
      <c r="B47" s="263"/>
      <c r="C47" s="354"/>
      <c r="D47" s="526" t="s">
        <v>897</v>
      </c>
      <c r="E47" s="526" t="s">
        <v>895</v>
      </c>
      <c r="F47" s="526" t="s">
        <v>896</v>
      </c>
      <c r="G47" s="528">
        <f>SUM(P47:W47)</f>
        <v>3091074.136421171</v>
      </c>
      <c r="H47" s="393" t="s">
        <v>892</v>
      </c>
      <c r="I47" s="267"/>
      <c r="J47" s="267"/>
      <c r="K47" s="267"/>
      <c r="L47" s="267"/>
      <c r="M47" s="393">
        <v>2440699.8102082848</v>
      </c>
      <c r="N47" s="393">
        <v>650374.32621288591</v>
      </c>
      <c r="O47" s="263"/>
      <c r="P47" s="393">
        <v>307453.98189960985</v>
      </c>
      <c r="Q47" s="393">
        <v>1751519.8537479297</v>
      </c>
      <c r="R47" s="393">
        <v>381725.97456074541</v>
      </c>
      <c r="S47" s="393">
        <v>0</v>
      </c>
      <c r="T47" s="393">
        <v>0</v>
      </c>
      <c r="U47" s="393">
        <v>604403.85731879552</v>
      </c>
      <c r="V47" s="393">
        <v>45970.468894090438</v>
      </c>
      <c r="W47" s="393">
        <v>0</v>
      </c>
      <c r="X47" s="267"/>
      <c r="Y47" s="236"/>
      <c r="Z47" s="437"/>
    </row>
    <row r="48" spans="1:26" s="241" customFormat="1" ht="15" customHeight="1">
      <c r="A48" s="203"/>
      <c r="B48" s="263"/>
      <c r="C48" s="451"/>
      <c r="D48" s="566" t="s">
        <v>898</v>
      </c>
      <c r="E48" s="566" t="s">
        <v>899</v>
      </c>
      <c r="F48" s="566" t="s">
        <v>896</v>
      </c>
      <c r="G48" s="528">
        <f t="shared" ref="G48:G56" si="3">SUM(P48:W48)</f>
        <v>3503.6273823214337</v>
      </c>
      <c r="H48" s="393" t="s">
        <v>892</v>
      </c>
      <c r="I48" s="267"/>
      <c r="J48" s="267"/>
      <c r="K48" s="267"/>
      <c r="L48" s="267"/>
      <c r="M48" s="393">
        <v>2032.4046162150669</v>
      </c>
      <c r="N48" s="393">
        <v>1471.2227661063669</v>
      </c>
      <c r="O48" s="263"/>
      <c r="P48" s="393">
        <v>232.99028637436334</v>
      </c>
      <c r="Q48" s="393">
        <v>1460.5015924188042</v>
      </c>
      <c r="R48" s="393">
        <v>338.91273742189941</v>
      </c>
      <c r="S48" s="393">
        <v>0</v>
      </c>
      <c r="T48" s="393">
        <v>0</v>
      </c>
      <c r="U48" s="393">
        <v>1170.7564928330037</v>
      </c>
      <c r="V48" s="393">
        <v>300.46627327336324</v>
      </c>
      <c r="W48" s="393">
        <v>0</v>
      </c>
      <c r="X48" s="267"/>
      <c r="Y48" s="236"/>
      <c r="Z48" s="437"/>
    </row>
    <row r="49" spans="1:26" s="241" customFormat="1" ht="15" customHeight="1">
      <c r="A49" s="203"/>
      <c r="B49" s="263"/>
      <c r="C49" s="451"/>
      <c r="D49" s="566" t="s">
        <v>900</v>
      </c>
      <c r="E49" s="566" t="s">
        <v>899</v>
      </c>
      <c r="F49" s="566" t="s">
        <v>896</v>
      </c>
      <c r="G49" s="528">
        <f t="shared" si="3"/>
        <v>9298.2351035270476</v>
      </c>
      <c r="H49" s="393" t="s">
        <v>892</v>
      </c>
      <c r="I49" s="267"/>
      <c r="J49" s="267"/>
      <c r="K49" s="267"/>
      <c r="L49" s="267"/>
      <c r="M49" s="393">
        <v>5178.8113584292196</v>
      </c>
      <c r="N49" s="393">
        <v>4119.4237450978262</v>
      </c>
      <c r="O49" s="263"/>
      <c r="P49" s="393">
        <v>652.37280184821736</v>
      </c>
      <c r="Q49" s="393">
        <v>3716.4713477525033</v>
      </c>
      <c r="R49" s="393">
        <v>809.96720882849888</v>
      </c>
      <c r="S49" s="393">
        <v>0</v>
      </c>
      <c r="T49" s="393">
        <v>0</v>
      </c>
      <c r="U49" s="393">
        <v>3278.1181799324095</v>
      </c>
      <c r="V49" s="393">
        <v>841.30556516541708</v>
      </c>
      <c r="W49" s="393">
        <v>0</v>
      </c>
      <c r="X49" s="267"/>
      <c r="Y49" s="236"/>
      <c r="Z49" s="437"/>
    </row>
    <row r="50" spans="1:26" s="241" customFormat="1" ht="15" customHeight="1">
      <c r="A50" s="203"/>
      <c r="B50" s="263"/>
      <c r="C50" s="451"/>
      <c r="D50" s="566" t="s">
        <v>901</v>
      </c>
      <c r="E50" s="566" t="s">
        <v>902</v>
      </c>
      <c r="F50" s="566" t="s">
        <v>896</v>
      </c>
      <c r="G50" s="528">
        <f t="shared" si="3"/>
        <v>4629602.9376133019</v>
      </c>
      <c r="H50" s="393" t="s">
        <v>892</v>
      </c>
      <c r="I50" s="267"/>
      <c r="J50" s="267"/>
      <c r="K50" s="267"/>
      <c r="L50" s="267"/>
      <c r="M50" s="393">
        <v>3650847.7344799107</v>
      </c>
      <c r="N50" s="393">
        <v>978755.20313339052</v>
      </c>
      <c r="O50" s="263"/>
      <c r="P50" s="393">
        <v>1999229.4173266075</v>
      </c>
      <c r="Q50" s="393">
        <v>1500354.2707866414</v>
      </c>
      <c r="R50" s="393">
        <v>151264.04636666196</v>
      </c>
      <c r="S50" s="393">
        <v>0</v>
      </c>
      <c r="T50" s="393">
        <v>0</v>
      </c>
      <c r="U50" s="393">
        <v>909573.75822216424</v>
      </c>
      <c r="V50" s="393">
        <v>69181.44491122631</v>
      </c>
      <c r="W50" s="393">
        <v>0</v>
      </c>
      <c r="X50" s="267"/>
      <c r="Y50" s="236"/>
      <c r="Z50" s="437"/>
    </row>
    <row r="51" spans="1:26" s="241" customFormat="1" ht="15" customHeight="1">
      <c r="A51" s="203"/>
      <c r="B51" s="263"/>
      <c r="C51" s="451"/>
      <c r="D51" s="566" t="s">
        <v>903</v>
      </c>
      <c r="E51" s="566" t="s">
        <v>902</v>
      </c>
      <c r="F51" s="566" t="s">
        <v>896</v>
      </c>
      <c r="G51" s="528">
        <f t="shared" si="3"/>
        <v>10052710.613142058</v>
      </c>
      <c r="H51" s="393" t="s">
        <v>892</v>
      </c>
      <c r="I51" s="267"/>
      <c r="J51" s="267"/>
      <c r="K51" s="267"/>
      <c r="L51" s="267"/>
      <c r="M51" s="393">
        <v>7802416.1046454217</v>
      </c>
      <c r="N51" s="393">
        <v>2250294.5084966365</v>
      </c>
      <c r="O51" s="263"/>
      <c r="P51" s="393">
        <v>4005115.597507264</v>
      </c>
      <c r="Q51" s="393">
        <v>3449523.4002761371</v>
      </c>
      <c r="R51" s="393">
        <v>347777.1068620208</v>
      </c>
      <c r="S51" s="393">
        <v>0</v>
      </c>
      <c r="T51" s="393">
        <v>0</v>
      </c>
      <c r="U51" s="393">
        <v>2091236.732788058</v>
      </c>
      <c r="V51" s="393">
        <v>159057.77570857867</v>
      </c>
      <c r="W51" s="393">
        <v>0</v>
      </c>
      <c r="X51" s="267"/>
      <c r="Y51" s="236"/>
      <c r="Z51" s="437"/>
    </row>
    <row r="52" spans="1:26" s="241" customFormat="1" ht="15" customHeight="1">
      <c r="A52" s="203"/>
      <c r="B52" s="263"/>
      <c r="C52" s="451"/>
      <c r="D52" s="566" t="s">
        <v>904</v>
      </c>
      <c r="E52" s="566" t="s">
        <v>905</v>
      </c>
      <c r="F52" s="566" t="s">
        <v>896</v>
      </c>
      <c r="G52" s="528">
        <f t="shared" si="3"/>
        <v>22331.846126875636</v>
      </c>
      <c r="H52" s="393" t="s">
        <v>892</v>
      </c>
      <c r="I52" s="267"/>
      <c r="J52" s="267"/>
      <c r="K52" s="267"/>
      <c r="L52" s="267"/>
      <c r="M52" s="393">
        <v>12429.935695316675</v>
      </c>
      <c r="N52" s="393">
        <v>9901.9104315589611</v>
      </c>
      <c r="O52" s="263"/>
      <c r="P52" s="393">
        <v>11627.182394791256</v>
      </c>
      <c r="Q52" s="393">
        <v>729.23285623720233</v>
      </c>
      <c r="R52" s="393">
        <v>73.520444288216865</v>
      </c>
      <c r="S52" s="393">
        <v>0</v>
      </c>
      <c r="T52" s="393">
        <v>9426.1958178605782</v>
      </c>
      <c r="U52" s="393">
        <v>442.08963348302348</v>
      </c>
      <c r="V52" s="393">
        <v>33.624980215359031</v>
      </c>
      <c r="W52" s="393">
        <v>0</v>
      </c>
      <c r="X52" s="267"/>
      <c r="Y52" s="236"/>
      <c r="Z52" s="437"/>
    </row>
    <row r="53" spans="1:26" s="241" customFormat="1" ht="15" customHeight="1">
      <c r="A53" s="203"/>
      <c r="B53" s="263"/>
      <c r="C53" s="451"/>
      <c r="D53" s="566" t="s">
        <v>906</v>
      </c>
      <c r="E53" s="566" t="s">
        <v>905</v>
      </c>
      <c r="F53" s="566" t="s">
        <v>896</v>
      </c>
      <c r="G53" s="528">
        <f t="shared" si="3"/>
        <v>29468.98084852067</v>
      </c>
      <c r="H53" s="393" t="s">
        <v>892</v>
      </c>
      <c r="I53" s="267"/>
      <c r="J53" s="267"/>
      <c r="K53" s="267"/>
      <c r="L53" s="267"/>
      <c r="M53" s="393">
        <v>15024.578370069146</v>
      </c>
      <c r="N53" s="393">
        <v>14444.402478451524</v>
      </c>
      <c r="O53" s="263"/>
      <c r="P53" s="393">
        <v>14951.561654985375</v>
      </c>
      <c r="Q53" s="393">
        <v>66.329453468140457</v>
      </c>
      <c r="R53" s="393">
        <v>6.6872616156313995</v>
      </c>
      <c r="S53" s="393">
        <v>0</v>
      </c>
      <c r="T53" s="393">
        <v>14401.132499509218</v>
      </c>
      <c r="U53" s="393">
        <v>40.211523002634991</v>
      </c>
      <c r="V53" s="393">
        <v>3.0584559396708357</v>
      </c>
      <c r="W53" s="393">
        <v>0</v>
      </c>
      <c r="X53" s="267"/>
      <c r="Y53" s="236"/>
      <c r="Z53" s="437"/>
    </row>
    <row r="54" spans="1:26" s="241" customFormat="1" ht="15" customHeight="1">
      <c r="A54" s="203"/>
      <c r="B54" s="263"/>
      <c r="C54" s="451"/>
      <c r="D54" s="566" t="s">
        <v>907</v>
      </c>
      <c r="E54" s="566" t="s">
        <v>908</v>
      </c>
      <c r="F54" s="566" t="s">
        <v>896</v>
      </c>
      <c r="G54" s="528">
        <f t="shared" si="3"/>
        <v>978499.32943733514</v>
      </c>
      <c r="H54" s="393" t="s">
        <v>892</v>
      </c>
      <c r="I54" s="267"/>
      <c r="J54" s="267"/>
      <c r="K54" s="267"/>
      <c r="L54" s="267"/>
      <c r="M54" s="393">
        <v>805574.77787824173</v>
      </c>
      <c r="N54" s="393">
        <v>172924.55155909341</v>
      </c>
      <c r="O54" s="263"/>
      <c r="P54" s="393">
        <v>513770.08971292566</v>
      </c>
      <c r="Q54" s="393">
        <v>265079.65283346898</v>
      </c>
      <c r="R54" s="393">
        <v>26725.035331846982</v>
      </c>
      <c r="S54" s="393">
        <v>0</v>
      </c>
      <c r="T54" s="393">
        <v>0</v>
      </c>
      <c r="U54" s="393">
        <v>160701.70942330195</v>
      </c>
      <c r="V54" s="393">
        <v>12222.842135791461</v>
      </c>
      <c r="W54" s="393">
        <v>0</v>
      </c>
      <c r="X54" s="267"/>
      <c r="Y54" s="236"/>
      <c r="Z54" s="437"/>
    </row>
    <row r="55" spans="1:26" s="241" customFormat="1" ht="15" customHeight="1">
      <c r="A55" s="203"/>
      <c r="B55" s="263"/>
      <c r="C55" s="451"/>
      <c r="D55" s="566" t="s">
        <v>909</v>
      </c>
      <c r="E55" s="566" t="s">
        <v>908</v>
      </c>
      <c r="F55" s="566" t="s">
        <v>896</v>
      </c>
      <c r="G55" s="528">
        <f t="shared" si="3"/>
        <v>1415663.1124874882</v>
      </c>
      <c r="H55" s="393" t="s">
        <v>892</v>
      </c>
      <c r="I55" s="267"/>
      <c r="J55" s="267"/>
      <c r="K55" s="267"/>
      <c r="L55" s="267"/>
      <c r="M55" s="393">
        <v>1144946.745563942</v>
      </c>
      <c r="N55" s="393">
        <v>270716.36692354613</v>
      </c>
      <c r="O55" s="263"/>
      <c r="P55" s="393">
        <v>688121.4751258269</v>
      </c>
      <c r="Q55" s="393">
        <v>414986.76684963756</v>
      </c>
      <c r="R55" s="393">
        <v>41838.503588477681</v>
      </c>
      <c r="S55" s="393">
        <v>0</v>
      </c>
      <c r="T55" s="393">
        <v>0</v>
      </c>
      <c r="U55" s="393">
        <v>251581.2968213071</v>
      </c>
      <c r="V55" s="393">
        <v>19135.070102239042</v>
      </c>
      <c r="W55" s="393">
        <v>0</v>
      </c>
      <c r="X55" s="267"/>
      <c r="Y55" s="236"/>
      <c r="Z55" s="437"/>
    </row>
    <row r="56" spans="1:26" s="241" customFormat="1" ht="15" customHeight="1">
      <c r="A56" s="203"/>
      <c r="B56" s="263"/>
      <c r="C56" s="451"/>
      <c r="D56" s="566" t="s">
        <v>910</v>
      </c>
      <c r="E56" s="566" t="s">
        <v>911</v>
      </c>
      <c r="F56" s="566" t="s">
        <v>896</v>
      </c>
      <c r="G56" s="528">
        <f t="shared" si="3"/>
        <v>32646.41274116694</v>
      </c>
      <c r="H56" s="393" t="s">
        <v>892</v>
      </c>
      <c r="I56" s="267"/>
      <c r="J56" s="267"/>
      <c r="K56" s="267"/>
      <c r="L56" s="267"/>
      <c r="M56" s="393">
        <v>24074.648534292275</v>
      </c>
      <c r="N56" s="393">
        <v>8571.7642068746663</v>
      </c>
      <c r="O56" s="263"/>
      <c r="P56" s="393">
        <v>15354.048658087435</v>
      </c>
      <c r="Q56" s="393">
        <v>7921.9206593910249</v>
      </c>
      <c r="R56" s="393">
        <v>798.67921681381779</v>
      </c>
      <c r="S56" s="393">
        <v>0</v>
      </c>
      <c r="T56" s="393">
        <v>3403.9040453385423</v>
      </c>
      <c r="U56" s="393">
        <v>4802.5798218458049</v>
      </c>
      <c r="V56" s="393">
        <v>365.28033969031947</v>
      </c>
      <c r="W56" s="393">
        <v>0</v>
      </c>
      <c r="X56" s="267"/>
      <c r="Y56" s="236"/>
      <c r="Z56" s="437"/>
    </row>
    <row r="57" spans="1:26" s="241" customFormat="1" ht="15" customHeight="1">
      <c r="A57" s="203">
        <v>46</v>
      </c>
      <c r="B57" s="263"/>
      <c r="C57" s="354"/>
      <c r="D57" s="526" t="s">
        <v>912</v>
      </c>
      <c r="E57" s="526" t="s">
        <v>911</v>
      </c>
      <c r="F57" s="526" t="s">
        <v>896</v>
      </c>
      <c r="G57" s="528">
        <f t="shared" ref="G57:G64" si="4">SUM(P57:W57)</f>
        <v>16384.474621087797</v>
      </c>
      <c r="H57" s="393" t="s">
        <v>892</v>
      </c>
      <c r="I57" s="267"/>
      <c r="J57" s="267"/>
      <c r="K57" s="267"/>
      <c r="L57" s="267"/>
      <c r="M57" s="393">
        <v>11768.909278924513</v>
      </c>
      <c r="N57" s="393">
        <v>4615.5653421632824</v>
      </c>
      <c r="O57" s="263"/>
      <c r="P57" s="393">
        <v>7073.2016532757525</v>
      </c>
      <c r="Q57" s="393">
        <v>4265.6495858259368</v>
      </c>
      <c r="R57" s="393">
        <v>430.05803982282504</v>
      </c>
      <c r="S57" s="393">
        <v>0</v>
      </c>
      <c r="T57" s="393">
        <v>1832.8714090284459</v>
      </c>
      <c r="U57" s="393">
        <v>2586.0045194554336</v>
      </c>
      <c r="V57" s="393">
        <v>196.6894136794028</v>
      </c>
      <c r="W57" s="393">
        <v>0</v>
      </c>
      <c r="X57" s="267"/>
      <c r="Y57" s="236"/>
      <c r="Z57" s="437"/>
    </row>
    <row r="58" spans="1:26" s="241" customFormat="1" ht="15" customHeight="1">
      <c r="A58" s="203">
        <v>47</v>
      </c>
      <c r="B58" s="263"/>
      <c r="C58" s="354"/>
      <c r="D58" s="526" t="s">
        <v>913</v>
      </c>
      <c r="E58" s="526" t="s">
        <v>914</v>
      </c>
      <c r="F58" s="526" t="s">
        <v>896</v>
      </c>
      <c r="G58" s="528">
        <f t="shared" si="4"/>
        <v>8648608.255761493</v>
      </c>
      <c r="H58" s="393" t="s">
        <v>892</v>
      </c>
      <c r="I58" s="267"/>
      <c r="J58" s="267"/>
      <c r="K58" s="267"/>
      <c r="L58" s="267"/>
      <c r="M58" s="393">
        <v>3783755.843533515</v>
      </c>
      <c r="N58" s="393">
        <v>4864852.4122279771</v>
      </c>
      <c r="O58" s="263"/>
      <c r="P58" s="393">
        <v>120938.20493846235</v>
      </c>
      <c r="Q58" s="393">
        <v>2404986.9174001054</v>
      </c>
      <c r="R58" s="393">
        <v>242468.1021463614</v>
      </c>
      <c r="S58" s="393">
        <v>1015362.6190485855</v>
      </c>
      <c r="T58" s="393">
        <v>0</v>
      </c>
      <c r="U58" s="393">
        <v>1457997.6419754715</v>
      </c>
      <c r="V58" s="393">
        <v>110894.1222602722</v>
      </c>
      <c r="W58" s="393">
        <v>3295960.6479922328</v>
      </c>
      <c r="X58" s="267"/>
      <c r="Y58" s="236"/>
      <c r="Z58" s="437"/>
    </row>
    <row r="59" spans="1:26" s="241" customFormat="1" ht="15" customHeight="1">
      <c r="A59" s="203">
        <v>48</v>
      </c>
      <c r="B59" s="263"/>
      <c r="C59" s="354"/>
      <c r="D59" s="526" t="s">
        <v>915</v>
      </c>
      <c r="E59" s="526" t="s">
        <v>914</v>
      </c>
      <c r="F59" s="526" t="s">
        <v>896</v>
      </c>
      <c r="G59" s="528">
        <f t="shared" si="4"/>
        <v>2755685.8292072038</v>
      </c>
      <c r="H59" s="393" t="s">
        <v>892</v>
      </c>
      <c r="I59" s="267"/>
      <c r="J59" s="267"/>
      <c r="K59" s="267"/>
      <c r="L59" s="267"/>
      <c r="M59" s="393">
        <v>1071065.0440997577</v>
      </c>
      <c r="N59" s="393">
        <v>1684620.7851074461</v>
      </c>
      <c r="O59" s="263"/>
      <c r="P59" s="393">
        <v>32402.833052045382</v>
      </c>
      <c r="Q59" s="393">
        <v>633835.14871543122</v>
      </c>
      <c r="R59" s="393">
        <v>63902.553677434262</v>
      </c>
      <c r="S59" s="393">
        <v>340924.50865484681</v>
      </c>
      <c r="T59" s="393">
        <v>0</v>
      </c>
      <c r="U59" s="393">
        <v>384255.79180584307</v>
      </c>
      <c r="V59" s="393">
        <v>29226.184960079478</v>
      </c>
      <c r="W59" s="393">
        <v>1271138.8083415236</v>
      </c>
      <c r="X59" s="267"/>
      <c r="Y59" s="236"/>
      <c r="Z59" s="437"/>
    </row>
    <row r="60" spans="1:26" s="241" customFormat="1" ht="15" customHeight="1">
      <c r="A60" s="203">
        <v>49</v>
      </c>
      <c r="B60" s="263"/>
      <c r="C60" s="354"/>
      <c r="D60" s="526" t="s">
        <v>916</v>
      </c>
      <c r="E60" s="526" t="s">
        <v>917</v>
      </c>
      <c r="F60" s="526" t="s">
        <v>896</v>
      </c>
      <c r="G60" s="528">
        <f t="shared" si="4"/>
        <v>995473.36087983451</v>
      </c>
      <c r="H60" s="393" t="s">
        <v>892</v>
      </c>
      <c r="I60" s="267"/>
      <c r="J60" s="267"/>
      <c r="K60" s="267"/>
      <c r="L60" s="267"/>
      <c r="M60" s="393">
        <v>513119.72267427377</v>
      </c>
      <c r="N60" s="393">
        <v>482353.63820556068</v>
      </c>
      <c r="O60" s="357"/>
      <c r="P60" s="393">
        <v>3549.4417182733405</v>
      </c>
      <c r="Q60" s="393">
        <v>154413.60448651944</v>
      </c>
      <c r="R60" s="393">
        <v>9395.1732393396578</v>
      </c>
      <c r="S60" s="393">
        <v>345761.5032301413</v>
      </c>
      <c r="T60" s="393">
        <v>0</v>
      </c>
      <c r="U60" s="393">
        <v>39906.985571173602</v>
      </c>
      <c r="V60" s="393">
        <v>9560.6786806896071</v>
      </c>
      <c r="W60" s="393">
        <v>432885.97395369748</v>
      </c>
      <c r="X60" s="267"/>
      <c r="Y60" s="236"/>
      <c r="Z60" s="437"/>
    </row>
    <row r="61" spans="1:26" s="241" customFormat="1" ht="15" customHeight="1">
      <c r="A61" s="203">
        <v>50</v>
      </c>
      <c r="B61" s="263"/>
      <c r="C61" s="354"/>
      <c r="D61" s="526" t="s">
        <v>918</v>
      </c>
      <c r="E61" s="526" t="s">
        <v>917</v>
      </c>
      <c r="F61" s="526" t="s">
        <v>896</v>
      </c>
      <c r="G61" s="528">
        <f t="shared" si="4"/>
        <v>3874655.8977733124</v>
      </c>
      <c r="H61" s="393" t="s">
        <v>892</v>
      </c>
      <c r="I61" s="267"/>
      <c r="J61" s="267"/>
      <c r="K61" s="267"/>
      <c r="L61" s="267"/>
      <c r="M61" s="393">
        <v>2006141.1351220142</v>
      </c>
      <c r="N61" s="393">
        <v>1868514.7626512977</v>
      </c>
      <c r="O61" s="263"/>
      <c r="P61" s="393">
        <v>9624.1391307755785</v>
      </c>
      <c r="Q61" s="393">
        <v>845242.08375940751</v>
      </c>
      <c r="R61" s="393">
        <v>57398.405252718199</v>
      </c>
      <c r="S61" s="393">
        <v>1093876.5069791127</v>
      </c>
      <c r="T61" s="393">
        <v>0</v>
      </c>
      <c r="U61" s="393">
        <v>218446.19036582467</v>
      </c>
      <c r="V61" s="393">
        <v>58409.535984651571</v>
      </c>
      <c r="W61" s="393">
        <v>1591659.0363008215</v>
      </c>
      <c r="X61" s="267"/>
      <c r="Y61" s="236"/>
      <c r="Z61" s="437"/>
    </row>
    <row r="62" spans="1:26" s="241" customFormat="1" ht="15" customHeight="1">
      <c r="A62" s="203">
        <v>51</v>
      </c>
      <c r="B62" s="263"/>
      <c r="C62" s="354"/>
      <c r="D62" s="526" t="s">
        <v>919</v>
      </c>
      <c r="E62" s="526" t="s">
        <v>920</v>
      </c>
      <c r="F62" s="526" t="s">
        <v>896</v>
      </c>
      <c r="G62" s="528">
        <f t="shared" si="4"/>
        <v>974532.66586981528</v>
      </c>
      <c r="H62" s="393" t="s">
        <v>892</v>
      </c>
      <c r="I62" s="267"/>
      <c r="J62" s="267"/>
      <c r="K62" s="267"/>
      <c r="L62" s="267"/>
      <c r="M62" s="393">
        <v>491012.61120897467</v>
      </c>
      <c r="N62" s="393">
        <v>483520.05466084054</v>
      </c>
      <c r="O62" s="263"/>
      <c r="P62" s="393">
        <v>645.35303968606183</v>
      </c>
      <c r="Q62" s="393">
        <v>231450.80235868794</v>
      </c>
      <c r="R62" s="393">
        <v>13017.805204984985</v>
      </c>
      <c r="S62" s="393">
        <v>245898.65060561566</v>
      </c>
      <c r="T62" s="393">
        <v>0</v>
      </c>
      <c r="U62" s="393">
        <v>59816.645436646577</v>
      </c>
      <c r="V62" s="393">
        <v>13247.126957865206</v>
      </c>
      <c r="W62" s="393">
        <v>410456.28226632875</v>
      </c>
      <c r="X62" s="267"/>
      <c r="Y62" s="236"/>
      <c r="Z62" s="437"/>
    </row>
    <row r="63" spans="1:26" s="241" customFormat="1" ht="15" customHeight="1">
      <c r="A63" s="203">
        <v>52</v>
      </c>
      <c r="B63" s="263"/>
      <c r="C63" s="354"/>
      <c r="D63" s="526" t="s">
        <v>921</v>
      </c>
      <c r="E63" s="526" t="s">
        <v>920</v>
      </c>
      <c r="F63" s="526" t="s">
        <v>896</v>
      </c>
      <c r="G63" s="528">
        <f t="shared" si="4"/>
        <v>653365.37654583482</v>
      </c>
      <c r="H63" s="393" t="s">
        <v>892</v>
      </c>
      <c r="I63" s="267"/>
      <c r="J63" s="267"/>
      <c r="K63" s="267"/>
      <c r="L63" s="267"/>
      <c r="M63" s="393">
        <v>314932.9106810058</v>
      </c>
      <c r="N63" s="393">
        <v>338432.46586482896</v>
      </c>
      <c r="O63" s="263"/>
      <c r="P63" s="393">
        <v>370.15919733752224</v>
      </c>
      <c r="Q63" s="393">
        <v>155999.0946361869</v>
      </c>
      <c r="R63" s="393">
        <v>10310.444993621861</v>
      </c>
      <c r="S63" s="393">
        <v>148253.21185385954</v>
      </c>
      <c r="T63" s="393">
        <v>0</v>
      </c>
      <c r="U63" s="393">
        <v>40316.743071080549</v>
      </c>
      <c r="V63" s="393">
        <v>10492.073868972295</v>
      </c>
      <c r="W63" s="393">
        <v>287623.64892477612</v>
      </c>
      <c r="X63" s="267"/>
      <c r="Y63" s="236"/>
      <c r="Z63" s="437"/>
    </row>
    <row r="64" spans="1:26" s="241" customFormat="1" ht="15" customHeight="1">
      <c r="A64" s="203">
        <v>53</v>
      </c>
      <c r="B64" s="263"/>
      <c r="C64" s="354"/>
      <c r="D64" s="526" t="s">
        <v>922</v>
      </c>
      <c r="E64" s="526" t="s">
        <v>922</v>
      </c>
      <c r="F64" s="526" t="s">
        <v>923</v>
      </c>
      <c r="G64" s="528">
        <f t="shared" si="4"/>
        <v>3665202.92</v>
      </c>
      <c r="H64" s="393" t="s">
        <v>892</v>
      </c>
      <c r="I64" s="267"/>
      <c r="J64" s="267"/>
      <c r="K64" s="267"/>
      <c r="L64" s="267"/>
      <c r="M64" s="393">
        <v>2408146.62</v>
      </c>
      <c r="N64" s="393">
        <v>1257056.3</v>
      </c>
      <c r="O64" s="263"/>
      <c r="P64" s="393">
        <v>2408146.62</v>
      </c>
      <c r="Q64" s="393">
        <v>0</v>
      </c>
      <c r="R64" s="393">
        <v>0</v>
      </c>
      <c r="S64" s="393">
        <v>0</v>
      </c>
      <c r="T64" s="393">
        <v>1257056.3</v>
      </c>
      <c r="U64" s="393">
        <v>0</v>
      </c>
      <c r="V64" s="393">
        <v>0</v>
      </c>
      <c r="W64" s="393">
        <v>0</v>
      </c>
      <c r="X64" s="267"/>
      <c r="Y64" s="236"/>
      <c r="Z64" s="437"/>
    </row>
    <row r="65" spans="1:26" s="241" customFormat="1" ht="15" customHeight="1">
      <c r="A65" s="203">
        <v>54</v>
      </c>
      <c r="B65" s="263"/>
      <c r="C65" s="354"/>
      <c r="D65" s="301" t="s">
        <v>607</v>
      </c>
      <c r="E65" s="301"/>
      <c r="F65" s="301"/>
      <c r="G65" s="302"/>
      <c r="H65" s="302"/>
      <c r="I65" s="263"/>
      <c r="J65" s="263"/>
      <c r="K65" s="263"/>
      <c r="L65" s="263"/>
      <c r="M65" s="302"/>
      <c r="N65" s="302"/>
      <c r="O65" s="263"/>
      <c r="P65" s="304"/>
      <c r="Q65" s="304"/>
      <c r="R65" s="304"/>
      <c r="S65" s="304"/>
      <c r="T65" s="304"/>
      <c r="U65" s="304"/>
      <c r="V65" s="304"/>
      <c r="W65" s="295"/>
      <c r="X65" s="267"/>
      <c r="Y65" s="236"/>
      <c r="Z65" s="437"/>
    </row>
    <row r="66" spans="1:26" s="241" customFormat="1" ht="15" customHeight="1">
      <c r="A66" s="203">
        <v>55</v>
      </c>
      <c r="B66" s="263"/>
      <c r="C66" s="354"/>
      <c r="D66" s="305"/>
      <c r="E66" s="305"/>
      <c r="F66" s="305" t="s">
        <v>367</v>
      </c>
      <c r="G66" s="393">
        <f>SUMIF($F$46:$F$64,"Standard",G$46:G$64)</f>
        <v>38697143.339999989</v>
      </c>
      <c r="H66" s="530">
        <f>SUMIF($F$46:$F$64,"Standard",H$46:H$64)</f>
        <v>0</v>
      </c>
      <c r="I66" s="267"/>
      <c r="J66" s="267"/>
      <c r="K66" s="267"/>
      <c r="L66" s="267"/>
      <c r="M66" s="530">
        <f>SUMIF($F$46:$F$64,"Standard",M$46:M$64)</f>
        <v>24508412.826886732</v>
      </c>
      <c r="N66" s="530">
        <f>SUMIF($F$46:$F$64,"Standard",N$46:N$64)</f>
        <v>14188730.513113258</v>
      </c>
      <c r="O66" s="263"/>
      <c r="P66" s="530">
        <f t="shared" ref="P66:W66" si="5">SUMIF($F$46:$F$64,"Standard",P$46:P$64)</f>
        <v>7778502.2743467223</v>
      </c>
      <c r="Q66" s="530">
        <f t="shared" si="5"/>
        <v>12122617.725243235</v>
      </c>
      <c r="R66" s="530">
        <f t="shared" si="5"/>
        <v>1417215.8269246186</v>
      </c>
      <c r="S66" s="530">
        <f>SUMIF($F$46:$F$64,"Standard",S$46:S$64)</f>
        <v>3190077.0003721616</v>
      </c>
      <c r="T66" s="530">
        <f>SUMIF($F$46:$F$64,"Standard",T$46:T$64)</f>
        <v>29064.103771736784</v>
      </c>
      <c r="U66" s="530">
        <f t="shared" si="5"/>
        <v>6323718.4835208729</v>
      </c>
      <c r="V66" s="530">
        <f t="shared" si="5"/>
        <v>546223.52804126649</v>
      </c>
      <c r="W66" s="530">
        <f t="shared" si="5"/>
        <v>7289724.3977793809</v>
      </c>
      <c r="X66" s="267"/>
      <c r="Y66" s="236"/>
      <c r="Z66" s="437"/>
    </row>
    <row r="67" spans="1:26" s="241" customFormat="1" ht="15" customHeight="1">
      <c r="A67" s="203">
        <v>56</v>
      </c>
      <c r="B67" s="267"/>
      <c r="C67" s="354"/>
      <c r="D67" s="305"/>
      <c r="E67" s="305"/>
      <c r="F67" s="305" t="s">
        <v>371</v>
      </c>
      <c r="G67" s="393">
        <f>SUMIF($F$46:$F$64,"Non-standard",G$46:G$64)</f>
        <v>3665202.92</v>
      </c>
      <c r="H67" s="530">
        <f>SUMIF($F$46:$F$64,"Non-standard",H$46:H$64)</f>
        <v>0</v>
      </c>
      <c r="I67" s="267"/>
      <c r="J67" s="267"/>
      <c r="K67" s="267"/>
      <c r="L67" s="267"/>
      <c r="M67" s="530">
        <f>SUMIF($F$46:$F$64,"Non-standard",M$46:M$64)</f>
        <v>2408146.62</v>
      </c>
      <c r="N67" s="530">
        <f>SUMIF($F$46:$F$64,"Non-standard",N$46:N$64)</f>
        <v>1257056.3</v>
      </c>
      <c r="O67" s="357"/>
      <c r="P67" s="530">
        <f t="shared" ref="P67:W67" si="6">SUMIF($F$46:$F$64,"Non-standard",P$46:P$64)</f>
        <v>2408146.62</v>
      </c>
      <c r="Q67" s="530">
        <f t="shared" si="6"/>
        <v>0</v>
      </c>
      <c r="R67" s="530">
        <f t="shared" si="6"/>
        <v>0</v>
      </c>
      <c r="S67" s="530">
        <f>SUMIF($F$46:$F$64,"Non-standard",S$46:S$64)</f>
        <v>0</v>
      </c>
      <c r="T67" s="530">
        <f>SUMIF($F$46:$F$64,"Non-standard",T$46:T$64)</f>
        <v>1257056.3</v>
      </c>
      <c r="U67" s="530">
        <f t="shared" si="6"/>
        <v>0</v>
      </c>
      <c r="V67" s="530">
        <f t="shared" si="6"/>
        <v>0</v>
      </c>
      <c r="W67" s="530">
        <f t="shared" si="6"/>
        <v>0</v>
      </c>
      <c r="X67" s="267"/>
      <c r="Y67" s="236"/>
      <c r="Z67" s="437"/>
    </row>
    <row r="68" spans="1:26" s="241" customFormat="1" ht="15" customHeight="1">
      <c r="A68" s="203">
        <v>57</v>
      </c>
      <c r="B68" s="267"/>
      <c r="C68" s="354"/>
      <c r="D68" s="305"/>
      <c r="E68" s="305"/>
      <c r="F68" s="305" t="s">
        <v>370</v>
      </c>
      <c r="G68" s="392">
        <f>SUM(G66:G67)</f>
        <v>42362346.25999999</v>
      </c>
      <c r="H68" s="392">
        <f>SUM(H66:H67)</f>
        <v>0</v>
      </c>
      <c r="I68" s="267"/>
      <c r="J68" s="267"/>
      <c r="K68" s="267"/>
      <c r="L68" s="267"/>
      <c r="M68" s="392">
        <f t="shared" ref="M68:W68" si="7">SUM(M66:M67)</f>
        <v>26916559.446886733</v>
      </c>
      <c r="N68" s="392">
        <f t="shared" si="7"/>
        <v>15445786.813113259</v>
      </c>
      <c r="O68" s="263"/>
      <c r="P68" s="528">
        <f t="shared" si="7"/>
        <v>10186648.894346721</v>
      </c>
      <c r="Q68" s="528">
        <f t="shared" si="7"/>
        <v>12122617.725243235</v>
      </c>
      <c r="R68" s="528">
        <f t="shared" si="7"/>
        <v>1417215.8269246186</v>
      </c>
      <c r="S68" s="528">
        <f>SUM(S66:S67)</f>
        <v>3190077.0003721616</v>
      </c>
      <c r="T68" s="528">
        <f>SUM(T66:T67)</f>
        <v>1286120.4037717369</v>
      </c>
      <c r="U68" s="528">
        <f t="shared" si="7"/>
        <v>6323718.4835208729</v>
      </c>
      <c r="V68" s="528">
        <f t="shared" si="7"/>
        <v>546223.52804126649</v>
      </c>
      <c r="W68" s="528">
        <f t="shared" si="7"/>
        <v>7289724.3977793809</v>
      </c>
      <c r="X68" s="267"/>
      <c r="Y68" s="236"/>
      <c r="Z68" s="429" t="s">
        <v>728</v>
      </c>
    </row>
    <row r="69" spans="1:26" s="241" customFormat="1" ht="17.25" customHeight="1" thickBot="1">
      <c r="A69" s="203">
        <v>58</v>
      </c>
      <c r="B69" s="267"/>
      <c r="C69" s="354"/>
      <c r="D69" s="305"/>
      <c r="E69" s="305"/>
      <c r="F69" s="305"/>
      <c r="G69" s="305"/>
      <c r="H69" s="305"/>
      <c r="I69" s="267"/>
      <c r="J69" s="267"/>
      <c r="K69" s="267"/>
      <c r="L69" s="267"/>
      <c r="M69" s="305"/>
      <c r="N69" s="305"/>
      <c r="O69" s="305"/>
      <c r="P69" s="305"/>
      <c r="Q69" s="305"/>
      <c r="R69" s="305"/>
      <c r="S69" s="305"/>
      <c r="T69" s="305"/>
      <c r="U69" s="305"/>
      <c r="V69" s="305"/>
      <c r="W69" s="305"/>
      <c r="X69" s="267"/>
      <c r="Y69" s="236"/>
      <c r="Z69" s="437"/>
    </row>
    <row r="70" spans="1:26" s="241" customFormat="1" ht="17.25" customHeight="1" thickBot="1">
      <c r="A70" s="203">
        <v>59</v>
      </c>
      <c r="B70" s="267"/>
      <c r="C70" s="306" t="s">
        <v>527</v>
      </c>
      <c r="D70" s="305"/>
      <c r="E70" s="305"/>
      <c r="F70" s="305"/>
      <c r="G70" s="305"/>
      <c r="H70" s="305"/>
      <c r="I70" s="267"/>
      <c r="J70" s="267"/>
      <c r="K70" s="267"/>
      <c r="L70" s="267"/>
      <c r="M70" s="305" t="s">
        <v>578</v>
      </c>
      <c r="N70" s="309" t="str">
        <f>IF(M68+N68=G68,"OK","Error")</f>
        <v>OK</v>
      </c>
      <c r="O70" s="305"/>
      <c r="P70" s="305"/>
      <c r="Q70" s="305"/>
      <c r="R70" s="305"/>
      <c r="S70" s="305"/>
      <c r="T70" s="305"/>
      <c r="U70" s="305"/>
      <c r="V70" s="305"/>
      <c r="W70" s="305"/>
      <c r="X70" s="267"/>
      <c r="Y70" s="236"/>
      <c r="Z70" s="437"/>
    </row>
    <row r="71" spans="1:26" s="241" customFormat="1" ht="15" customHeight="1">
      <c r="A71" s="203">
        <v>60</v>
      </c>
      <c r="B71" s="267"/>
      <c r="C71" s="305"/>
      <c r="D71" s="310" t="s">
        <v>372</v>
      </c>
      <c r="E71" s="305"/>
      <c r="F71" s="375">
        <v>4</v>
      </c>
      <c r="G71" s="305"/>
      <c r="H71" s="305"/>
      <c r="I71" s="267"/>
      <c r="J71" s="267"/>
      <c r="K71" s="267"/>
      <c r="L71" s="267"/>
      <c r="M71" s="305"/>
      <c r="N71" s="305"/>
      <c r="O71" s="305"/>
      <c r="P71" s="305"/>
      <c r="Q71" s="305"/>
      <c r="R71" s="305"/>
      <c r="S71" s="305"/>
      <c r="T71" s="305"/>
      <c r="U71" s="305"/>
      <c r="V71" s="305"/>
      <c r="W71" s="305"/>
      <c r="X71" s="267"/>
      <c r="Y71" s="236"/>
      <c r="Z71" s="437"/>
    </row>
    <row r="72" spans="1:26" s="241" customFormat="1" ht="18" customHeight="1">
      <c r="A72" s="246"/>
      <c r="B72" s="247"/>
      <c r="C72" s="248"/>
      <c r="D72" s="247"/>
      <c r="E72" s="247"/>
      <c r="F72" s="247"/>
      <c r="G72" s="247"/>
      <c r="H72" s="247"/>
      <c r="I72" s="247"/>
      <c r="J72" s="247"/>
      <c r="K72" s="247"/>
      <c r="L72" s="247"/>
      <c r="M72" s="247"/>
      <c r="N72" s="247"/>
      <c r="O72" s="247"/>
      <c r="P72" s="247"/>
      <c r="Q72" s="247"/>
      <c r="R72" s="247"/>
      <c r="S72" s="247"/>
      <c r="T72" s="247"/>
      <c r="U72" s="247"/>
      <c r="V72" s="247"/>
      <c r="W72" s="247"/>
      <c r="X72" s="247"/>
      <c r="Y72" s="237"/>
      <c r="Z72" s="437"/>
    </row>
  </sheetData>
  <sheetProtection formatColumns="0" formatRows="0" insertColumns="0" insertRows="0"/>
  <customSheetViews>
    <customSheetView guid="{21F2E024-704F-4E93-AC63-213755ECFFE0}" scale="70" showPageBreaks="1" showGridLines="0" fitToPage="1" printArea="1" view="pageBreakPreview" topLeftCell="F4">
      <selection activeCell="O46" sqref="O46"/>
      <pageMargins left="0.70866141732283472" right="0.70866141732283472" top="0.74803149606299213" bottom="0.74803149606299213" header="0.31496062992125984" footer="0.31496062992125984"/>
      <printOptions horizontalCentered="1" verticalCentered="1"/>
      <pageSetup paperSize="9" scale="51" orientation="landscape" r:id="rId1"/>
      <headerFooter alignWithMargins="0">
        <oddHeader>&amp;C&amp;"Arial"&amp;10 Commerce Commission Information Disclosure Template</oddHeader>
        <oddFooter>&amp;L&amp;"Arial"&amp;10 &amp;F&amp;C&amp;"Arial"&amp;10 &amp;A&amp;R&amp;"Arial"&amp;10 &amp;P</oddFooter>
      </headerFooter>
    </customSheetView>
  </customSheetViews>
  <mergeCells count="11">
    <mergeCell ref="V2:X2"/>
    <mergeCell ref="V3:X3"/>
    <mergeCell ref="V4:X4"/>
    <mergeCell ref="N43:N44"/>
    <mergeCell ref="X11:X14"/>
    <mergeCell ref="X42:X45"/>
    <mergeCell ref="N4:Q4"/>
    <mergeCell ref="A6:U6"/>
    <mergeCell ref="A5:Y5"/>
    <mergeCell ref="N13:O13"/>
    <mergeCell ref="N12:O12"/>
  </mergeCells>
  <dataValidations disablePrompts="1" xWindow="653" yWindow="706" count="3">
    <dataValidation allowBlank="1" showInputMessage="1" showErrorMessage="1" prompt="Please enter text" sqref="D15:E33 D46:E64 P12:W13 P43:W44"/>
    <dataValidation allowBlank="1" showInputMessage="1" showErrorMessage="1" prompt="Please enter Network / Sub-Network Name" sqref="V4:X4"/>
    <dataValidation type="list" allowBlank="1" showInputMessage="1" showErrorMessage="1" prompt="Please select from available drop-down options" sqref="F15:F33 F46:F64">
      <formula1>"Standard,Non-standard,[Select one]"</formula1>
    </dataValidation>
  </dataValidations>
  <printOptions horizontalCentered="1" verticalCentered="1"/>
  <pageMargins left="0.70866141732283472" right="0.70866141732283472" top="0.74803149606299213" bottom="0.74803149606299213" header="0.31496062992125984" footer="0.31496062992125984"/>
  <pageSetup paperSize="9" scale="44" fitToHeight="0" orientation="landscape" r:id="rId2"/>
  <headerFooter alignWithMargins="0">
    <oddHeader>&amp;C&amp;"Arial,Regular" Commerce Commission Information Disclosure Template</oddHeader>
    <oddFooter>&amp;L&amp;"Arial,Regular" &amp;P&amp;C&amp;"Arial,Regular" &amp;F&amp;R&amp;"Arial,Regular" &amp;A</oddFooter>
  </headerFooter>
  <rowBreaks count="1" manualBreakCount="1">
    <brk id="39"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499984740745262"/>
  </sheetPr>
  <dimension ref="A1:L60"/>
  <sheetViews>
    <sheetView showGridLines="0" zoomScaleNormal="100" zoomScaleSheetLayoutView="40" workbookViewId="0">
      <selection activeCell="Q3" sqref="Q3"/>
    </sheetView>
  </sheetViews>
  <sheetFormatPr defaultColWidth="9.109375" defaultRowHeight="13.8"/>
  <cols>
    <col min="1" max="1" width="5" style="38" customWidth="1"/>
    <col min="2" max="2" width="3.6640625" style="156" customWidth="1"/>
    <col min="3" max="3" width="10.33203125" style="55" customWidth="1"/>
    <col min="4" max="4" width="30" style="38" customWidth="1"/>
    <col min="5" max="5" width="50" style="48" customWidth="1"/>
    <col min="6" max="6" width="8.88671875" style="48" customWidth="1"/>
    <col min="7" max="7" width="6.44140625" style="48" customWidth="1"/>
    <col min="8" max="11" width="15.6640625" style="38" customWidth="1"/>
    <col min="12" max="12" width="2.6640625" style="38" customWidth="1"/>
    <col min="13" max="16384" width="9.109375" style="38"/>
  </cols>
  <sheetData>
    <row r="1" spans="1:12" ht="15" customHeight="1">
      <c r="A1" s="114"/>
      <c r="B1" s="115"/>
      <c r="C1" s="249"/>
      <c r="D1" s="115"/>
      <c r="E1" s="115"/>
      <c r="F1" s="115"/>
      <c r="G1" s="115"/>
      <c r="H1" s="115"/>
      <c r="I1" s="115"/>
      <c r="J1" s="115"/>
      <c r="K1" s="115"/>
      <c r="L1" s="116"/>
    </row>
    <row r="2" spans="1:12" ht="18" customHeight="1">
      <c r="A2" s="117"/>
      <c r="B2" s="157"/>
      <c r="C2" s="136"/>
      <c r="D2" s="149"/>
      <c r="E2" s="149"/>
      <c r="F2" s="149"/>
      <c r="G2" s="149"/>
      <c r="H2" s="140" t="s">
        <v>9</v>
      </c>
      <c r="I2" s="636" t="str">
        <f>IF(NOT(ISBLANK(CoverSheet!$C$8)),CoverSheet!$C$8,"")</f>
        <v>Alpine Energy Limitied</v>
      </c>
      <c r="J2" s="636"/>
      <c r="K2" s="636"/>
      <c r="L2" s="81"/>
    </row>
    <row r="3" spans="1:12" ht="18" customHeight="1">
      <c r="A3" s="117"/>
      <c r="B3" s="157"/>
      <c r="C3" s="136"/>
      <c r="D3" s="149"/>
      <c r="E3" s="149"/>
      <c r="F3" s="149"/>
      <c r="G3" s="149"/>
      <c r="H3" s="140" t="s">
        <v>462</v>
      </c>
      <c r="I3" s="637">
        <f>IF(ISNUMBER(CoverSheet!$C$12),CoverSheet!$C$12,"")</f>
        <v>41729</v>
      </c>
      <c r="J3" s="637"/>
      <c r="K3" s="637"/>
      <c r="L3" s="81"/>
    </row>
    <row r="4" spans="1:12" s="197" customFormat="1" ht="18" customHeight="1">
      <c r="A4" s="117"/>
      <c r="B4" s="198"/>
      <c r="C4" s="136"/>
      <c r="D4" s="198"/>
      <c r="E4" s="198"/>
      <c r="F4" s="198"/>
      <c r="G4" s="198"/>
      <c r="H4" s="140" t="s">
        <v>95</v>
      </c>
      <c r="I4" s="704"/>
      <c r="J4" s="704"/>
      <c r="K4" s="704"/>
      <c r="L4" s="81"/>
    </row>
    <row r="5" spans="1:12" ht="21">
      <c r="A5" s="221" t="s">
        <v>417</v>
      </c>
      <c r="B5" s="158"/>
      <c r="C5" s="136"/>
      <c r="D5" s="149"/>
      <c r="E5" s="149"/>
      <c r="F5" s="149"/>
      <c r="G5" s="149"/>
      <c r="H5" s="149"/>
      <c r="I5" s="150"/>
      <c r="J5" s="149"/>
      <c r="K5" s="149"/>
      <c r="L5" s="81"/>
    </row>
    <row r="6" spans="1:12" s="286" customFormat="1" ht="28.5" customHeight="1">
      <c r="A6" s="621" t="s">
        <v>509</v>
      </c>
      <c r="B6" s="625"/>
      <c r="C6" s="625"/>
      <c r="D6" s="625"/>
      <c r="E6" s="625"/>
      <c r="F6" s="625"/>
      <c r="G6" s="625"/>
      <c r="H6" s="625"/>
      <c r="I6" s="625"/>
      <c r="J6" s="625"/>
      <c r="K6" s="625"/>
      <c r="L6" s="639"/>
    </row>
    <row r="7" spans="1:12" ht="15" customHeight="1">
      <c r="A7" s="129" t="s">
        <v>741</v>
      </c>
      <c r="B7" s="159"/>
      <c r="C7" s="136"/>
      <c r="D7" s="149"/>
      <c r="E7" s="149"/>
      <c r="F7" s="149"/>
      <c r="G7" s="149"/>
      <c r="H7" s="149"/>
      <c r="I7" s="149"/>
      <c r="J7" s="149"/>
      <c r="K7" s="149"/>
      <c r="L7" s="81"/>
    </row>
    <row r="8" spans="1:12" ht="48" customHeight="1">
      <c r="A8" s="139">
        <v>8</v>
      </c>
      <c r="B8" s="311"/>
      <c r="C8" s="297" t="s">
        <v>21</v>
      </c>
      <c r="D8" s="262" t="s">
        <v>2</v>
      </c>
      <c r="E8" s="262" t="s">
        <v>22</v>
      </c>
      <c r="F8" s="312"/>
      <c r="G8" s="290" t="s">
        <v>100</v>
      </c>
      <c r="H8" s="300" t="s">
        <v>311</v>
      </c>
      <c r="I8" s="300" t="s">
        <v>99</v>
      </c>
      <c r="J8" s="300" t="s">
        <v>75</v>
      </c>
      <c r="K8" s="465" t="s">
        <v>790</v>
      </c>
      <c r="L8" s="59"/>
    </row>
    <row r="9" spans="1:12" ht="15" customHeight="1">
      <c r="A9" s="139">
        <v>9</v>
      </c>
      <c r="B9" s="311"/>
      <c r="C9" s="263" t="s">
        <v>23</v>
      </c>
      <c r="D9" s="263" t="s">
        <v>317</v>
      </c>
      <c r="E9" s="263" t="s">
        <v>24</v>
      </c>
      <c r="F9" s="279"/>
      <c r="G9" s="279" t="s">
        <v>25</v>
      </c>
      <c r="H9" s="375">
        <v>25858</v>
      </c>
      <c r="I9" s="375">
        <v>25936</v>
      </c>
      <c r="J9" s="394">
        <f t="shared" ref="J9:J40" si="0">I9-H9</f>
        <v>78</v>
      </c>
      <c r="K9" s="579">
        <v>2</v>
      </c>
      <c r="L9" s="59"/>
    </row>
    <row r="10" spans="1:12" ht="15" customHeight="1">
      <c r="A10" s="139">
        <v>10</v>
      </c>
      <c r="B10" s="311"/>
      <c r="C10" s="263" t="s">
        <v>23</v>
      </c>
      <c r="D10" s="263" t="s">
        <v>317</v>
      </c>
      <c r="E10" s="263" t="s">
        <v>26</v>
      </c>
      <c r="F10" s="279"/>
      <c r="G10" s="279" t="s">
        <v>25</v>
      </c>
      <c r="H10" s="375">
        <v>20388</v>
      </c>
      <c r="I10" s="375">
        <v>20444</v>
      </c>
      <c r="J10" s="394">
        <f t="shared" si="0"/>
        <v>56</v>
      </c>
      <c r="K10" s="579">
        <v>2</v>
      </c>
      <c r="L10" s="59"/>
    </row>
    <row r="11" spans="1:12" ht="15" customHeight="1">
      <c r="A11" s="139">
        <v>11</v>
      </c>
      <c r="B11" s="311"/>
      <c r="C11" s="263" t="s">
        <v>23</v>
      </c>
      <c r="D11" s="263" t="s">
        <v>317</v>
      </c>
      <c r="E11" s="263" t="s">
        <v>27</v>
      </c>
      <c r="F11" s="279"/>
      <c r="G11" s="279" t="s">
        <v>25</v>
      </c>
      <c r="H11" s="375">
        <v>674</v>
      </c>
      <c r="I11" s="375">
        <v>675</v>
      </c>
      <c r="J11" s="394">
        <f t="shared" si="0"/>
        <v>1</v>
      </c>
      <c r="K11" s="579">
        <v>2</v>
      </c>
      <c r="L11" s="59"/>
    </row>
    <row r="12" spans="1:12" ht="15" customHeight="1">
      <c r="A12" s="139">
        <v>12</v>
      </c>
      <c r="B12" s="311"/>
      <c r="C12" s="263" t="s">
        <v>30</v>
      </c>
      <c r="D12" s="263" t="s">
        <v>318</v>
      </c>
      <c r="E12" s="263" t="s">
        <v>31</v>
      </c>
      <c r="F12" s="279"/>
      <c r="G12" s="279" t="s">
        <v>32</v>
      </c>
      <c r="H12" s="375">
        <v>217.51354313549399</v>
      </c>
      <c r="I12" s="375">
        <v>217.51364359253299</v>
      </c>
      <c r="J12" s="394">
        <f t="shared" si="0"/>
        <v>1.0045703899663749E-4</v>
      </c>
      <c r="K12" s="579">
        <v>2</v>
      </c>
      <c r="L12" s="59"/>
    </row>
    <row r="13" spans="1:12" ht="15" customHeight="1">
      <c r="A13" s="139">
        <v>13</v>
      </c>
      <c r="B13" s="311"/>
      <c r="C13" s="263" t="s">
        <v>30</v>
      </c>
      <c r="D13" s="263" t="s">
        <v>318</v>
      </c>
      <c r="E13" s="263" t="s">
        <v>33</v>
      </c>
      <c r="F13" s="279"/>
      <c r="G13" s="279" t="s">
        <v>32</v>
      </c>
      <c r="H13" s="375">
        <v>1.6791315778188501E-2</v>
      </c>
      <c r="I13" s="375">
        <v>1.6791315778188501E-2</v>
      </c>
      <c r="J13" s="394">
        <f t="shared" si="0"/>
        <v>0</v>
      </c>
      <c r="K13" s="579">
        <v>3</v>
      </c>
      <c r="L13" s="59"/>
    </row>
    <row r="14" spans="1:12" ht="15" customHeight="1">
      <c r="A14" s="139">
        <v>14</v>
      </c>
      <c r="B14" s="311"/>
      <c r="C14" s="263" t="s">
        <v>30</v>
      </c>
      <c r="D14" s="263" t="s">
        <v>319</v>
      </c>
      <c r="E14" s="263" t="s">
        <v>34</v>
      </c>
      <c r="F14" s="279"/>
      <c r="G14" s="279" t="s">
        <v>32</v>
      </c>
      <c r="H14" s="375">
        <v>26.873493693282999</v>
      </c>
      <c r="I14" s="375">
        <v>26.873493693282999</v>
      </c>
      <c r="J14" s="394">
        <f t="shared" si="0"/>
        <v>0</v>
      </c>
      <c r="K14" s="579">
        <v>3</v>
      </c>
      <c r="L14" s="59"/>
    </row>
    <row r="15" spans="1:12" ht="15" customHeight="1">
      <c r="A15" s="139">
        <v>15</v>
      </c>
      <c r="B15" s="311"/>
      <c r="C15" s="263" t="s">
        <v>30</v>
      </c>
      <c r="D15" s="263" t="s">
        <v>319</v>
      </c>
      <c r="E15" s="263" t="s">
        <v>35</v>
      </c>
      <c r="F15" s="279"/>
      <c r="G15" s="279" t="s">
        <v>32</v>
      </c>
      <c r="H15" s="375">
        <v>0</v>
      </c>
      <c r="I15" s="375">
        <v>0</v>
      </c>
      <c r="J15" s="394">
        <f t="shared" si="0"/>
        <v>0</v>
      </c>
      <c r="K15" s="579">
        <v>4</v>
      </c>
      <c r="L15" s="59"/>
    </row>
    <row r="16" spans="1:12" ht="15" customHeight="1">
      <c r="A16" s="139">
        <v>16</v>
      </c>
      <c r="B16" s="311"/>
      <c r="C16" s="263" t="s">
        <v>30</v>
      </c>
      <c r="D16" s="263" t="s">
        <v>319</v>
      </c>
      <c r="E16" s="263" t="s">
        <v>36</v>
      </c>
      <c r="F16" s="279"/>
      <c r="G16" s="279" t="s">
        <v>32</v>
      </c>
      <c r="H16" s="375">
        <v>0</v>
      </c>
      <c r="I16" s="375">
        <v>0</v>
      </c>
      <c r="J16" s="394">
        <f t="shared" si="0"/>
        <v>0</v>
      </c>
      <c r="K16" s="579">
        <v>4</v>
      </c>
      <c r="L16" s="59"/>
    </row>
    <row r="17" spans="1:12" ht="15" customHeight="1">
      <c r="A17" s="139">
        <v>17</v>
      </c>
      <c r="B17" s="311"/>
      <c r="C17" s="263" t="s">
        <v>30</v>
      </c>
      <c r="D17" s="263" t="s">
        <v>319</v>
      </c>
      <c r="E17" s="263" t="s">
        <v>37</v>
      </c>
      <c r="F17" s="279"/>
      <c r="G17" s="279" t="s">
        <v>32</v>
      </c>
      <c r="H17" s="375">
        <v>0</v>
      </c>
      <c r="I17" s="375">
        <v>0</v>
      </c>
      <c r="J17" s="394">
        <f t="shared" si="0"/>
        <v>0</v>
      </c>
      <c r="K17" s="579">
        <v>4</v>
      </c>
      <c r="L17" s="59"/>
    </row>
    <row r="18" spans="1:12" ht="15" customHeight="1">
      <c r="A18" s="139">
        <v>18</v>
      </c>
      <c r="B18" s="311"/>
      <c r="C18" s="263" t="s">
        <v>30</v>
      </c>
      <c r="D18" s="263" t="s">
        <v>319</v>
      </c>
      <c r="E18" s="263" t="s">
        <v>38</v>
      </c>
      <c r="F18" s="279"/>
      <c r="G18" s="279" t="s">
        <v>32</v>
      </c>
      <c r="H18" s="375">
        <v>0</v>
      </c>
      <c r="I18" s="375">
        <v>0</v>
      </c>
      <c r="J18" s="394">
        <f t="shared" si="0"/>
        <v>0</v>
      </c>
      <c r="K18" s="579">
        <v>4</v>
      </c>
      <c r="L18" s="59"/>
    </row>
    <row r="19" spans="1:12" ht="15" customHeight="1">
      <c r="A19" s="139">
        <v>19</v>
      </c>
      <c r="B19" s="311"/>
      <c r="C19" s="263" t="s">
        <v>30</v>
      </c>
      <c r="D19" s="263" t="s">
        <v>319</v>
      </c>
      <c r="E19" s="263" t="s">
        <v>39</v>
      </c>
      <c r="F19" s="279"/>
      <c r="G19" s="279" t="s">
        <v>32</v>
      </c>
      <c r="H19" s="375">
        <v>0</v>
      </c>
      <c r="I19" s="375">
        <v>0</v>
      </c>
      <c r="J19" s="394">
        <f t="shared" si="0"/>
        <v>0</v>
      </c>
      <c r="K19" s="579">
        <v>4</v>
      </c>
      <c r="L19" s="59"/>
    </row>
    <row r="20" spans="1:12" ht="15" customHeight="1">
      <c r="A20" s="139">
        <v>20</v>
      </c>
      <c r="B20" s="311"/>
      <c r="C20" s="263" t="s">
        <v>30</v>
      </c>
      <c r="D20" s="263" t="s">
        <v>319</v>
      </c>
      <c r="E20" s="263" t="s">
        <v>40</v>
      </c>
      <c r="F20" s="279"/>
      <c r="G20" s="279" t="s">
        <v>32</v>
      </c>
      <c r="H20" s="375">
        <v>0</v>
      </c>
      <c r="I20" s="375">
        <v>0</v>
      </c>
      <c r="J20" s="394">
        <f t="shared" si="0"/>
        <v>0</v>
      </c>
      <c r="K20" s="579">
        <v>4</v>
      </c>
      <c r="L20" s="59"/>
    </row>
    <row r="21" spans="1:12" ht="15" customHeight="1">
      <c r="A21" s="139">
        <v>21</v>
      </c>
      <c r="B21" s="311"/>
      <c r="C21" s="263" t="s">
        <v>30</v>
      </c>
      <c r="D21" s="263" t="s">
        <v>319</v>
      </c>
      <c r="E21" s="263" t="s">
        <v>41</v>
      </c>
      <c r="F21" s="279"/>
      <c r="G21" s="279" t="s">
        <v>32</v>
      </c>
      <c r="H21" s="375">
        <v>0</v>
      </c>
      <c r="I21" s="375">
        <v>0</v>
      </c>
      <c r="J21" s="394">
        <f t="shared" si="0"/>
        <v>0</v>
      </c>
      <c r="K21" s="579">
        <v>4</v>
      </c>
      <c r="L21" s="59"/>
    </row>
    <row r="22" spans="1:12" ht="15" customHeight="1">
      <c r="A22" s="139">
        <v>22</v>
      </c>
      <c r="B22" s="311"/>
      <c r="C22" s="263" t="s">
        <v>30</v>
      </c>
      <c r="D22" s="263" t="s">
        <v>319</v>
      </c>
      <c r="E22" s="263" t="s">
        <v>42</v>
      </c>
      <c r="F22" s="279"/>
      <c r="G22" s="279" t="s">
        <v>32</v>
      </c>
      <c r="H22" s="375">
        <v>0</v>
      </c>
      <c r="I22" s="375">
        <v>0</v>
      </c>
      <c r="J22" s="394">
        <f t="shared" si="0"/>
        <v>0</v>
      </c>
      <c r="K22" s="579">
        <v>4</v>
      </c>
      <c r="L22" s="59"/>
    </row>
    <row r="23" spans="1:12" ht="15" customHeight="1">
      <c r="A23" s="139">
        <v>23</v>
      </c>
      <c r="B23" s="311"/>
      <c r="C23" s="263" t="s">
        <v>30</v>
      </c>
      <c r="D23" s="263" t="s">
        <v>320</v>
      </c>
      <c r="E23" s="263" t="s">
        <v>43</v>
      </c>
      <c r="F23" s="279"/>
      <c r="G23" s="279" t="s">
        <v>25</v>
      </c>
      <c r="H23" s="375">
        <v>0</v>
      </c>
      <c r="I23" s="375">
        <v>0</v>
      </c>
      <c r="J23" s="394">
        <f t="shared" si="0"/>
        <v>0</v>
      </c>
      <c r="K23" s="579">
        <v>4</v>
      </c>
      <c r="L23" s="59"/>
    </row>
    <row r="24" spans="1:12" ht="15" customHeight="1">
      <c r="A24" s="139">
        <v>24</v>
      </c>
      <c r="B24" s="311"/>
      <c r="C24" s="263" t="s">
        <v>30</v>
      </c>
      <c r="D24" s="263" t="s">
        <v>320</v>
      </c>
      <c r="E24" s="263" t="s">
        <v>44</v>
      </c>
      <c r="F24" s="279"/>
      <c r="G24" s="279" t="s">
        <v>25</v>
      </c>
      <c r="H24" s="375">
        <v>0</v>
      </c>
      <c r="I24" s="375">
        <v>0</v>
      </c>
      <c r="J24" s="394">
        <f t="shared" si="0"/>
        <v>0</v>
      </c>
      <c r="K24" s="579">
        <v>4</v>
      </c>
      <c r="L24" s="59"/>
    </row>
    <row r="25" spans="1:12" ht="15" customHeight="1">
      <c r="A25" s="139">
        <v>25</v>
      </c>
      <c r="B25" s="311"/>
      <c r="C25" s="263" t="s">
        <v>30</v>
      </c>
      <c r="D25" s="263" t="s">
        <v>321</v>
      </c>
      <c r="E25" s="263" t="s">
        <v>326</v>
      </c>
      <c r="F25" s="279"/>
      <c r="G25" s="279" t="s">
        <v>25</v>
      </c>
      <c r="H25" s="375">
        <v>0</v>
      </c>
      <c r="I25" s="375">
        <v>0</v>
      </c>
      <c r="J25" s="394">
        <f>I25-H25</f>
        <v>0</v>
      </c>
      <c r="K25" s="579">
        <v>4</v>
      </c>
      <c r="L25" s="59"/>
    </row>
    <row r="26" spans="1:12" ht="15" customHeight="1">
      <c r="A26" s="139">
        <v>26</v>
      </c>
      <c r="B26" s="311"/>
      <c r="C26" s="263" t="s">
        <v>30</v>
      </c>
      <c r="D26" s="263" t="s">
        <v>321</v>
      </c>
      <c r="E26" s="263" t="s">
        <v>327</v>
      </c>
      <c r="F26" s="279"/>
      <c r="G26" s="279" t="s">
        <v>25</v>
      </c>
      <c r="H26" s="375">
        <v>1</v>
      </c>
      <c r="I26" s="375">
        <v>1</v>
      </c>
      <c r="J26" s="394">
        <f>I26-H26</f>
        <v>0</v>
      </c>
      <c r="K26" s="579">
        <v>4</v>
      </c>
      <c r="L26" s="59"/>
    </row>
    <row r="27" spans="1:12" ht="15" customHeight="1">
      <c r="A27" s="139">
        <v>27</v>
      </c>
      <c r="B27" s="311"/>
      <c r="C27" s="263" t="s">
        <v>30</v>
      </c>
      <c r="D27" s="263" t="s">
        <v>321</v>
      </c>
      <c r="E27" s="263" t="s">
        <v>324</v>
      </c>
      <c r="F27" s="279"/>
      <c r="G27" s="279" t="s">
        <v>25</v>
      </c>
      <c r="H27" s="375">
        <v>29</v>
      </c>
      <c r="I27" s="375">
        <v>29</v>
      </c>
      <c r="J27" s="394">
        <f>I27-H27</f>
        <v>0</v>
      </c>
      <c r="K27" s="579">
        <v>2</v>
      </c>
      <c r="L27" s="59"/>
    </row>
    <row r="28" spans="1:12" ht="15" customHeight="1">
      <c r="A28" s="139">
        <v>28</v>
      </c>
      <c r="B28" s="311"/>
      <c r="C28" s="263" t="s">
        <v>30</v>
      </c>
      <c r="D28" s="263" t="s">
        <v>321</v>
      </c>
      <c r="E28" s="263" t="s">
        <v>325</v>
      </c>
      <c r="F28" s="279"/>
      <c r="G28" s="279" t="s">
        <v>25</v>
      </c>
      <c r="H28" s="375">
        <v>40</v>
      </c>
      <c r="I28" s="375">
        <v>40</v>
      </c>
      <c r="J28" s="394">
        <f>I28-H28</f>
        <v>0</v>
      </c>
      <c r="K28" s="579">
        <v>2</v>
      </c>
      <c r="L28" s="59"/>
    </row>
    <row r="29" spans="1:12" ht="15" customHeight="1">
      <c r="A29" s="139">
        <v>29</v>
      </c>
      <c r="B29" s="311"/>
      <c r="C29" s="263" t="s">
        <v>30</v>
      </c>
      <c r="D29" s="263" t="s">
        <v>321</v>
      </c>
      <c r="E29" s="263" t="s">
        <v>45</v>
      </c>
      <c r="F29" s="279"/>
      <c r="G29" s="279" t="s">
        <v>25</v>
      </c>
      <c r="H29" s="375">
        <v>0</v>
      </c>
      <c r="I29" s="375">
        <v>0</v>
      </c>
      <c r="J29" s="394">
        <f>I29-H29</f>
        <v>0</v>
      </c>
      <c r="K29" s="579">
        <v>4</v>
      </c>
      <c r="L29" s="59"/>
    </row>
    <row r="30" spans="1:12" ht="15" customHeight="1">
      <c r="A30" s="139">
        <v>30</v>
      </c>
      <c r="B30" s="311"/>
      <c r="C30" s="263" t="s">
        <v>30</v>
      </c>
      <c r="D30" s="263" t="s">
        <v>321</v>
      </c>
      <c r="E30" s="263" t="s">
        <v>322</v>
      </c>
      <c r="F30" s="279"/>
      <c r="G30" s="279" t="s">
        <v>25</v>
      </c>
      <c r="H30" s="375">
        <v>0</v>
      </c>
      <c r="I30" s="375">
        <v>0</v>
      </c>
      <c r="J30" s="394">
        <f t="shared" si="0"/>
        <v>0</v>
      </c>
      <c r="K30" s="579">
        <v>2</v>
      </c>
      <c r="L30" s="59"/>
    </row>
    <row r="31" spans="1:12" ht="15" customHeight="1">
      <c r="A31" s="139">
        <v>31</v>
      </c>
      <c r="B31" s="311"/>
      <c r="C31" s="263" t="s">
        <v>30</v>
      </c>
      <c r="D31" s="263" t="s">
        <v>321</v>
      </c>
      <c r="E31" s="263" t="s">
        <v>323</v>
      </c>
      <c r="F31" s="279"/>
      <c r="G31" s="279" t="s">
        <v>25</v>
      </c>
      <c r="H31" s="375">
        <v>11</v>
      </c>
      <c r="I31" s="375">
        <v>11</v>
      </c>
      <c r="J31" s="394">
        <f t="shared" si="0"/>
        <v>0</v>
      </c>
      <c r="K31" s="579">
        <v>2</v>
      </c>
      <c r="L31" s="59"/>
    </row>
    <row r="32" spans="1:12" ht="15" customHeight="1">
      <c r="A32" s="139">
        <v>32</v>
      </c>
      <c r="B32" s="311"/>
      <c r="C32" s="263" t="s">
        <v>30</v>
      </c>
      <c r="D32" s="263" t="s">
        <v>321</v>
      </c>
      <c r="E32" s="263" t="s">
        <v>328</v>
      </c>
      <c r="F32" s="279"/>
      <c r="G32" s="279" t="s">
        <v>25</v>
      </c>
      <c r="H32" s="375">
        <v>0</v>
      </c>
      <c r="I32" s="375">
        <v>0</v>
      </c>
      <c r="J32" s="394">
        <f>I32-H32</f>
        <v>0</v>
      </c>
      <c r="K32" s="579" t="s">
        <v>892</v>
      </c>
      <c r="L32" s="59"/>
    </row>
    <row r="33" spans="1:12" ht="15" customHeight="1">
      <c r="A33" s="139">
        <v>33</v>
      </c>
      <c r="B33" s="311"/>
      <c r="C33" s="263" t="s">
        <v>30</v>
      </c>
      <c r="D33" s="263" t="s">
        <v>321</v>
      </c>
      <c r="E33" s="263" t="s">
        <v>329</v>
      </c>
      <c r="F33" s="279"/>
      <c r="G33" s="279" t="s">
        <v>25</v>
      </c>
      <c r="H33" s="375">
        <v>0</v>
      </c>
      <c r="I33" s="375">
        <v>0</v>
      </c>
      <c r="J33" s="394">
        <f>I33-H33</f>
        <v>0</v>
      </c>
      <c r="K33" s="579" t="s">
        <v>892</v>
      </c>
      <c r="L33" s="59"/>
    </row>
    <row r="34" spans="1:12" ht="15" customHeight="1">
      <c r="A34" s="139">
        <v>34</v>
      </c>
      <c r="B34" s="311"/>
      <c r="C34" s="263" t="s">
        <v>30</v>
      </c>
      <c r="D34" s="263" t="s">
        <v>533</v>
      </c>
      <c r="E34" s="263" t="s">
        <v>330</v>
      </c>
      <c r="F34" s="279"/>
      <c r="G34" s="279" t="s">
        <v>25</v>
      </c>
      <c r="H34" s="375">
        <v>22</v>
      </c>
      <c r="I34" s="375">
        <v>22</v>
      </c>
      <c r="J34" s="394">
        <f t="shared" si="0"/>
        <v>0</v>
      </c>
      <c r="K34" s="579">
        <v>2</v>
      </c>
      <c r="L34" s="59"/>
    </row>
    <row r="35" spans="1:12" ht="15" customHeight="1">
      <c r="A35" s="139">
        <v>35</v>
      </c>
      <c r="B35" s="311"/>
      <c r="C35" s="263" t="s">
        <v>30</v>
      </c>
      <c r="D35" s="263" t="s">
        <v>331</v>
      </c>
      <c r="E35" s="263" t="s">
        <v>46</v>
      </c>
      <c r="F35" s="279"/>
      <c r="G35" s="279" t="s">
        <v>32</v>
      </c>
      <c r="H35" s="375">
        <v>2894.43653149174</v>
      </c>
      <c r="I35" s="375">
        <v>2907.2586958930501</v>
      </c>
      <c r="J35" s="394">
        <f t="shared" si="0"/>
        <v>12.822164401310147</v>
      </c>
      <c r="K35" s="579">
        <v>2</v>
      </c>
      <c r="L35" s="59"/>
    </row>
    <row r="36" spans="1:12" ht="15" customHeight="1">
      <c r="A36" s="139">
        <v>36</v>
      </c>
      <c r="B36" s="311"/>
      <c r="C36" s="263" t="s">
        <v>30</v>
      </c>
      <c r="D36" s="263" t="s">
        <v>331</v>
      </c>
      <c r="E36" s="263" t="s">
        <v>47</v>
      </c>
      <c r="F36" s="279"/>
      <c r="G36" s="279" t="s">
        <v>32</v>
      </c>
      <c r="H36" s="375">
        <v>0.32394738861448802</v>
      </c>
      <c r="I36" s="375">
        <v>0.37211052135777101</v>
      </c>
      <c r="J36" s="394">
        <f t="shared" si="0"/>
        <v>4.8163132743282988E-2</v>
      </c>
      <c r="K36" s="579">
        <v>2</v>
      </c>
      <c r="L36" s="59"/>
    </row>
    <row r="37" spans="1:12" ht="15" customHeight="1">
      <c r="A37" s="139">
        <v>37</v>
      </c>
      <c r="B37" s="311"/>
      <c r="C37" s="263" t="s">
        <v>30</v>
      </c>
      <c r="D37" s="263" t="s">
        <v>331</v>
      </c>
      <c r="E37" s="263" t="s">
        <v>332</v>
      </c>
      <c r="F37" s="279"/>
      <c r="G37" s="279" t="s">
        <v>32</v>
      </c>
      <c r="H37" s="375">
        <v>6.7699301229276401</v>
      </c>
      <c r="I37" s="375">
        <v>6.7699301229276401</v>
      </c>
      <c r="J37" s="394">
        <f t="shared" si="0"/>
        <v>0</v>
      </c>
      <c r="K37" s="579">
        <v>3</v>
      </c>
      <c r="L37" s="59"/>
    </row>
    <row r="38" spans="1:12" ht="15" customHeight="1">
      <c r="A38" s="139">
        <v>38</v>
      </c>
      <c r="B38" s="311"/>
      <c r="C38" s="263" t="s">
        <v>30</v>
      </c>
      <c r="D38" s="263" t="s">
        <v>333</v>
      </c>
      <c r="E38" s="263" t="s">
        <v>48</v>
      </c>
      <c r="F38" s="279"/>
      <c r="G38" s="279" t="s">
        <v>32</v>
      </c>
      <c r="H38" s="375">
        <v>114.756662121422</v>
      </c>
      <c r="I38" s="375">
        <v>121.170908272636</v>
      </c>
      <c r="J38" s="394">
        <f t="shared" si="0"/>
        <v>6.4142461512140017</v>
      </c>
      <c r="K38" s="579">
        <v>2</v>
      </c>
      <c r="L38" s="59"/>
    </row>
    <row r="39" spans="1:12" ht="15" customHeight="1">
      <c r="A39" s="139">
        <v>39</v>
      </c>
      <c r="B39" s="311"/>
      <c r="C39" s="263" t="s">
        <v>30</v>
      </c>
      <c r="D39" s="263" t="s">
        <v>333</v>
      </c>
      <c r="E39" s="263" t="s">
        <v>49</v>
      </c>
      <c r="F39" s="279"/>
      <c r="G39" s="279" t="s">
        <v>32</v>
      </c>
      <c r="H39" s="375">
        <v>129.44779862847099</v>
      </c>
      <c r="I39" s="375">
        <v>129.440631562677</v>
      </c>
      <c r="J39" s="394">
        <f t="shared" si="0"/>
        <v>-7.167065793993288E-3</v>
      </c>
      <c r="K39" s="579">
        <v>2</v>
      </c>
      <c r="L39" s="59"/>
    </row>
    <row r="40" spans="1:12" ht="15" customHeight="1">
      <c r="A40" s="139">
        <v>40</v>
      </c>
      <c r="B40" s="311"/>
      <c r="C40" s="263" t="s">
        <v>30</v>
      </c>
      <c r="D40" s="263" t="s">
        <v>333</v>
      </c>
      <c r="E40" s="263" t="s">
        <v>50</v>
      </c>
      <c r="F40" s="279"/>
      <c r="G40" s="279" t="s">
        <v>32</v>
      </c>
      <c r="H40" s="375">
        <v>0</v>
      </c>
      <c r="I40" s="375">
        <v>0</v>
      </c>
      <c r="J40" s="394">
        <f t="shared" si="0"/>
        <v>0</v>
      </c>
      <c r="K40" s="579">
        <v>4</v>
      </c>
      <c r="L40" s="59"/>
    </row>
    <row r="41" spans="1:12" ht="15" customHeight="1">
      <c r="A41" s="139">
        <v>41</v>
      </c>
      <c r="B41" s="311"/>
      <c r="C41" s="263" t="s">
        <v>30</v>
      </c>
      <c r="D41" s="263" t="s">
        <v>334</v>
      </c>
      <c r="E41" s="263" t="s">
        <v>335</v>
      </c>
      <c r="F41" s="279"/>
      <c r="G41" s="279" t="s">
        <v>25</v>
      </c>
      <c r="H41" s="375">
        <v>218</v>
      </c>
      <c r="I41" s="375">
        <v>221</v>
      </c>
      <c r="J41" s="394">
        <f t="shared" ref="J41:J59" si="1">I41-H41</f>
        <v>3</v>
      </c>
      <c r="K41" s="579">
        <v>2</v>
      </c>
      <c r="L41" s="59"/>
    </row>
    <row r="42" spans="1:12" ht="15" customHeight="1">
      <c r="A42" s="139">
        <v>42</v>
      </c>
      <c r="B42" s="311"/>
      <c r="C42" s="263" t="s">
        <v>30</v>
      </c>
      <c r="D42" s="263" t="s">
        <v>334</v>
      </c>
      <c r="E42" s="263" t="s">
        <v>336</v>
      </c>
      <c r="F42" s="279"/>
      <c r="G42" s="279" t="s">
        <v>25</v>
      </c>
      <c r="H42" s="375">
        <v>38</v>
      </c>
      <c r="I42" s="375">
        <v>42</v>
      </c>
      <c r="J42" s="394">
        <f t="shared" si="1"/>
        <v>4</v>
      </c>
      <c r="K42" s="579">
        <v>2</v>
      </c>
      <c r="L42" s="59"/>
    </row>
    <row r="43" spans="1:12" ht="15" customHeight="1">
      <c r="A43" s="139">
        <v>43</v>
      </c>
      <c r="B43" s="311"/>
      <c r="C43" s="263" t="s">
        <v>30</v>
      </c>
      <c r="D43" s="263" t="s">
        <v>334</v>
      </c>
      <c r="E43" s="263" t="s">
        <v>337</v>
      </c>
      <c r="F43" s="279"/>
      <c r="G43" s="279" t="s">
        <v>25</v>
      </c>
      <c r="H43" s="375">
        <v>1318</v>
      </c>
      <c r="I43" s="375">
        <v>1369</v>
      </c>
      <c r="J43" s="394">
        <f t="shared" si="1"/>
        <v>51</v>
      </c>
      <c r="K43" s="579">
        <v>2</v>
      </c>
      <c r="L43" s="59"/>
    </row>
    <row r="44" spans="1:12" ht="15" customHeight="1">
      <c r="A44" s="139">
        <v>44</v>
      </c>
      <c r="B44" s="311"/>
      <c r="C44" s="263" t="s">
        <v>30</v>
      </c>
      <c r="D44" s="263" t="s">
        <v>334</v>
      </c>
      <c r="E44" s="263" t="s">
        <v>338</v>
      </c>
      <c r="F44" s="279"/>
      <c r="G44" s="279" t="s">
        <v>25</v>
      </c>
      <c r="H44" s="375">
        <v>86</v>
      </c>
      <c r="I44" s="375">
        <v>85</v>
      </c>
      <c r="J44" s="394">
        <f t="shared" si="1"/>
        <v>-1</v>
      </c>
      <c r="K44" s="579">
        <v>2</v>
      </c>
      <c r="L44" s="59"/>
    </row>
    <row r="45" spans="1:12" ht="15" customHeight="1">
      <c r="A45" s="139">
        <v>45</v>
      </c>
      <c r="B45" s="311"/>
      <c r="C45" s="263" t="s">
        <v>30</v>
      </c>
      <c r="D45" s="263" t="s">
        <v>334</v>
      </c>
      <c r="E45" s="263" t="s">
        <v>51</v>
      </c>
      <c r="F45" s="279"/>
      <c r="G45" s="279" t="s">
        <v>25</v>
      </c>
      <c r="H45" s="375">
        <v>476</v>
      </c>
      <c r="I45" s="375">
        <v>481</v>
      </c>
      <c r="J45" s="394">
        <f t="shared" si="1"/>
        <v>5</v>
      </c>
      <c r="K45" s="579">
        <v>2</v>
      </c>
      <c r="L45" s="59"/>
    </row>
    <row r="46" spans="1:12" ht="15" customHeight="1">
      <c r="A46" s="139">
        <v>46</v>
      </c>
      <c r="B46" s="311"/>
      <c r="C46" s="263" t="s">
        <v>30</v>
      </c>
      <c r="D46" s="263" t="s">
        <v>339</v>
      </c>
      <c r="E46" s="263" t="s">
        <v>52</v>
      </c>
      <c r="F46" s="279"/>
      <c r="G46" s="279" t="s">
        <v>25</v>
      </c>
      <c r="H46" s="375">
        <v>4750</v>
      </c>
      <c r="I46" s="375">
        <v>4831</v>
      </c>
      <c r="J46" s="394">
        <f t="shared" si="1"/>
        <v>81</v>
      </c>
      <c r="K46" s="579">
        <v>2</v>
      </c>
      <c r="L46" s="59"/>
    </row>
    <row r="47" spans="1:12" ht="15" customHeight="1">
      <c r="A47" s="139">
        <v>47</v>
      </c>
      <c r="B47" s="311"/>
      <c r="C47" s="263" t="s">
        <v>30</v>
      </c>
      <c r="D47" s="263" t="s">
        <v>339</v>
      </c>
      <c r="E47" s="263" t="s">
        <v>53</v>
      </c>
      <c r="F47" s="279"/>
      <c r="G47" s="279" t="s">
        <v>25</v>
      </c>
      <c r="H47" s="375">
        <v>863</v>
      </c>
      <c r="I47" s="375">
        <v>886</v>
      </c>
      <c r="J47" s="394">
        <f t="shared" si="1"/>
        <v>23</v>
      </c>
      <c r="K47" s="579">
        <v>2</v>
      </c>
      <c r="L47" s="59"/>
    </row>
    <row r="48" spans="1:12" ht="15" customHeight="1">
      <c r="A48" s="139">
        <v>48</v>
      </c>
      <c r="B48" s="311"/>
      <c r="C48" s="263" t="s">
        <v>30</v>
      </c>
      <c r="D48" s="263" t="s">
        <v>340</v>
      </c>
      <c r="E48" s="263" t="s">
        <v>20</v>
      </c>
      <c r="F48" s="279"/>
      <c r="G48" s="279" t="s">
        <v>25</v>
      </c>
      <c r="H48" s="375">
        <v>30</v>
      </c>
      <c r="I48" s="375">
        <v>31</v>
      </c>
      <c r="J48" s="394">
        <f t="shared" si="1"/>
        <v>1</v>
      </c>
      <c r="K48" s="579">
        <v>2</v>
      </c>
      <c r="L48" s="59"/>
    </row>
    <row r="49" spans="1:12" ht="15" customHeight="1">
      <c r="A49" s="139">
        <v>49</v>
      </c>
      <c r="B49" s="311"/>
      <c r="C49" s="263" t="s">
        <v>30</v>
      </c>
      <c r="D49" s="263" t="s">
        <v>341</v>
      </c>
      <c r="E49" s="263" t="s">
        <v>54</v>
      </c>
      <c r="F49" s="279"/>
      <c r="G49" s="279" t="s">
        <v>25</v>
      </c>
      <c r="H49" s="375">
        <v>0</v>
      </c>
      <c r="I49" s="375">
        <v>0</v>
      </c>
      <c r="J49" s="394">
        <f t="shared" si="1"/>
        <v>0</v>
      </c>
      <c r="K49" s="579" t="s">
        <v>892</v>
      </c>
      <c r="L49" s="59"/>
    </row>
    <row r="50" spans="1:12" ht="15" customHeight="1">
      <c r="A50" s="139">
        <v>50</v>
      </c>
      <c r="B50" s="311"/>
      <c r="C50" s="263" t="s">
        <v>55</v>
      </c>
      <c r="D50" s="263" t="s">
        <v>342</v>
      </c>
      <c r="E50" s="263" t="s">
        <v>343</v>
      </c>
      <c r="F50" s="279"/>
      <c r="G50" s="279" t="s">
        <v>32</v>
      </c>
      <c r="H50" s="375">
        <v>2894.5917502213001</v>
      </c>
      <c r="I50" s="375">
        <v>2907.46207775536</v>
      </c>
      <c r="J50" s="394">
        <f t="shared" si="1"/>
        <v>12.870327534059925</v>
      </c>
      <c r="K50" s="579">
        <v>2</v>
      </c>
      <c r="L50" s="59"/>
    </row>
    <row r="51" spans="1:12" ht="15" customHeight="1">
      <c r="A51" s="139">
        <v>51</v>
      </c>
      <c r="B51" s="311"/>
      <c r="C51" s="263" t="s">
        <v>55</v>
      </c>
      <c r="D51" s="263" t="s">
        <v>344</v>
      </c>
      <c r="E51" s="263" t="s">
        <v>345</v>
      </c>
      <c r="F51" s="279"/>
      <c r="G51" s="279" t="s">
        <v>32</v>
      </c>
      <c r="H51" s="375">
        <v>307.61490931630402</v>
      </c>
      <c r="I51" s="375">
        <v>314.01602669899597</v>
      </c>
      <c r="J51" s="394">
        <f t="shared" si="1"/>
        <v>6.4011173826919503</v>
      </c>
      <c r="K51" s="579">
        <v>2</v>
      </c>
      <c r="L51" s="59"/>
    </row>
    <row r="52" spans="1:12" ht="15" customHeight="1">
      <c r="A52" s="139">
        <v>52</v>
      </c>
      <c r="B52" s="311"/>
      <c r="C52" s="263" t="s">
        <v>55</v>
      </c>
      <c r="D52" s="263" t="s">
        <v>550</v>
      </c>
      <c r="E52" s="263" t="s">
        <v>346</v>
      </c>
      <c r="F52" s="279"/>
      <c r="G52" s="279" t="s">
        <v>32</v>
      </c>
      <c r="H52" s="375">
        <v>0</v>
      </c>
      <c r="I52" s="375">
        <v>0</v>
      </c>
      <c r="J52" s="394">
        <f t="shared" si="1"/>
        <v>0</v>
      </c>
      <c r="K52" s="579">
        <v>4</v>
      </c>
      <c r="L52" s="59"/>
    </row>
    <row r="53" spans="1:12" ht="15" customHeight="1">
      <c r="A53" s="139">
        <v>53</v>
      </c>
      <c r="B53" s="311"/>
      <c r="C53" s="263" t="s">
        <v>55</v>
      </c>
      <c r="D53" s="263" t="s">
        <v>56</v>
      </c>
      <c r="E53" s="263" t="s">
        <v>505</v>
      </c>
      <c r="F53" s="279"/>
      <c r="G53" s="279" t="s">
        <v>25</v>
      </c>
      <c r="H53" s="375">
        <v>31401</v>
      </c>
      <c r="I53" s="375">
        <v>31643</v>
      </c>
      <c r="J53" s="394">
        <f t="shared" si="1"/>
        <v>242</v>
      </c>
      <c r="K53" s="579">
        <v>4</v>
      </c>
      <c r="L53" s="59"/>
    </row>
    <row r="54" spans="1:12" ht="15" customHeight="1">
      <c r="A54" s="139">
        <v>54</v>
      </c>
      <c r="B54" s="311"/>
      <c r="C54" s="263" t="s">
        <v>23</v>
      </c>
      <c r="D54" s="263" t="s">
        <v>57</v>
      </c>
      <c r="E54" s="263" t="s">
        <v>58</v>
      </c>
      <c r="F54" s="279"/>
      <c r="G54" s="279" t="s">
        <v>25</v>
      </c>
      <c r="H54" s="375">
        <v>0</v>
      </c>
      <c r="I54" s="375">
        <v>0</v>
      </c>
      <c r="J54" s="394">
        <f t="shared" si="1"/>
        <v>0</v>
      </c>
      <c r="K54" s="579" t="s">
        <v>892</v>
      </c>
      <c r="L54" s="59"/>
    </row>
    <row r="55" spans="1:12" ht="15" customHeight="1">
      <c r="A55" s="139">
        <v>55</v>
      </c>
      <c r="B55" s="311"/>
      <c r="C55" s="263" t="s">
        <v>23</v>
      </c>
      <c r="D55" s="263" t="s">
        <v>59</v>
      </c>
      <c r="E55" s="263" t="s">
        <v>461</v>
      </c>
      <c r="F55" s="279"/>
      <c r="G55" s="279" t="s">
        <v>349</v>
      </c>
      <c r="H55" s="375">
        <v>1</v>
      </c>
      <c r="I55" s="375">
        <v>1</v>
      </c>
      <c r="J55" s="394">
        <f t="shared" si="1"/>
        <v>0</v>
      </c>
      <c r="K55" s="579">
        <v>1</v>
      </c>
      <c r="L55" s="59"/>
    </row>
    <row r="56" spans="1:12" ht="15" customHeight="1">
      <c r="A56" s="139">
        <v>56</v>
      </c>
      <c r="B56" s="311"/>
      <c r="C56" s="263" t="s">
        <v>23</v>
      </c>
      <c r="D56" s="263" t="s">
        <v>347</v>
      </c>
      <c r="E56" s="263" t="s">
        <v>28</v>
      </c>
      <c r="F56" s="279"/>
      <c r="G56" s="279" t="s">
        <v>29</v>
      </c>
      <c r="H56" s="375">
        <v>17</v>
      </c>
      <c r="I56" s="375">
        <v>16</v>
      </c>
      <c r="J56" s="394">
        <f t="shared" si="1"/>
        <v>-1</v>
      </c>
      <c r="K56" s="579">
        <v>2</v>
      </c>
      <c r="L56" s="59"/>
    </row>
    <row r="57" spans="1:12" ht="15" customHeight="1">
      <c r="A57" s="139">
        <v>57</v>
      </c>
      <c r="B57" s="311"/>
      <c r="C57" s="263" t="s">
        <v>23</v>
      </c>
      <c r="D57" s="263" t="s">
        <v>348</v>
      </c>
      <c r="E57" s="263" t="s">
        <v>62</v>
      </c>
      <c r="F57" s="279"/>
      <c r="G57" s="279" t="s">
        <v>349</v>
      </c>
      <c r="H57" s="375">
        <v>6</v>
      </c>
      <c r="I57" s="375">
        <v>6</v>
      </c>
      <c r="J57" s="394">
        <f t="shared" si="1"/>
        <v>0</v>
      </c>
      <c r="K57" s="579">
        <v>4</v>
      </c>
      <c r="L57" s="59"/>
    </row>
    <row r="58" spans="1:12" ht="15" customHeight="1">
      <c r="A58" s="139">
        <v>58</v>
      </c>
      <c r="B58" s="311"/>
      <c r="C58" s="263" t="s">
        <v>23</v>
      </c>
      <c r="D58" s="263" t="s">
        <v>348</v>
      </c>
      <c r="E58" s="263" t="s">
        <v>63</v>
      </c>
      <c r="F58" s="279"/>
      <c r="G58" s="279" t="s">
        <v>29</v>
      </c>
      <c r="H58" s="375">
        <v>9169</v>
      </c>
      <c r="I58" s="375">
        <v>9493</v>
      </c>
      <c r="J58" s="394">
        <f t="shared" si="1"/>
        <v>324</v>
      </c>
      <c r="K58" s="579">
        <v>2</v>
      </c>
      <c r="L58" s="59"/>
    </row>
    <row r="59" spans="1:12" ht="15" customHeight="1">
      <c r="A59" s="139">
        <v>59</v>
      </c>
      <c r="B59" s="311"/>
      <c r="C59" s="263" t="s">
        <v>23</v>
      </c>
      <c r="D59" s="263" t="s">
        <v>60</v>
      </c>
      <c r="E59" s="263" t="s">
        <v>61</v>
      </c>
      <c r="F59" s="279"/>
      <c r="G59" s="279" t="s">
        <v>32</v>
      </c>
      <c r="H59" s="375">
        <v>0</v>
      </c>
      <c r="I59" s="375">
        <v>0</v>
      </c>
      <c r="J59" s="394">
        <f t="shared" si="1"/>
        <v>0</v>
      </c>
      <c r="K59" s="579">
        <v>2</v>
      </c>
      <c r="L59" s="59"/>
    </row>
    <row r="60" spans="1:12">
      <c r="A60" s="64"/>
      <c r="B60" s="161"/>
      <c r="C60" s="65"/>
      <c r="D60" s="66"/>
      <c r="E60" s="66"/>
      <c r="F60" s="66"/>
      <c r="G60" s="66"/>
      <c r="H60" s="66"/>
      <c r="I60" s="66"/>
      <c r="J60" s="66"/>
      <c r="K60" s="66"/>
      <c r="L60" s="73"/>
    </row>
  </sheetData>
  <customSheetViews>
    <customSheetView guid="{21F2E024-704F-4E93-AC63-213755ECFFE0}" scale="55" showPageBreaks="1" showGridLines="0" fitToPage="1" printArea="1" view="pageBreakPreview">
      <pane ySplit="6" topLeftCell="A7" activePane="bottomLeft" state="frozen"/>
      <selection pane="bottomLeft" activeCell="O20" sqref="O20"/>
      <pageMargins left="0.70866141732283472" right="0.70866141732283472" top="0.74803149606299213" bottom="0.74803149606299213" header="0.31496062992125984" footer="0.31496062992125984"/>
      <pageSetup paperSize="9" scale="54" fitToHeight="10" orientation="portrait"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4">
    <mergeCell ref="A6:L6"/>
    <mergeCell ref="I2:K2"/>
    <mergeCell ref="I3:K3"/>
    <mergeCell ref="I4:K4"/>
  </mergeCells>
  <dataValidations xWindow="1210" yWindow="897" count="2">
    <dataValidation allowBlank="1" showInputMessage="1" showErrorMessage="1" prompt="Please enter Network / Sub-Network Name" sqref="I4:K4"/>
    <dataValidation type="list" allowBlank="1" showInputMessage="1" showErrorMessage="1" prompt="Please select from available drop-down options" sqref="K9:K59">
      <formula1>"1,2,3,4,N/A,[Select one]"</formula1>
    </dataValidation>
  </dataValidations>
  <pageMargins left="0.70866141732283472" right="0.70866141732283472" top="0.74803149606299213" bottom="0.74803149606299213" header="0.31496062992125984" footer="0.31496062992125984"/>
  <pageSetup paperSize="9" scale="54" fitToHeight="10" orientation="portrait" cellComments="asDisplayed" r:id="rId2"/>
  <headerFooter alignWithMargins="0">
    <oddHeader>&amp;C&amp;"Arial,Regular" Commerce Commission Information Disclosure Template</oddHeader>
    <oddFooter>&amp;L&amp;"Arial,Regular" &amp;P&amp;C&amp;"Arial,Regular" &amp;F&amp;R&amp;"Arial,Regular"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499984740745262"/>
    <pageSetUpPr fitToPage="1"/>
  </sheetPr>
  <dimension ref="A1:AJ61"/>
  <sheetViews>
    <sheetView showGridLines="0" zoomScaleNormal="100" zoomScaleSheetLayoutView="67" workbookViewId="0">
      <selection activeCell="AE73" sqref="AE73"/>
    </sheetView>
  </sheetViews>
  <sheetFormatPr defaultColWidth="9.109375" defaultRowHeight="13.8"/>
  <cols>
    <col min="1" max="1" width="4.5546875" style="18" customWidth="1"/>
    <col min="2" max="2" width="3.44140625" style="156" customWidth="1"/>
    <col min="3" max="3" width="10.109375" style="55" customWidth="1"/>
    <col min="4" max="4" width="31.5546875" style="18" customWidth="1"/>
    <col min="5" max="5" width="61.88671875" style="18" customWidth="1"/>
    <col min="6" max="6" width="8.44140625" style="18" customWidth="1"/>
    <col min="7" max="10" width="9.109375" style="20" customWidth="1"/>
    <col min="11" max="13" width="9.109375" style="38" customWidth="1"/>
    <col min="14" max="14" width="9.109375" style="20" customWidth="1"/>
    <col min="15" max="21" width="9.109375" style="19" customWidth="1"/>
    <col min="22" max="31" width="9.109375" style="55" customWidth="1"/>
    <col min="32" max="33" width="10.109375" style="55" customWidth="1"/>
    <col min="34" max="34" width="9.109375" style="55" customWidth="1"/>
    <col min="35" max="35" width="12.6640625" style="55" customWidth="1"/>
    <col min="36" max="36" width="2.6640625" style="55" customWidth="1"/>
    <col min="37" max="16384" width="9.109375" style="18"/>
  </cols>
  <sheetData>
    <row r="1" spans="1:36" s="21" customFormat="1" ht="15" customHeight="1">
      <c r="A1" s="114"/>
      <c r="B1" s="115"/>
      <c r="C1" s="249"/>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6"/>
    </row>
    <row r="2" spans="1:36" s="21" customFormat="1" ht="18" customHeight="1">
      <c r="A2" s="117"/>
      <c r="B2" s="253"/>
      <c r="C2" s="136"/>
      <c r="D2" s="253"/>
      <c r="E2" s="253"/>
      <c r="F2" s="253"/>
      <c r="G2" s="253"/>
      <c r="H2" s="253"/>
      <c r="I2" s="253"/>
      <c r="J2" s="253"/>
      <c r="K2" s="253"/>
      <c r="L2" s="253"/>
      <c r="M2" s="253"/>
      <c r="N2" s="253"/>
      <c r="O2" s="253"/>
      <c r="P2" s="136"/>
      <c r="Q2" s="136"/>
      <c r="R2" s="136"/>
      <c r="S2" s="136"/>
      <c r="T2" s="136"/>
      <c r="U2" s="136"/>
      <c r="V2" s="136"/>
      <c r="W2" s="253"/>
      <c r="X2" s="253"/>
      <c r="Y2" s="253"/>
      <c r="Z2" s="253"/>
      <c r="AA2" s="253"/>
      <c r="AB2" s="253"/>
      <c r="AC2" s="253"/>
      <c r="AD2" s="140" t="s">
        <v>9</v>
      </c>
      <c r="AE2" s="705" t="str">
        <f>IF(NOT(ISBLANK(CoverSheet!$C$8)),CoverSheet!$C$8,"")</f>
        <v>Alpine Energy Limitied</v>
      </c>
      <c r="AF2" s="705"/>
      <c r="AG2" s="705"/>
      <c r="AH2" s="705"/>
      <c r="AI2" s="705"/>
      <c r="AJ2" s="81"/>
    </row>
    <row r="3" spans="1:36" s="21" customFormat="1" ht="18" customHeight="1">
      <c r="A3" s="117"/>
      <c r="B3" s="253"/>
      <c r="C3" s="136"/>
      <c r="D3" s="253"/>
      <c r="E3" s="253"/>
      <c r="F3" s="253"/>
      <c r="G3" s="253"/>
      <c r="H3" s="253"/>
      <c r="I3" s="253"/>
      <c r="J3" s="253"/>
      <c r="K3" s="253"/>
      <c r="L3" s="253"/>
      <c r="M3" s="253"/>
      <c r="N3" s="253"/>
      <c r="O3" s="253"/>
      <c r="P3" s="136"/>
      <c r="Q3" s="136"/>
      <c r="R3" s="136"/>
      <c r="S3" s="136"/>
      <c r="T3" s="136"/>
      <c r="U3" s="136"/>
      <c r="V3" s="136"/>
      <c r="W3" s="253"/>
      <c r="X3" s="253"/>
      <c r="Y3" s="253"/>
      <c r="Z3" s="253"/>
      <c r="AA3" s="253"/>
      <c r="AB3" s="253"/>
      <c r="AC3" s="253"/>
      <c r="AD3" s="140" t="s">
        <v>462</v>
      </c>
      <c r="AE3" s="706">
        <f>IF(ISNUMBER(CoverSheet!$C$12),CoverSheet!$C$12,"")</f>
        <v>41729</v>
      </c>
      <c r="AF3" s="706"/>
      <c r="AG3" s="706"/>
      <c r="AH3" s="706"/>
      <c r="AI3" s="706"/>
      <c r="AJ3" s="81"/>
    </row>
    <row r="4" spans="1:36" s="21" customFormat="1" ht="18" customHeight="1">
      <c r="A4" s="219"/>
      <c r="B4" s="220"/>
      <c r="C4" s="136"/>
      <c r="D4" s="253"/>
      <c r="E4" s="253"/>
      <c r="F4" s="253"/>
      <c r="G4" s="253"/>
      <c r="H4" s="253"/>
      <c r="I4" s="253"/>
      <c r="J4" s="253"/>
      <c r="K4" s="253"/>
      <c r="L4" s="253"/>
      <c r="M4" s="253"/>
      <c r="N4" s="253"/>
      <c r="O4" s="253"/>
      <c r="P4" s="253"/>
      <c r="Q4" s="174"/>
      <c r="R4" s="253"/>
      <c r="S4" s="253"/>
      <c r="T4" s="253"/>
      <c r="U4" s="253"/>
      <c r="V4" s="253"/>
      <c r="W4" s="253"/>
      <c r="X4" s="253"/>
      <c r="Y4" s="253"/>
      <c r="Z4" s="253"/>
      <c r="AA4" s="253"/>
      <c r="AB4" s="253"/>
      <c r="AC4" s="253"/>
      <c r="AD4" s="140" t="s">
        <v>95</v>
      </c>
      <c r="AE4" s="707"/>
      <c r="AF4" s="707"/>
      <c r="AG4" s="707"/>
      <c r="AH4" s="707"/>
      <c r="AI4" s="707"/>
      <c r="AJ4" s="81"/>
    </row>
    <row r="5" spans="1:36" s="190" customFormat="1" ht="21">
      <c r="A5" s="513" t="s">
        <v>418</v>
      </c>
      <c r="B5" s="220"/>
      <c r="C5" s="136"/>
      <c r="D5" s="253"/>
      <c r="E5" s="253"/>
      <c r="F5" s="253"/>
      <c r="G5" s="253"/>
      <c r="H5" s="253"/>
      <c r="I5" s="253"/>
      <c r="J5" s="253"/>
      <c r="K5" s="253"/>
      <c r="L5" s="253"/>
      <c r="M5" s="253"/>
      <c r="N5" s="253"/>
      <c r="O5" s="253"/>
      <c r="P5" s="253"/>
      <c r="Q5" s="174"/>
      <c r="R5" s="253"/>
      <c r="S5" s="253"/>
      <c r="T5" s="253"/>
      <c r="U5" s="253"/>
      <c r="V5" s="253"/>
      <c r="W5" s="253"/>
      <c r="X5" s="253"/>
      <c r="Y5" s="253"/>
      <c r="Z5" s="253"/>
      <c r="AA5" s="253"/>
      <c r="AB5" s="253"/>
      <c r="AC5" s="253"/>
      <c r="AD5" s="140"/>
      <c r="AE5" s="253"/>
      <c r="AF5" s="253"/>
      <c r="AG5" s="253"/>
      <c r="AH5" s="253"/>
      <c r="AI5" s="253"/>
      <c r="AJ5" s="217"/>
    </row>
    <row r="6" spans="1:36" s="286" customFormat="1" ht="22.5" customHeight="1">
      <c r="A6" s="621" t="s">
        <v>510</v>
      </c>
      <c r="B6" s="625"/>
      <c r="C6" s="625"/>
      <c r="D6" s="625"/>
      <c r="E6" s="625"/>
      <c r="F6" s="625"/>
      <c r="G6" s="625"/>
      <c r="H6" s="625"/>
      <c r="I6" s="625"/>
      <c r="J6" s="625"/>
      <c r="K6" s="625"/>
      <c r="L6" s="625"/>
      <c r="M6" s="625"/>
      <c r="N6" s="625"/>
      <c r="O6" s="625"/>
      <c r="P6" s="625"/>
      <c r="Q6" s="625"/>
      <c r="R6" s="625"/>
      <c r="S6" s="625"/>
      <c r="T6" s="625"/>
      <c r="U6" s="625"/>
      <c r="V6" s="124"/>
      <c r="W6" s="136"/>
      <c r="X6" s="136"/>
      <c r="Y6" s="136"/>
      <c r="Z6" s="136"/>
      <c r="AA6" s="136"/>
      <c r="AB6" s="136"/>
      <c r="AC6" s="124"/>
      <c r="AD6" s="124"/>
      <c r="AE6" s="136"/>
      <c r="AF6" s="136"/>
      <c r="AG6" s="136"/>
      <c r="AH6" s="136"/>
      <c r="AI6" s="136"/>
      <c r="AJ6" s="123"/>
    </row>
    <row r="7" spans="1:36" s="20" customFormat="1" ht="15" customHeight="1">
      <c r="A7" s="129" t="s">
        <v>741</v>
      </c>
      <c r="B7" s="174"/>
      <c r="C7" s="136"/>
      <c r="D7" s="85"/>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81"/>
    </row>
    <row r="8" spans="1:36" s="50" customFormat="1" ht="15" customHeight="1">
      <c r="A8" s="191"/>
      <c r="B8" s="145"/>
      <c r="C8" s="195"/>
      <c r="D8" s="195" t="s">
        <v>11</v>
      </c>
      <c r="E8" s="360">
        <f>IF(ISNUMBER(CoverSheet!$C$12),CoverSheet!$C$12,"")</f>
        <v>41729</v>
      </c>
      <c r="F8" s="287"/>
      <c r="G8" s="708" t="s">
        <v>463</v>
      </c>
      <c r="H8" s="708"/>
      <c r="I8" s="708"/>
      <c r="J8" s="708"/>
      <c r="K8" s="708"/>
      <c r="L8" s="708"/>
      <c r="M8" s="708"/>
      <c r="N8" s="708"/>
      <c r="O8" s="708"/>
      <c r="P8" s="708"/>
      <c r="Q8" s="708"/>
      <c r="R8" s="708"/>
      <c r="S8" s="708"/>
      <c r="T8" s="708"/>
      <c r="U8" s="708"/>
      <c r="V8" s="708"/>
      <c r="W8" s="708"/>
      <c r="X8" s="708"/>
      <c r="Y8" s="708"/>
      <c r="Z8" s="708"/>
      <c r="AA8" s="287"/>
      <c r="AB8" s="287"/>
      <c r="AC8" s="287"/>
      <c r="AD8" s="287"/>
      <c r="AE8" s="287"/>
      <c r="AF8" s="287"/>
      <c r="AG8" s="287"/>
      <c r="AH8" s="287"/>
      <c r="AI8" s="287"/>
      <c r="AJ8" s="125"/>
    </row>
    <row r="9" spans="1:36" ht="41.4">
      <c r="A9" s="191">
        <v>9</v>
      </c>
      <c r="B9" s="145"/>
      <c r="C9" s="313" t="s">
        <v>21</v>
      </c>
      <c r="D9" s="262" t="s">
        <v>2</v>
      </c>
      <c r="E9" s="262" t="s">
        <v>22</v>
      </c>
      <c r="F9" s="290" t="s">
        <v>100</v>
      </c>
      <c r="G9" s="290" t="s">
        <v>312</v>
      </c>
      <c r="H9" s="290" t="s">
        <v>313</v>
      </c>
      <c r="I9" s="290" t="s">
        <v>306</v>
      </c>
      <c r="J9" s="290" t="s">
        <v>305</v>
      </c>
      <c r="K9" s="290" t="s">
        <v>353</v>
      </c>
      <c r="L9" s="290" t="s">
        <v>354</v>
      </c>
      <c r="M9" s="290" t="s">
        <v>355</v>
      </c>
      <c r="N9" s="290">
        <v>2000</v>
      </c>
      <c r="O9" s="290">
        <v>2001</v>
      </c>
      <c r="P9" s="290">
        <v>2002</v>
      </c>
      <c r="Q9" s="290">
        <v>2003</v>
      </c>
      <c r="R9" s="290">
        <v>2004</v>
      </c>
      <c r="S9" s="290">
        <v>2005</v>
      </c>
      <c r="T9" s="290">
        <v>2006</v>
      </c>
      <c r="U9" s="290">
        <v>2007</v>
      </c>
      <c r="V9" s="290">
        <v>2008</v>
      </c>
      <c r="W9" s="290">
        <v>2009</v>
      </c>
      <c r="X9" s="290">
        <v>2010</v>
      </c>
      <c r="Y9" s="290">
        <v>2011</v>
      </c>
      <c r="Z9" s="290">
        <v>2012</v>
      </c>
      <c r="AA9" s="421">
        <v>2013</v>
      </c>
      <c r="AB9" s="421">
        <v>2014</v>
      </c>
      <c r="AC9" s="421">
        <v>2015</v>
      </c>
      <c r="AD9" s="421">
        <v>2016</v>
      </c>
      <c r="AE9" s="421">
        <v>2017</v>
      </c>
      <c r="AF9" s="290" t="s">
        <v>506</v>
      </c>
      <c r="AG9" s="300" t="s">
        <v>464</v>
      </c>
      <c r="AH9" s="290" t="s">
        <v>350</v>
      </c>
      <c r="AI9" s="290" t="s">
        <v>351</v>
      </c>
      <c r="AJ9" s="94"/>
    </row>
    <row r="10" spans="1:36" ht="15" customHeight="1">
      <c r="A10" s="191">
        <v>10</v>
      </c>
      <c r="B10" s="145"/>
      <c r="C10" s="293" t="s">
        <v>23</v>
      </c>
      <c r="D10" s="263" t="s">
        <v>317</v>
      </c>
      <c r="E10" s="263" t="s">
        <v>24</v>
      </c>
      <c r="F10" s="279" t="s">
        <v>25</v>
      </c>
      <c r="G10" s="375">
        <v>63</v>
      </c>
      <c r="H10" s="375">
        <v>4</v>
      </c>
      <c r="I10" s="375">
        <v>3518</v>
      </c>
      <c r="J10" s="375">
        <v>6542</v>
      </c>
      <c r="K10" s="375">
        <v>4574</v>
      </c>
      <c r="L10" s="375">
        <v>2973</v>
      </c>
      <c r="M10" s="375">
        <v>1839</v>
      </c>
      <c r="N10" s="375">
        <v>198</v>
      </c>
      <c r="O10" s="375">
        <v>195</v>
      </c>
      <c r="P10" s="375">
        <v>304</v>
      </c>
      <c r="Q10" s="375">
        <v>520</v>
      </c>
      <c r="R10" s="375">
        <v>550</v>
      </c>
      <c r="S10" s="375">
        <v>916</v>
      </c>
      <c r="T10" s="375">
        <v>360</v>
      </c>
      <c r="U10" s="375">
        <v>347</v>
      </c>
      <c r="V10" s="375">
        <v>291</v>
      </c>
      <c r="W10" s="375">
        <v>325</v>
      </c>
      <c r="X10" s="375">
        <v>201</v>
      </c>
      <c r="Y10" s="375">
        <v>85</v>
      </c>
      <c r="Z10" s="375">
        <v>347</v>
      </c>
      <c r="AA10" s="375">
        <v>487</v>
      </c>
      <c r="AB10" s="375">
        <v>248</v>
      </c>
      <c r="AC10" s="375"/>
      <c r="AD10" s="375"/>
      <c r="AE10" s="375"/>
      <c r="AF10" s="375">
        <v>1049</v>
      </c>
      <c r="AG10" s="394">
        <f t="shared" ref="AG10:AG60" si="0">SUM(G10:AF10)</f>
        <v>25936</v>
      </c>
      <c r="AH10" s="375">
        <v>0</v>
      </c>
      <c r="AI10" s="556">
        <v>3</v>
      </c>
      <c r="AJ10" s="62"/>
    </row>
    <row r="11" spans="1:36" ht="15" customHeight="1">
      <c r="A11" s="191">
        <v>11</v>
      </c>
      <c r="B11" s="145"/>
      <c r="C11" s="293" t="s">
        <v>23</v>
      </c>
      <c r="D11" s="263" t="s">
        <v>317</v>
      </c>
      <c r="E11" s="263" t="s">
        <v>26</v>
      </c>
      <c r="F11" s="279" t="s">
        <v>25</v>
      </c>
      <c r="G11" s="375">
        <v>12</v>
      </c>
      <c r="H11" s="375">
        <v>7</v>
      </c>
      <c r="I11" s="375">
        <v>3624</v>
      </c>
      <c r="J11" s="375">
        <v>2142</v>
      </c>
      <c r="K11" s="375">
        <v>2617</v>
      </c>
      <c r="L11" s="375">
        <v>2017</v>
      </c>
      <c r="M11" s="375">
        <v>2200</v>
      </c>
      <c r="N11" s="375">
        <v>183</v>
      </c>
      <c r="O11" s="375">
        <v>218</v>
      </c>
      <c r="P11" s="375">
        <v>477</v>
      </c>
      <c r="Q11" s="375">
        <v>561</v>
      </c>
      <c r="R11" s="375">
        <v>409</v>
      </c>
      <c r="S11" s="375">
        <v>686</v>
      </c>
      <c r="T11" s="375">
        <v>418</v>
      </c>
      <c r="U11" s="375">
        <v>549</v>
      </c>
      <c r="V11" s="375">
        <v>718</v>
      </c>
      <c r="W11" s="375">
        <v>533</v>
      </c>
      <c r="X11" s="375">
        <v>216</v>
      </c>
      <c r="Y11" s="375">
        <v>135</v>
      </c>
      <c r="Z11" s="375">
        <v>350</v>
      </c>
      <c r="AA11" s="375">
        <v>269</v>
      </c>
      <c r="AB11" s="375">
        <v>239</v>
      </c>
      <c r="AC11" s="375"/>
      <c r="AD11" s="375"/>
      <c r="AE11" s="375"/>
      <c r="AF11" s="375">
        <v>1864</v>
      </c>
      <c r="AG11" s="394">
        <f t="shared" si="0"/>
        <v>20444</v>
      </c>
      <c r="AH11" s="375">
        <v>0</v>
      </c>
      <c r="AI11" s="556">
        <v>3</v>
      </c>
      <c r="AJ11" s="62"/>
    </row>
    <row r="12" spans="1:36" ht="15" customHeight="1">
      <c r="A12" s="191">
        <v>12</v>
      </c>
      <c r="B12" s="145"/>
      <c r="C12" s="293" t="s">
        <v>23</v>
      </c>
      <c r="D12" s="263" t="s">
        <v>317</v>
      </c>
      <c r="E12" s="263" t="s">
        <v>27</v>
      </c>
      <c r="F12" s="279" t="s">
        <v>25</v>
      </c>
      <c r="G12" s="375">
        <v>0</v>
      </c>
      <c r="H12" s="375">
        <v>0</v>
      </c>
      <c r="I12" s="375">
        <v>0</v>
      </c>
      <c r="J12" s="375">
        <v>0</v>
      </c>
      <c r="K12" s="375">
        <v>9</v>
      </c>
      <c r="L12" s="375">
        <v>1</v>
      </c>
      <c r="M12" s="375">
        <v>0</v>
      </c>
      <c r="N12" s="375">
        <v>0</v>
      </c>
      <c r="O12" s="375">
        <v>0</v>
      </c>
      <c r="P12" s="375">
        <v>0</v>
      </c>
      <c r="Q12" s="375">
        <v>0</v>
      </c>
      <c r="R12" s="375">
        <v>0</v>
      </c>
      <c r="S12" s="375">
        <v>0</v>
      </c>
      <c r="T12" s="375">
        <v>0</v>
      </c>
      <c r="U12" s="375">
        <v>5</v>
      </c>
      <c r="V12" s="375">
        <v>0</v>
      </c>
      <c r="W12" s="375">
        <v>0</v>
      </c>
      <c r="X12" s="375">
        <v>0</v>
      </c>
      <c r="Y12" s="375">
        <v>0</v>
      </c>
      <c r="Z12" s="375">
        <v>0</v>
      </c>
      <c r="AA12" s="375">
        <v>0</v>
      </c>
      <c r="AB12" s="375">
        <v>0</v>
      </c>
      <c r="AC12" s="375"/>
      <c r="AD12" s="375"/>
      <c r="AE12" s="375"/>
      <c r="AF12" s="375">
        <v>1</v>
      </c>
      <c r="AG12" s="394">
        <f t="shared" si="0"/>
        <v>16</v>
      </c>
      <c r="AH12" s="375">
        <v>0</v>
      </c>
      <c r="AI12" s="556">
        <v>3</v>
      </c>
      <c r="AJ12" s="62"/>
    </row>
    <row r="13" spans="1:36" ht="15" customHeight="1">
      <c r="A13" s="191">
        <v>13</v>
      </c>
      <c r="B13" s="145"/>
      <c r="C13" s="293" t="s">
        <v>30</v>
      </c>
      <c r="D13" s="263" t="s">
        <v>318</v>
      </c>
      <c r="E13" s="263" t="s">
        <v>31</v>
      </c>
      <c r="F13" s="279" t="s">
        <v>32</v>
      </c>
      <c r="G13" s="375">
        <v>0</v>
      </c>
      <c r="H13" s="375">
        <v>0</v>
      </c>
      <c r="I13" s="375">
        <v>7.08125405840069</v>
      </c>
      <c r="J13" s="375">
        <v>44.292106936996497</v>
      </c>
      <c r="K13" s="375">
        <v>33.281716739462503</v>
      </c>
      <c r="L13" s="375">
        <v>11.5470859667979</v>
      </c>
      <c r="M13" s="375">
        <v>51.527994772004803</v>
      </c>
      <c r="N13" s="375">
        <v>9.8032070960315192</v>
      </c>
      <c r="O13" s="375">
        <v>0</v>
      </c>
      <c r="P13" s="375">
        <v>10.1775216185865</v>
      </c>
      <c r="Q13" s="375">
        <v>14.157595427845701</v>
      </c>
      <c r="R13" s="375">
        <v>5.0802271278833304</v>
      </c>
      <c r="S13" s="375">
        <v>6.9009247783684202E-3</v>
      </c>
      <c r="T13" s="375">
        <v>0.80549137877475396</v>
      </c>
      <c r="U13" s="375">
        <v>0</v>
      </c>
      <c r="V13" s="375">
        <v>0</v>
      </c>
      <c r="W13" s="375">
        <v>0</v>
      </c>
      <c r="X13" s="375">
        <v>1.16974519595839</v>
      </c>
      <c r="Y13" s="375">
        <v>1.42987166127089E-2</v>
      </c>
      <c r="Z13" s="375">
        <v>0.127765345693097</v>
      </c>
      <c r="AA13" s="375">
        <v>21.094081770618299</v>
      </c>
      <c r="AB13" s="375">
        <v>7.3406656918160502</v>
      </c>
      <c r="AC13" s="375"/>
      <c r="AD13" s="375"/>
      <c r="AE13" s="375"/>
      <c r="AF13" s="375">
        <v>5.9848242722693196E-3</v>
      </c>
      <c r="AG13" s="394">
        <f t="shared" si="0"/>
        <v>217.51364359253333</v>
      </c>
      <c r="AH13" s="375">
        <v>0</v>
      </c>
      <c r="AI13" s="556">
        <v>3</v>
      </c>
      <c r="AJ13" s="62"/>
    </row>
    <row r="14" spans="1:36" ht="15" customHeight="1">
      <c r="A14" s="191">
        <v>14</v>
      </c>
      <c r="B14" s="145"/>
      <c r="C14" s="293" t="s">
        <v>30</v>
      </c>
      <c r="D14" s="263" t="s">
        <v>318</v>
      </c>
      <c r="E14" s="263" t="s">
        <v>33</v>
      </c>
      <c r="F14" s="279" t="s">
        <v>32</v>
      </c>
      <c r="G14" s="375">
        <v>0</v>
      </c>
      <c r="H14" s="375">
        <v>0</v>
      </c>
      <c r="I14" s="375">
        <v>0</v>
      </c>
      <c r="J14" s="375">
        <v>0</v>
      </c>
      <c r="K14" s="375">
        <v>0</v>
      </c>
      <c r="L14" s="375">
        <v>0</v>
      </c>
      <c r="M14" s="375">
        <v>0</v>
      </c>
      <c r="N14" s="375">
        <v>0</v>
      </c>
      <c r="O14" s="375">
        <v>0</v>
      </c>
      <c r="P14" s="375">
        <v>0</v>
      </c>
      <c r="Q14" s="375">
        <v>0</v>
      </c>
      <c r="R14" s="375">
        <v>0</v>
      </c>
      <c r="S14" s="375">
        <v>0</v>
      </c>
      <c r="T14" s="375">
        <v>0</v>
      </c>
      <c r="U14" s="375">
        <v>0</v>
      </c>
      <c r="V14" s="375">
        <v>0</v>
      </c>
      <c r="W14" s="375">
        <v>0</v>
      </c>
      <c r="X14" s="375">
        <v>1.6791315778188501E-2</v>
      </c>
      <c r="Y14" s="375">
        <v>0</v>
      </c>
      <c r="Z14" s="375">
        <v>0</v>
      </c>
      <c r="AA14" s="375">
        <v>0</v>
      </c>
      <c r="AB14" s="375">
        <v>0</v>
      </c>
      <c r="AC14" s="375"/>
      <c r="AD14" s="375"/>
      <c r="AE14" s="375"/>
      <c r="AF14" s="375">
        <v>0</v>
      </c>
      <c r="AG14" s="394">
        <f t="shared" si="0"/>
        <v>1.6791315778188501E-2</v>
      </c>
      <c r="AH14" s="375">
        <v>0</v>
      </c>
      <c r="AI14" s="556">
        <v>4</v>
      </c>
      <c r="AJ14" s="62"/>
    </row>
    <row r="15" spans="1:36" ht="15" customHeight="1">
      <c r="A15" s="191">
        <v>15</v>
      </c>
      <c r="B15" s="145"/>
      <c r="C15" s="293" t="s">
        <v>30</v>
      </c>
      <c r="D15" s="263" t="s">
        <v>319</v>
      </c>
      <c r="E15" s="263" t="s">
        <v>34</v>
      </c>
      <c r="F15" s="279" t="s">
        <v>32</v>
      </c>
      <c r="G15" s="375">
        <v>0</v>
      </c>
      <c r="H15" s="375">
        <v>0</v>
      </c>
      <c r="I15" s="375">
        <v>0</v>
      </c>
      <c r="J15" s="375">
        <v>0</v>
      </c>
      <c r="K15" s="375">
        <v>3.4116565433938602E-2</v>
      </c>
      <c r="L15" s="375">
        <v>2.1793733460926998</v>
      </c>
      <c r="M15" s="375">
        <v>2.2404079891720499</v>
      </c>
      <c r="N15" s="375">
        <v>0</v>
      </c>
      <c r="O15" s="375">
        <v>0</v>
      </c>
      <c r="P15" s="375">
        <v>0</v>
      </c>
      <c r="Q15" s="375">
        <v>0.40119264852598002</v>
      </c>
      <c r="R15" s="375">
        <v>0.49344600424322299</v>
      </c>
      <c r="S15" s="375">
        <v>21.440672771580498</v>
      </c>
      <c r="T15" s="375">
        <v>0</v>
      </c>
      <c r="U15" s="375">
        <v>0</v>
      </c>
      <c r="V15" s="375">
        <v>0</v>
      </c>
      <c r="W15" s="375">
        <v>0</v>
      </c>
      <c r="X15" s="375">
        <v>0</v>
      </c>
      <c r="Y15" s="375">
        <v>6.2907133561192097E-2</v>
      </c>
      <c r="Z15" s="375">
        <v>2.13772346733632E-2</v>
      </c>
      <c r="AA15" s="375">
        <v>0</v>
      </c>
      <c r="AB15" s="375">
        <v>0</v>
      </c>
      <c r="AC15" s="375"/>
      <c r="AD15" s="375"/>
      <c r="AE15" s="375"/>
      <c r="AF15" s="375">
        <v>0</v>
      </c>
      <c r="AG15" s="394">
        <f t="shared" si="0"/>
        <v>26.873493693282946</v>
      </c>
      <c r="AH15" s="375">
        <v>0</v>
      </c>
      <c r="AI15" s="556">
        <v>3</v>
      </c>
      <c r="AJ15" s="62"/>
    </row>
    <row r="16" spans="1:36" ht="15" customHeight="1">
      <c r="A16" s="191">
        <v>16</v>
      </c>
      <c r="B16" s="145"/>
      <c r="C16" s="293" t="s">
        <v>30</v>
      </c>
      <c r="D16" s="263" t="s">
        <v>319</v>
      </c>
      <c r="E16" s="263" t="s">
        <v>35</v>
      </c>
      <c r="F16" s="279" t="s">
        <v>32</v>
      </c>
      <c r="G16" s="375">
        <v>0</v>
      </c>
      <c r="H16" s="375">
        <v>0</v>
      </c>
      <c r="I16" s="375">
        <v>0</v>
      </c>
      <c r="J16" s="375">
        <v>0</v>
      </c>
      <c r="K16" s="375">
        <v>0</v>
      </c>
      <c r="L16" s="375">
        <v>0</v>
      </c>
      <c r="M16" s="375">
        <v>0</v>
      </c>
      <c r="N16" s="375">
        <v>0</v>
      </c>
      <c r="O16" s="375">
        <v>0</v>
      </c>
      <c r="P16" s="375">
        <v>0</v>
      </c>
      <c r="Q16" s="375">
        <v>0</v>
      </c>
      <c r="R16" s="375">
        <v>0</v>
      </c>
      <c r="S16" s="375">
        <v>0</v>
      </c>
      <c r="T16" s="375">
        <v>0</v>
      </c>
      <c r="U16" s="375">
        <v>0</v>
      </c>
      <c r="V16" s="375">
        <v>0</v>
      </c>
      <c r="W16" s="375">
        <v>0</v>
      </c>
      <c r="X16" s="375">
        <v>0</v>
      </c>
      <c r="Y16" s="375">
        <v>0</v>
      </c>
      <c r="Z16" s="375">
        <v>0</v>
      </c>
      <c r="AA16" s="375">
        <v>0</v>
      </c>
      <c r="AB16" s="375">
        <v>0</v>
      </c>
      <c r="AC16" s="375"/>
      <c r="AD16" s="375"/>
      <c r="AE16" s="375"/>
      <c r="AF16" s="375">
        <v>0</v>
      </c>
      <c r="AG16" s="394">
        <f t="shared" si="0"/>
        <v>0</v>
      </c>
      <c r="AH16" s="375">
        <v>0</v>
      </c>
      <c r="AI16" s="556">
        <v>4</v>
      </c>
      <c r="AJ16" s="62"/>
    </row>
    <row r="17" spans="1:36" ht="15" customHeight="1">
      <c r="A17" s="191">
        <v>17</v>
      </c>
      <c r="B17" s="145"/>
      <c r="C17" s="293" t="s">
        <v>30</v>
      </c>
      <c r="D17" s="263" t="s">
        <v>319</v>
      </c>
      <c r="E17" s="263" t="s">
        <v>36</v>
      </c>
      <c r="F17" s="279" t="s">
        <v>32</v>
      </c>
      <c r="G17" s="375">
        <v>0</v>
      </c>
      <c r="H17" s="375">
        <v>0</v>
      </c>
      <c r="I17" s="375">
        <v>0</v>
      </c>
      <c r="J17" s="375">
        <v>0</v>
      </c>
      <c r="K17" s="375">
        <v>0</v>
      </c>
      <c r="L17" s="375">
        <v>0</v>
      </c>
      <c r="M17" s="375">
        <v>0</v>
      </c>
      <c r="N17" s="375">
        <v>0</v>
      </c>
      <c r="O17" s="375">
        <v>0</v>
      </c>
      <c r="P17" s="375">
        <v>0</v>
      </c>
      <c r="Q17" s="375">
        <v>0</v>
      </c>
      <c r="R17" s="375">
        <v>0</v>
      </c>
      <c r="S17" s="375">
        <v>0</v>
      </c>
      <c r="T17" s="375">
        <v>0</v>
      </c>
      <c r="U17" s="375">
        <v>0</v>
      </c>
      <c r="V17" s="375">
        <v>0</v>
      </c>
      <c r="W17" s="375">
        <v>0</v>
      </c>
      <c r="X17" s="375">
        <v>0</v>
      </c>
      <c r="Y17" s="375">
        <v>0</v>
      </c>
      <c r="Z17" s="375">
        <v>0</v>
      </c>
      <c r="AA17" s="375">
        <v>0</v>
      </c>
      <c r="AB17" s="375">
        <v>0</v>
      </c>
      <c r="AC17" s="375"/>
      <c r="AD17" s="375"/>
      <c r="AE17" s="375"/>
      <c r="AF17" s="375">
        <v>0</v>
      </c>
      <c r="AG17" s="394">
        <f t="shared" si="0"/>
        <v>0</v>
      </c>
      <c r="AH17" s="375">
        <v>0</v>
      </c>
      <c r="AI17" s="556">
        <v>4</v>
      </c>
      <c r="AJ17" s="62"/>
    </row>
    <row r="18" spans="1:36" ht="15" customHeight="1">
      <c r="A18" s="191">
        <v>18</v>
      </c>
      <c r="B18" s="145"/>
      <c r="C18" s="293" t="s">
        <v>30</v>
      </c>
      <c r="D18" s="263" t="s">
        <v>319</v>
      </c>
      <c r="E18" s="263" t="s">
        <v>37</v>
      </c>
      <c r="F18" s="279" t="s">
        <v>32</v>
      </c>
      <c r="G18" s="375">
        <v>0</v>
      </c>
      <c r="H18" s="375">
        <v>0</v>
      </c>
      <c r="I18" s="375">
        <v>0</v>
      </c>
      <c r="J18" s="375">
        <v>0</v>
      </c>
      <c r="K18" s="375">
        <v>0</v>
      </c>
      <c r="L18" s="375">
        <v>0</v>
      </c>
      <c r="M18" s="375">
        <v>0</v>
      </c>
      <c r="N18" s="375">
        <v>0</v>
      </c>
      <c r="O18" s="375">
        <v>0</v>
      </c>
      <c r="P18" s="375">
        <v>0</v>
      </c>
      <c r="Q18" s="375">
        <v>0</v>
      </c>
      <c r="R18" s="375">
        <v>0</v>
      </c>
      <c r="S18" s="375">
        <v>0</v>
      </c>
      <c r="T18" s="375">
        <v>0</v>
      </c>
      <c r="U18" s="375">
        <v>0</v>
      </c>
      <c r="V18" s="375">
        <v>0</v>
      </c>
      <c r="W18" s="375">
        <v>0</v>
      </c>
      <c r="X18" s="375">
        <v>0</v>
      </c>
      <c r="Y18" s="375">
        <v>0</v>
      </c>
      <c r="Z18" s="375">
        <v>0</v>
      </c>
      <c r="AA18" s="375">
        <v>0</v>
      </c>
      <c r="AB18" s="375">
        <v>0</v>
      </c>
      <c r="AC18" s="375"/>
      <c r="AD18" s="375"/>
      <c r="AE18" s="375"/>
      <c r="AF18" s="375">
        <v>0</v>
      </c>
      <c r="AG18" s="394">
        <f t="shared" si="0"/>
        <v>0</v>
      </c>
      <c r="AH18" s="375">
        <v>0</v>
      </c>
      <c r="AI18" s="556">
        <v>4</v>
      </c>
      <c r="AJ18" s="62"/>
    </row>
    <row r="19" spans="1:36" ht="15" customHeight="1">
      <c r="A19" s="191">
        <v>19</v>
      </c>
      <c r="B19" s="145"/>
      <c r="C19" s="293" t="s">
        <v>30</v>
      </c>
      <c r="D19" s="263" t="s">
        <v>319</v>
      </c>
      <c r="E19" s="263" t="s">
        <v>38</v>
      </c>
      <c r="F19" s="279" t="s">
        <v>32</v>
      </c>
      <c r="G19" s="375">
        <v>0</v>
      </c>
      <c r="H19" s="375">
        <v>0</v>
      </c>
      <c r="I19" s="375">
        <v>0</v>
      </c>
      <c r="J19" s="375">
        <v>0</v>
      </c>
      <c r="K19" s="375">
        <v>0</v>
      </c>
      <c r="L19" s="375">
        <v>0</v>
      </c>
      <c r="M19" s="375">
        <v>0</v>
      </c>
      <c r="N19" s="375">
        <v>0</v>
      </c>
      <c r="O19" s="375">
        <v>0</v>
      </c>
      <c r="P19" s="375">
        <v>0</v>
      </c>
      <c r="Q19" s="375">
        <v>0</v>
      </c>
      <c r="R19" s="375">
        <v>0</v>
      </c>
      <c r="S19" s="375">
        <v>0</v>
      </c>
      <c r="T19" s="375">
        <v>0</v>
      </c>
      <c r="U19" s="375">
        <v>0</v>
      </c>
      <c r="V19" s="375">
        <v>0</v>
      </c>
      <c r="W19" s="375">
        <v>0</v>
      </c>
      <c r="X19" s="375">
        <v>0</v>
      </c>
      <c r="Y19" s="375">
        <v>0</v>
      </c>
      <c r="Z19" s="375">
        <v>0</v>
      </c>
      <c r="AA19" s="375">
        <v>0</v>
      </c>
      <c r="AB19" s="375">
        <v>0</v>
      </c>
      <c r="AC19" s="375"/>
      <c r="AD19" s="375"/>
      <c r="AE19" s="375"/>
      <c r="AF19" s="375">
        <v>0</v>
      </c>
      <c r="AG19" s="394">
        <f t="shared" si="0"/>
        <v>0</v>
      </c>
      <c r="AH19" s="375">
        <v>0</v>
      </c>
      <c r="AI19" s="556">
        <v>4</v>
      </c>
      <c r="AJ19" s="62"/>
    </row>
    <row r="20" spans="1:36" ht="15" customHeight="1">
      <c r="A20" s="191">
        <v>20</v>
      </c>
      <c r="B20" s="145"/>
      <c r="C20" s="293" t="s">
        <v>30</v>
      </c>
      <c r="D20" s="263" t="s">
        <v>319</v>
      </c>
      <c r="E20" s="263" t="s">
        <v>39</v>
      </c>
      <c r="F20" s="279" t="s">
        <v>32</v>
      </c>
      <c r="G20" s="375">
        <v>0</v>
      </c>
      <c r="H20" s="375">
        <v>0</v>
      </c>
      <c r="I20" s="375">
        <v>0</v>
      </c>
      <c r="J20" s="375">
        <v>0</v>
      </c>
      <c r="K20" s="375">
        <v>0</v>
      </c>
      <c r="L20" s="375">
        <v>0</v>
      </c>
      <c r="M20" s="375">
        <v>0</v>
      </c>
      <c r="N20" s="375">
        <v>0</v>
      </c>
      <c r="O20" s="375">
        <v>0</v>
      </c>
      <c r="P20" s="375">
        <v>0</v>
      </c>
      <c r="Q20" s="375">
        <v>0</v>
      </c>
      <c r="R20" s="375">
        <v>0</v>
      </c>
      <c r="S20" s="375">
        <v>0</v>
      </c>
      <c r="T20" s="375">
        <v>0</v>
      </c>
      <c r="U20" s="375">
        <v>0</v>
      </c>
      <c r="V20" s="375">
        <v>0</v>
      </c>
      <c r="W20" s="375">
        <v>0</v>
      </c>
      <c r="X20" s="375">
        <v>0</v>
      </c>
      <c r="Y20" s="375">
        <v>0</v>
      </c>
      <c r="Z20" s="375">
        <v>0</v>
      </c>
      <c r="AA20" s="375">
        <v>0</v>
      </c>
      <c r="AB20" s="375">
        <v>0</v>
      </c>
      <c r="AC20" s="375"/>
      <c r="AD20" s="375"/>
      <c r="AE20" s="375"/>
      <c r="AF20" s="375">
        <v>0</v>
      </c>
      <c r="AG20" s="394">
        <f t="shared" si="0"/>
        <v>0</v>
      </c>
      <c r="AH20" s="375">
        <v>0</v>
      </c>
      <c r="AI20" s="556">
        <v>4</v>
      </c>
      <c r="AJ20" s="62"/>
    </row>
    <row r="21" spans="1:36" ht="15" customHeight="1">
      <c r="A21" s="191">
        <v>21</v>
      </c>
      <c r="B21" s="145"/>
      <c r="C21" s="293" t="s">
        <v>30</v>
      </c>
      <c r="D21" s="263" t="s">
        <v>319</v>
      </c>
      <c r="E21" s="263" t="s">
        <v>40</v>
      </c>
      <c r="F21" s="279" t="s">
        <v>32</v>
      </c>
      <c r="G21" s="375">
        <v>0</v>
      </c>
      <c r="H21" s="375">
        <v>0</v>
      </c>
      <c r="I21" s="375">
        <v>0</v>
      </c>
      <c r="J21" s="375">
        <v>0</v>
      </c>
      <c r="K21" s="375">
        <v>0</v>
      </c>
      <c r="L21" s="375">
        <v>0</v>
      </c>
      <c r="M21" s="375">
        <v>0</v>
      </c>
      <c r="N21" s="375">
        <v>0</v>
      </c>
      <c r="O21" s="375">
        <v>0</v>
      </c>
      <c r="P21" s="375">
        <v>0</v>
      </c>
      <c r="Q21" s="375">
        <v>0</v>
      </c>
      <c r="R21" s="375">
        <v>0</v>
      </c>
      <c r="S21" s="375">
        <v>0</v>
      </c>
      <c r="T21" s="375">
        <v>0</v>
      </c>
      <c r="U21" s="375">
        <v>0</v>
      </c>
      <c r="V21" s="375">
        <v>0</v>
      </c>
      <c r="W21" s="375">
        <v>0</v>
      </c>
      <c r="X21" s="375">
        <v>0</v>
      </c>
      <c r="Y21" s="375">
        <v>0</v>
      </c>
      <c r="Z21" s="375">
        <v>0</v>
      </c>
      <c r="AA21" s="375">
        <v>0</v>
      </c>
      <c r="AB21" s="375">
        <v>0</v>
      </c>
      <c r="AC21" s="375"/>
      <c r="AD21" s="375"/>
      <c r="AE21" s="375"/>
      <c r="AF21" s="375">
        <v>0</v>
      </c>
      <c r="AG21" s="394">
        <f t="shared" si="0"/>
        <v>0</v>
      </c>
      <c r="AH21" s="375">
        <v>0</v>
      </c>
      <c r="AI21" s="556">
        <v>4</v>
      </c>
      <c r="AJ21" s="62"/>
    </row>
    <row r="22" spans="1:36" ht="15" customHeight="1">
      <c r="A22" s="191">
        <v>22</v>
      </c>
      <c r="B22" s="145"/>
      <c r="C22" s="293" t="s">
        <v>30</v>
      </c>
      <c r="D22" s="263" t="s">
        <v>319</v>
      </c>
      <c r="E22" s="263" t="s">
        <v>41</v>
      </c>
      <c r="F22" s="279" t="s">
        <v>32</v>
      </c>
      <c r="G22" s="375">
        <v>0</v>
      </c>
      <c r="H22" s="375">
        <v>0</v>
      </c>
      <c r="I22" s="375">
        <v>0</v>
      </c>
      <c r="J22" s="375">
        <v>0</v>
      </c>
      <c r="K22" s="375">
        <v>0</v>
      </c>
      <c r="L22" s="375">
        <v>0</v>
      </c>
      <c r="M22" s="375">
        <v>0</v>
      </c>
      <c r="N22" s="375">
        <v>0</v>
      </c>
      <c r="O22" s="375">
        <v>0</v>
      </c>
      <c r="P22" s="375">
        <v>0</v>
      </c>
      <c r="Q22" s="375">
        <v>0</v>
      </c>
      <c r="R22" s="375">
        <v>0</v>
      </c>
      <c r="S22" s="375">
        <v>0</v>
      </c>
      <c r="T22" s="375">
        <v>0</v>
      </c>
      <c r="U22" s="375">
        <v>0</v>
      </c>
      <c r="V22" s="375">
        <v>0</v>
      </c>
      <c r="W22" s="375">
        <v>0</v>
      </c>
      <c r="X22" s="375">
        <v>0</v>
      </c>
      <c r="Y22" s="375">
        <v>0</v>
      </c>
      <c r="Z22" s="375">
        <v>0</v>
      </c>
      <c r="AA22" s="375">
        <v>0</v>
      </c>
      <c r="AB22" s="375">
        <v>0</v>
      </c>
      <c r="AC22" s="375"/>
      <c r="AD22" s="375"/>
      <c r="AE22" s="375"/>
      <c r="AF22" s="375">
        <v>0</v>
      </c>
      <c r="AG22" s="394">
        <f t="shared" si="0"/>
        <v>0</v>
      </c>
      <c r="AH22" s="375">
        <v>0</v>
      </c>
      <c r="AI22" s="556">
        <v>4</v>
      </c>
      <c r="AJ22" s="62"/>
    </row>
    <row r="23" spans="1:36" ht="15" customHeight="1">
      <c r="A23" s="191">
        <v>23</v>
      </c>
      <c r="B23" s="145"/>
      <c r="C23" s="293" t="s">
        <v>30</v>
      </c>
      <c r="D23" s="263" t="s">
        <v>319</v>
      </c>
      <c r="E23" s="263" t="s">
        <v>42</v>
      </c>
      <c r="F23" s="279" t="s">
        <v>32</v>
      </c>
      <c r="G23" s="375">
        <v>0</v>
      </c>
      <c r="H23" s="375">
        <v>0</v>
      </c>
      <c r="I23" s="375">
        <v>0</v>
      </c>
      <c r="J23" s="375">
        <v>0</v>
      </c>
      <c r="K23" s="375">
        <v>0</v>
      </c>
      <c r="L23" s="375">
        <v>0</v>
      </c>
      <c r="M23" s="375">
        <v>0</v>
      </c>
      <c r="N23" s="375">
        <v>0</v>
      </c>
      <c r="O23" s="375">
        <v>0</v>
      </c>
      <c r="P23" s="375">
        <v>0</v>
      </c>
      <c r="Q23" s="375">
        <v>0</v>
      </c>
      <c r="R23" s="375">
        <v>0</v>
      </c>
      <c r="S23" s="375">
        <v>0</v>
      </c>
      <c r="T23" s="375">
        <v>0</v>
      </c>
      <c r="U23" s="375">
        <v>0</v>
      </c>
      <c r="V23" s="375">
        <v>0</v>
      </c>
      <c r="W23" s="375">
        <v>0</v>
      </c>
      <c r="X23" s="375">
        <v>0</v>
      </c>
      <c r="Y23" s="375">
        <v>0</v>
      </c>
      <c r="Z23" s="375">
        <v>0</v>
      </c>
      <c r="AA23" s="375">
        <v>0</v>
      </c>
      <c r="AB23" s="375">
        <v>0</v>
      </c>
      <c r="AC23" s="375"/>
      <c r="AD23" s="375"/>
      <c r="AE23" s="375"/>
      <c r="AF23" s="375">
        <v>0</v>
      </c>
      <c r="AG23" s="394">
        <f t="shared" si="0"/>
        <v>0</v>
      </c>
      <c r="AH23" s="375">
        <v>0</v>
      </c>
      <c r="AI23" s="556">
        <v>4</v>
      </c>
      <c r="AJ23" s="62"/>
    </row>
    <row r="24" spans="1:36" ht="15" customHeight="1">
      <c r="A24" s="191">
        <v>24</v>
      </c>
      <c r="B24" s="145"/>
      <c r="C24" s="293" t="s">
        <v>30</v>
      </c>
      <c r="D24" s="263" t="s">
        <v>320</v>
      </c>
      <c r="E24" s="263" t="s">
        <v>43</v>
      </c>
      <c r="F24" s="279" t="s">
        <v>25</v>
      </c>
      <c r="G24" s="375">
        <v>0</v>
      </c>
      <c r="H24" s="375">
        <v>0</v>
      </c>
      <c r="I24" s="375">
        <v>0</v>
      </c>
      <c r="J24" s="375">
        <v>0</v>
      </c>
      <c r="K24" s="375">
        <v>0</v>
      </c>
      <c r="L24" s="375">
        <v>0</v>
      </c>
      <c r="M24" s="375">
        <v>0</v>
      </c>
      <c r="N24" s="375">
        <v>0</v>
      </c>
      <c r="O24" s="375">
        <v>0</v>
      </c>
      <c r="P24" s="375">
        <v>0</v>
      </c>
      <c r="Q24" s="375">
        <v>0</v>
      </c>
      <c r="R24" s="375">
        <v>0</v>
      </c>
      <c r="S24" s="375">
        <v>0</v>
      </c>
      <c r="T24" s="375">
        <v>0</v>
      </c>
      <c r="U24" s="375">
        <v>0</v>
      </c>
      <c r="V24" s="375">
        <v>0</v>
      </c>
      <c r="W24" s="375">
        <v>0</v>
      </c>
      <c r="X24" s="375">
        <v>0</v>
      </c>
      <c r="Y24" s="375">
        <v>0</v>
      </c>
      <c r="Z24" s="375">
        <v>0</v>
      </c>
      <c r="AA24" s="375">
        <v>0</v>
      </c>
      <c r="AB24" s="375">
        <v>0</v>
      </c>
      <c r="AC24" s="375"/>
      <c r="AD24" s="375"/>
      <c r="AE24" s="375"/>
      <c r="AF24" s="375">
        <v>0</v>
      </c>
      <c r="AG24" s="394">
        <f t="shared" si="0"/>
        <v>0</v>
      </c>
      <c r="AH24" s="375">
        <v>0</v>
      </c>
      <c r="AI24" s="556">
        <v>4</v>
      </c>
      <c r="AJ24" s="62"/>
    </row>
    <row r="25" spans="1:36" ht="15" customHeight="1">
      <c r="A25" s="191">
        <v>25</v>
      </c>
      <c r="B25" s="145"/>
      <c r="C25" s="293" t="s">
        <v>30</v>
      </c>
      <c r="D25" s="263" t="s">
        <v>320</v>
      </c>
      <c r="E25" s="263" t="s">
        <v>44</v>
      </c>
      <c r="F25" s="279" t="s">
        <v>25</v>
      </c>
      <c r="G25" s="375">
        <v>0</v>
      </c>
      <c r="H25" s="375">
        <v>0</v>
      </c>
      <c r="I25" s="375">
        <v>0</v>
      </c>
      <c r="J25" s="375">
        <v>0</v>
      </c>
      <c r="K25" s="375">
        <v>0</v>
      </c>
      <c r="L25" s="375">
        <v>0</v>
      </c>
      <c r="M25" s="375">
        <v>0</v>
      </c>
      <c r="N25" s="375">
        <v>0</v>
      </c>
      <c r="O25" s="375">
        <v>0</v>
      </c>
      <c r="P25" s="375">
        <v>0</v>
      </c>
      <c r="Q25" s="375">
        <v>0</v>
      </c>
      <c r="R25" s="375">
        <v>0</v>
      </c>
      <c r="S25" s="375">
        <v>0</v>
      </c>
      <c r="T25" s="375">
        <v>0</v>
      </c>
      <c r="U25" s="375">
        <v>0</v>
      </c>
      <c r="V25" s="375">
        <v>0</v>
      </c>
      <c r="W25" s="375">
        <v>0</v>
      </c>
      <c r="X25" s="375">
        <v>0</v>
      </c>
      <c r="Y25" s="375">
        <v>0</v>
      </c>
      <c r="Z25" s="375">
        <v>0</v>
      </c>
      <c r="AA25" s="375">
        <v>0</v>
      </c>
      <c r="AB25" s="375">
        <v>0</v>
      </c>
      <c r="AC25" s="375"/>
      <c r="AD25" s="375"/>
      <c r="AE25" s="375"/>
      <c r="AF25" s="375">
        <v>0</v>
      </c>
      <c r="AG25" s="394">
        <f t="shared" si="0"/>
        <v>0</v>
      </c>
      <c r="AH25" s="375">
        <v>0</v>
      </c>
      <c r="AI25" s="556">
        <v>4</v>
      </c>
      <c r="AJ25" s="62"/>
    </row>
    <row r="26" spans="1:36" ht="15" customHeight="1">
      <c r="A26" s="191">
        <v>26</v>
      </c>
      <c r="B26" s="145"/>
      <c r="C26" s="293" t="s">
        <v>30</v>
      </c>
      <c r="D26" s="263" t="s">
        <v>321</v>
      </c>
      <c r="E26" s="263" t="s">
        <v>326</v>
      </c>
      <c r="F26" s="279" t="s">
        <v>25</v>
      </c>
      <c r="G26" s="375">
        <v>0</v>
      </c>
      <c r="H26" s="375">
        <v>0</v>
      </c>
      <c r="I26" s="375">
        <v>0</v>
      </c>
      <c r="J26" s="375">
        <v>0</v>
      </c>
      <c r="K26" s="375">
        <v>0</v>
      </c>
      <c r="L26" s="375">
        <v>0</v>
      </c>
      <c r="M26" s="375">
        <v>0</v>
      </c>
      <c r="N26" s="375">
        <v>0</v>
      </c>
      <c r="O26" s="375">
        <v>0</v>
      </c>
      <c r="P26" s="375">
        <v>0</v>
      </c>
      <c r="Q26" s="375">
        <v>0</v>
      </c>
      <c r="R26" s="375">
        <v>0</v>
      </c>
      <c r="S26" s="375">
        <v>0</v>
      </c>
      <c r="T26" s="375">
        <v>0</v>
      </c>
      <c r="U26" s="375">
        <v>0</v>
      </c>
      <c r="V26" s="375">
        <v>0</v>
      </c>
      <c r="W26" s="375">
        <v>0</v>
      </c>
      <c r="X26" s="375">
        <v>0</v>
      </c>
      <c r="Y26" s="375">
        <v>0</v>
      </c>
      <c r="Z26" s="375">
        <v>0</v>
      </c>
      <c r="AA26" s="375">
        <v>0</v>
      </c>
      <c r="AB26" s="375">
        <v>0</v>
      </c>
      <c r="AC26" s="375"/>
      <c r="AD26" s="375"/>
      <c r="AE26" s="375"/>
      <c r="AF26" s="375">
        <v>0</v>
      </c>
      <c r="AG26" s="394">
        <f t="shared" si="0"/>
        <v>0</v>
      </c>
      <c r="AH26" s="375">
        <v>0</v>
      </c>
      <c r="AI26" s="556">
        <v>4</v>
      </c>
      <c r="AJ26" s="62"/>
    </row>
    <row r="27" spans="1:36" ht="15" customHeight="1">
      <c r="A27" s="191">
        <v>27</v>
      </c>
      <c r="B27" s="145"/>
      <c r="C27" s="293" t="s">
        <v>30</v>
      </c>
      <c r="D27" s="263" t="s">
        <v>321</v>
      </c>
      <c r="E27" s="263" t="s">
        <v>327</v>
      </c>
      <c r="F27" s="279" t="s">
        <v>25</v>
      </c>
      <c r="G27" s="375">
        <v>0</v>
      </c>
      <c r="H27" s="375">
        <v>0</v>
      </c>
      <c r="I27" s="375">
        <v>0</v>
      </c>
      <c r="J27" s="375">
        <v>0</v>
      </c>
      <c r="K27" s="375">
        <v>0</v>
      </c>
      <c r="L27" s="375">
        <v>0</v>
      </c>
      <c r="M27" s="375">
        <v>0</v>
      </c>
      <c r="N27" s="375">
        <v>0</v>
      </c>
      <c r="O27" s="375">
        <v>0</v>
      </c>
      <c r="P27" s="375">
        <v>0</v>
      </c>
      <c r="Q27" s="375">
        <v>0</v>
      </c>
      <c r="R27" s="375">
        <v>0</v>
      </c>
      <c r="S27" s="375">
        <v>0</v>
      </c>
      <c r="T27" s="375">
        <v>0</v>
      </c>
      <c r="U27" s="375">
        <v>0</v>
      </c>
      <c r="V27" s="375">
        <v>0</v>
      </c>
      <c r="W27" s="375">
        <v>0</v>
      </c>
      <c r="X27" s="375">
        <v>0</v>
      </c>
      <c r="Y27" s="375">
        <v>1</v>
      </c>
      <c r="Z27" s="375">
        <v>0</v>
      </c>
      <c r="AA27" s="375">
        <v>0</v>
      </c>
      <c r="AB27" s="375">
        <v>0</v>
      </c>
      <c r="AC27" s="375"/>
      <c r="AD27" s="375"/>
      <c r="AE27" s="375"/>
      <c r="AF27" s="375">
        <v>0</v>
      </c>
      <c r="AG27" s="394">
        <f t="shared" si="0"/>
        <v>1</v>
      </c>
      <c r="AH27" s="375">
        <v>0</v>
      </c>
      <c r="AI27" s="556">
        <v>4</v>
      </c>
      <c r="AJ27" s="62"/>
    </row>
    <row r="28" spans="1:36" ht="15" customHeight="1">
      <c r="A28" s="191">
        <v>28</v>
      </c>
      <c r="B28" s="145"/>
      <c r="C28" s="293" t="s">
        <v>30</v>
      </c>
      <c r="D28" s="263" t="s">
        <v>321</v>
      </c>
      <c r="E28" s="263" t="s">
        <v>324</v>
      </c>
      <c r="F28" s="279" t="s">
        <v>25</v>
      </c>
      <c r="G28" s="375">
        <v>0</v>
      </c>
      <c r="H28" s="375">
        <v>0</v>
      </c>
      <c r="I28" s="375">
        <v>0</v>
      </c>
      <c r="J28" s="375">
        <v>0</v>
      </c>
      <c r="K28" s="375">
        <v>0</v>
      </c>
      <c r="L28" s="375">
        <v>0</v>
      </c>
      <c r="M28" s="375">
        <v>0</v>
      </c>
      <c r="N28" s="375">
        <v>0</v>
      </c>
      <c r="O28" s="375">
        <v>0</v>
      </c>
      <c r="P28" s="375">
        <v>0</v>
      </c>
      <c r="Q28" s="375">
        <v>0</v>
      </c>
      <c r="R28" s="375">
        <v>0</v>
      </c>
      <c r="S28" s="375">
        <v>0</v>
      </c>
      <c r="T28" s="375">
        <v>0</v>
      </c>
      <c r="U28" s="375">
        <v>0</v>
      </c>
      <c r="V28" s="375">
        <v>0</v>
      </c>
      <c r="W28" s="375">
        <v>0</v>
      </c>
      <c r="X28" s="375">
        <v>0</v>
      </c>
      <c r="Y28" s="375">
        <v>0</v>
      </c>
      <c r="Z28" s="375">
        <v>0</v>
      </c>
      <c r="AA28" s="375">
        <v>0</v>
      </c>
      <c r="AB28" s="375">
        <v>0</v>
      </c>
      <c r="AC28" s="375"/>
      <c r="AD28" s="375"/>
      <c r="AE28" s="375"/>
      <c r="AF28" s="375">
        <v>0</v>
      </c>
      <c r="AG28" s="394">
        <f t="shared" si="0"/>
        <v>0</v>
      </c>
      <c r="AH28" s="375">
        <v>0</v>
      </c>
      <c r="AI28" s="556">
        <v>1</v>
      </c>
      <c r="AJ28" s="62"/>
    </row>
    <row r="29" spans="1:36" ht="15" customHeight="1">
      <c r="A29" s="191">
        <v>29</v>
      </c>
      <c r="B29" s="145"/>
      <c r="C29" s="293" t="s">
        <v>30</v>
      </c>
      <c r="D29" s="263" t="s">
        <v>321</v>
      </c>
      <c r="E29" s="263" t="s">
        <v>325</v>
      </c>
      <c r="F29" s="279" t="s">
        <v>25</v>
      </c>
      <c r="G29" s="375">
        <v>0</v>
      </c>
      <c r="H29" s="375">
        <v>0</v>
      </c>
      <c r="I29" s="375">
        <v>0</v>
      </c>
      <c r="J29" s="375">
        <v>0</v>
      </c>
      <c r="K29" s="375">
        <v>0</v>
      </c>
      <c r="L29" s="375">
        <v>0</v>
      </c>
      <c r="M29" s="375">
        <v>0</v>
      </c>
      <c r="N29" s="375">
        <v>0</v>
      </c>
      <c r="O29" s="375">
        <v>0</v>
      </c>
      <c r="P29" s="375">
        <v>0</v>
      </c>
      <c r="Q29" s="375">
        <v>0</v>
      </c>
      <c r="R29" s="375">
        <v>0</v>
      </c>
      <c r="S29" s="375">
        <v>0</v>
      </c>
      <c r="T29" s="375">
        <v>0</v>
      </c>
      <c r="U29" s="375">
        <v>0</v>
      </c>
      <c r="V29" s="375">
        <v>0</v>
      </c>
      <c r="W29" s="375">
        <v>0</v>
      </c>
      <c r="X29" s="375">
        <v>0</v>
      </c>
      <c r="Y29" s="375">
        <v>0</v>
      </c>
      <c r="Z29" s="375">
        <v>0</v>
      </c>
      <c r="AA29" s="375">
        <v>0</v>
      </c>
      <c r="AB29" s="375">
        <v>0</v>
      </c>
      <c r="AC29" s="375"/>
      <c r="AD29" s="375"/>
      <c r="AE29" s="375"/>
      <c r="AF29" s="375">
        <v>0</v>
      </c>
      <c r="AG29" s="394">
        <f t="shared" si="0"/>
        <v>0</v>
      </c>
      <c r="AH29" s="375">
        <v>0</v>
      </c>
      <c r="AI29" s="556">
        <v>2</v>
      </c>
      <c r="AJ29" s="62"/>
    </row>
    <row r="30" spans="1:36" ht="15" customHeight="1">
      <c r="A30" s="191">
        <v>30</v>
      </c>
      <c r="B30" s="145"/>
      <c r="C30" s="293" t="s">
        <v>30</v>
      </c>
      <c r="D30" s="263" t="s">
        <v>321</v>
      </c>
      <c r="E30" s="263" t="s">
        <v>45</v>
      </c>
      <c r="F30" s="279" t="s">
        <v>25</v>
      </c>
      <c r="G30" s="375">
        <v>0</v>
      </c>
      <c r="H30" s="375">
        <v>0</v>
      </c>
      <c r="I30" s="375">
        <v>0</v>
      </c>
      <c r="J30" s="375">
        <v>0</v>
      </c>
      <c r="K30" s="375">
        <v>0</v>
      </c>
      <c r="L30" s="375">
        <v>0</v>
      </c>
      <c r="M30" s="375">
        <v>0</v>
      </c>
      <c r="N30" s="375">
        <v>0</v>
      </c>
      <c r="O30" s="375">
        <v>0</v>
      </c>
      <c r="P30" s="375">
        <v>0</v>
      </c>
      <c r="Q30" s="375">
        <v>0</v>
      </c>
      <c r="R30" s="375">
        <v>0</v>
      </c>
      <c r="S30" s="375">
        <v>0</v>
      </c>
      <c r="T30" s="375">
        <v>0</v>
      </c>
      <c r="U30" s="375">
        <v>0</v>
      </c>
      <c r="V30" s="375">
        <v>0</v>
      </c>
      <c r="W30" s="375">
        <v>0</v>
      </c>
      <c r="X30" s="375">
        <v>0</v>
      </c>
      <c r="Y30" s="375">
        <v>0</v>
      </c>
      <c r="Z30" s="375">
        <v>0</v>
      </c>
      <c r="AA30" s="375">
        <v>0</v>
      </c>
      <c r="AB30" s="375">
        <v>0</v>
      </c>
      <c r="AC30" s="375"/>
      <c r="AD30" s="375"/>
      <c r="AE30" s="375"/>
      <c r="AF30" s="375">
        <v>0</v>
      </c>
      <c r="AG30" s="394">
        <f t="shared" si="0"/>
        <v>0</v>
      </c>
      <c r="AH30" s="375">
        <v>0</v>
      </c>
      <c r="AI30" s="556">
        <v>4</v>
      </c>
      <c r="AJ30" s="62"/>
    </row>
    <row r="31" spans="1:36" ht="15" customHeight="1">
      <c r="A31" s="191">
        <v>31</v>
      </c>
      <c r="B31" s="145"/>
      <c r="C31" s="293" t="s">
        <v>30</v>
      </c>
      <c r="D31" s="263" t="s">
        <v>321</v>
      </c>
      <c r="E31" s="263" t="s">
        <v>322</v>
      </c>
      <c r="F31" s="279" t="s">
        <v>25</v>
      </c>
      <c r="G31" s="375">
        <v>0</v>
      </c>
      <c r="H31" s="375">
        <v>0</v>
      </c>
      <c r="I31" s="375">
        <v>0</v>
      </c>
      <c r="J31" s="375">
        <v>0</v>
      </c>
      <c r="K31" s="375">
        <v>0</v>
      </c>
      <c r="L31" s="375">
        <v>0</v>
      </c>
      <c r="M31" s="375">
        <v>0</v>
      </c>
      <c r="N31" s="375">
        <v>0</v>
      </c>
      <c r="O31" s="375">
        <v>0</v>
      </c>
      <c r="P31" s="375">
        <v>0</v>
      </c>
      <c r="Q31" s="375">
        <v>0</v>
      </c>
      <c r="R31" s="375">
        <v>0</v>
      </c>
      <c r="S31" s="375">
        <v>0</v>
      </c>
      <c r="T31" s="375">
        <v>0</v>
      </c>
      <c r="U31" s="375">
        <v>0</v>
      </c>
      <c r="V31" s="375">
        <v>0</v>
      </c>
      <c r="W31" s="375">
        <v>0</v>
      </c>
      <c r="X31" s="375">
        <v>0</v>
      </c>
      <c r="Y31" s="375">
        <v>0</v>
      </c>
      <c r="Z31" s="375">
        <v>0</v>
      </c>
      <c r="AA31" s="375">
        <v>0</v>
      </c>
      <c r="AB31" s="375">
        <v>0</v>
      </c>
      <c r="AC31" s="375"/>
      <c r="AD31" s="375"/>
      <c r="AE31" s="375"/>
      <c r="AF31" s="375">
        <v>0</v>
      </c>
      <c r="AG31" s="394">
        <f t="shared" si="0"/>
        <v>0</v>
      </c>
      <c r="AH31" s="375">
        <v>0</v>
      </c>
      <c r="AI31" s="556">
        <v>1</v>
      </c>
      <c r="AJ31" s="62"/>
    </row>
    <row r="32" spans="1:36" ht="15" customHeight="1">
      <c r="A32" s="191">
        <v>32</v>
      </c>
      <c r="B32" s="145"/>
      <c r="C32" s="293" t="s">
        <v>30</v>
      </c>
      <c r="D32" s="263" t="s">
        <v>321</v>
      </c>
      <c r="E32" s="263" t="s">
        <v>323</v>
      </c>
      <c r="F32" s="279" t="s">
        <v>25</v>
      </c>
      <c r="G32" s="375">
        <v>0</v>
      </c>
      <c r="H32" s="375">
        <v>0</v>
      </c>
      <c r="I32" s="375">
        <v>0</v>
      </c>
      <c r="J32" s="375">
        <v>0</v>
      </c>
      <c r="K32" s="375">
        <v>4</v>
      </c>
      <c r="L32" s="375">
        <v>10</v>
      </c>
      <c r="M32" s="375">
        <v>5</v>
      </c>
      <c r="N32" s="375">
        <v>0</v>
      </c>
      <c r="O32" s="375">
        <v>1</v>
      </c>
      <c r="P32" s="375">
        <v>0</v>
      </c>
      <c r="Q32" s="375">
        <v>0</v>
      </c>
      <c r="R32" s="375">
        <v>0</v>
      </c>
      <c r="S32" s="375">
        <v>2</v>
      </c>
      <c r="T32" s="375">
        <v>0</v>
      </c>
      <c r="U32" s="375">
        <v>0</v>
      </c>
      <c r="V32" s="375">
        <v>0</v>
      </c>
      <c r="W32" s="375">
        <v>1</v>
      </c>
      <c r="X32" s="375">
        <v>0</v>
      </c>
      <c r="Y32" s="375">
        <v>1</v>
      </c>
      <c r="Z32" s="375">
        <v>7</v>
      </c>
      <c r="AA32" s="375">
        <v>3</v>
      </c>
      <c r="AB32" s="375">
        <v>0</v>
      </c>
      <c r="AC32" s="375"/>
      <c r="AD32" s="375"/>
      <c r="AE32" s="375"/>
      <c r="AF32" s="375">
        <v>0</v>
      </c>
      <c r="AG32" s="394">
        <f t="shared" si="0"/>
        <v>34</v>
      </c>
      <c r="AH32" s="375">
        <v>0</v>
      </c>
      <c r="AI32" s="556">
        <v>2</v>
      </c>
      <c r="AJ32" s="62"/>
    </row>
    <row r="33" spans="1:36" ht="15" customHeight="1">
      <c r="A33" s="191">
        <v>33</v>
      </c>
      <c r="B33" s="145"/>
      <c r="C33" s="293" t="s">
        <v>30</v>
      </c>
      <c r="D33" s="263" t="s">
        <v>321</v>
      </c>
      <c r="E33" s="263" t="s">
        <v>328</v>
      </c>
      <c r="F33" s="279" t="s">
        <v>25</v>
      </c>
      <c r="G33" s="375">
        <v>0</v>
      </c>
      <c r="H33" s="375">
        <v>0</v>
      </c>
      <c r="I33" s="375">
        <v>10</v>
      </c>
      <c r="J33" s="375">
        <v>19</v>
      </c>
      <c r="K33" s="375">
        <v>4</v>
      </c>
      <c r="L33" s="375">
        <v>29</v>
      </c>
      <c r="M33" s="375">
        <v>14</v>
      </c>
      <c r="N33" s="375">
        <v>1</v>
      </c>
      <c r="O33" s="375">
        <v>4</v>
      </c>
      <c r="P33" s="375">
        <v>2</v>
      </c>
      <c r="Q33" s="375">
        <v>2</v>
      </c>
      <c r="R33" s="375">
        <v>1</v>
      </c>
      <c r="S33" s="375">
        <v>18</v>
      </c>
      <c r="T33" s="375">
        <v>16</v>
      </c>
      <c r="U33" s="375">
        <v>10</v>
      </c>
      <c r="V33" s="375">
        <v>6</v>
      </c>
      <c r="W33" s="375">
        <v>13</v>
      </c>
      <c r="X33" s="375">
        <v>5</v>
      </c>
      <c r="Y33" s="375">
        <v>8</v>
      </c>
      <c r="Z33" s="375">
        <v>23</v>
      </c>
      <c r="AA33" s="375">
        <v>9</v>
      </c>
      <c r="AB33" s="375">
        <v>7</v>
      </c>
      <c r="AC33" s="375"/>
      <c r="AD33" s="375"/>
      <c r="AE33" s="375"/>
      <c r="AF33" s="375">
        <v>0</v>
      </c>
      <c r="AG33" s="394">
        <f t="shared" si="0"/>
        <v>201</v>
      </c>
      <c r="AH33" s="375">
        <v>0</v>
      </c>
      <c r="AI33" s="556">
        <v>2</v>
      </c>
      <c r="AJ33" s="62"/>
    </row>
    <row r="34" spans="1:36" ht="15" customHeight="1">
      <c r="A34" s="191">
        <v>34</v>
      </c>
      <c r="B34" s="145"/>
      <c r="C34" s="293" t="s">
        <v>30</v>
      </c>
      <c r="D34" s="263" t="s">
        <v>321</v>
      </c>
      <c r="E34" s="263" t="s">
        <v>329</v>
      </c>
      <c r="F34" s="279" t="s">
        <v>25</v>
      </c>
      <c r="G34" s="375">
        <v>0</v>
      </c>
      <c r="H34" s="375">
        <v>0</v>
      </c>
      <c r="I34" s="375">
        <v>0</v>
      </c>
      <c r="J34" s="375">
        <v>0</v>
      </c>
      <c r="K34" s="375">
        <v>0</v>
      </c>
      <c r="L34" s="375">
        <v>0</v>
      </c>
      <c r="M34" s="375">
        <v>0</v>
      </c>
      <c r="N34" s="375">
        <v>0</v>
      </c>
      <c r="O34" s="375">
        <v>0</v>
      </c>
      <c r="P34" s="375">
        <v>0</v>
      </c>
      <c r="Q34" s="375">
        <v>0</v>
      </c>
      <c r="R34" s="375">
        <v>0</v>
      </c>
      <c r="S34" s="375">
        <v>0</v>
      </c>
      <c r="T34" s="375">
        <v>0</v>
      </c>
      <c r="U34" s="375">
        <v>0</v>
      </c>
      <c r="V34" s="375">
        <v>0</v>
      </c>
      <c r="W34" s="375">
        <v>0</v>
      </c>
      <c r="X34" s="375">
        <v>0</v>
      </c>
      <c r="Y34" s="375">
        <v>0</v>
      </c>
      <c r="Z34" s="375">
        <v>0</v>
      </c>
      <c r="AA34" s="375">
        <v>0</v>
      </c>
      <c r="AB34" s="375">
        <v>0</v>
      </c>
      <c r="AC34" s="375"/>
      <c r="AD34" s="375"/>
      <c r="AE34" s="375"/>
      <c r="AF34" s="375">
        <v>0</v>
      </c>
      <c r="AG34" s="394">
        <f t="shared" si="0"/>
        <v>0</v>
      </c>
      <c r="AH34" s="375">
        <v>0</v>
      </c>
      <c r="AI34" s="556">
        <v>1</v>
      </c>
      <c r="AJ34" s="62"/>
    </row>
    <row r="35" spans="1:36" ht="15" customHeight="1">
      <c r="A35" s="191">
        <v>45</v>
      </c>
      <c r="B35" s="311"/>
      <c r="C35" s="293" t="s">
        <v>30</v>
      </c>
      <c r="D35" s="263" t="s">
        <v>533</v>
      </c>
      <c r="E35" s="263" t="s">
        <v>330</v>
      </c>
      <c r="F35" s="279" t="s">
        <v>25</v>
      </c>
      <c r="G35" s="375">
        <v>0</v>
      </c>
      <c r="H35" s="375">
        <v>0</v>
      </c>
      <c r="I35" s="375">
        <v>2</v>
      </c>
      <c r="J35" s="375">
        <v>3</v>
      </c>
      <c r="K35" s="375">
        <v>7</v>
      </c>
      <c r="L35" s="375">
        <v>3</v>
      </c>
      <c r="M35" s="375">
        <v>0</v>
      </c>
      <c r="N35" s="375">
        <v>0</v>
      </c>
      <c r="O35" s="375">
        <v>0</v>
      </c>
      <c r="P35" s="375">
        <v>0</v>
      </c>
      <c r="Q35" s="375">
        <v>1</v>
      </c>
      <c r="R35" s="375">
        <v>0</v>
      </c>
      <c r="S35" s="375">
        <v>1</v>
      </c>
      <c r="T35" s="375">
        <v>0</v>
      </c>
      <c r="U35" s="375">
        <v>0</v>
      </c>
      <c r="V35" s="375">
        <v>0</v>
      </c>
      <c r="W35" s="375">
        <v>1</v>
      </c>
      <c r="X35" s="375">
        <v>1</v>
      </c>
      <c r="Y35" s="375">
        <v>1</v>
      </c>
      <c r="Z35" s="375">
        <v>0</v>
      </c>
      <c r="AA35" s="375">
        <v>0</v>
      </c>
      <c r="AB35" s="375">
        <v>0</v>
      </c>
      <c r="AC35" s="375"/>
      <c r="AD35" s="375"/>
      <c r="AE35" s="375"/>
      <c r="AF35" s="375">
        <v>0</v>
      </c>
      <c r="AG35" s="394">
        <f t="shared" si="0"/>
        <v>20</v>
      </c>
      <c r="AH35" s="375">
        <v>4</v>
      </c>
      <c r="AI35" s="556">
        <v>3</v>
      </c>
      <c r="AJ35" s="62"/>
    </row>
    <row r="36" spans="1:36" ht="15" customHeight="1">
      <c r="A36" s="191">
        <v>46</v>
      </c>
      <c r="B36" s="311"/>
      <c r="C36" s="293" t="s">
        <v>30</v>
      </c>
      <c r="D36" s="263" t="s">
        <v>331</v>
      </c>
      <c r="E36" s="263" t="s">
        <v>46</v>
      </c>
      <c r="F36" s="279" t="s">
        <v>32</v>
      </c>
      <c r="G36" s="375">
        <v>6.2627604018528</v>
      </c>
      <c r="H36" s="375">
        <v>0</v>
      </c>
      <c r="I36" s="375">
        <v>880.80920906512699</v>
      </c>
      <c r="J36" s="375">
        <v>519.67500389711199</v>
      </c>
      <c r="K36" s="375">
        <v>360.13203565221801</v>
      </c>
      <c r="L36" s="375">
        <v>255.180310140492</v>
      </c>
      <c r="M36" s="375">
        <v>166.883964045422</v>
      </c>
      <c r="N36" s="375">
        <v>10.1757375226594</v>
      </c>
      <c r="O36" s="375">
        <v>21.909300976073698</v>
      </c>
      <c r="P36" s="375">
        <v>37.139628590441198</v>
      </c>
      <c r="Q36" s="375">
        <v>83.223946687135907</v>
      </c>
      <c r="R36" s="375">
        <v>65.604013754327397</v>
      </c>
      <c r="S36" s="375">
        <v>143.88102033095001</v>
      </c>
      <c r="T36" s="375">
        <v>42.766082131746103</v>
      </c>
      <c r="U36" s="375">
        <v>54.961740489097501</v>
      </c>
      <c r="V36" s="375">
        <v>53.517322956260898</v>
      </c>
      <c r="W36" s="375">
        <v>58.0347876571144</v>
      </c>
      <c r="X36" s="375">
        <v>36.615471094251397</v>
      </c>
      <c r="Y36" s="375">
        <v>17.177876849061299</v>
      </c>
      <c r="Z36" s="375">
        <v>28.9710914782545</v>
      </c>
      <c r="AA36" s="375">
        <v>37.524004851022298</v>
      </c>
      <c r="AB36" s="375">
        <v>26.171474568509701</v>
      </c>
      <c r="AC36" s="375"/>
      <c r="AD36" s="375"/>
      <c r="AE36" s="375"/>
      <c r="AF36" s="375">
        <v>0.64191275393232405</v>
      </c>
      <c r="AG36" s="394">
        <f t="shared" si="0"/>
        <v>2907.2586958930624</v>
      </c>
      <c r="AH36" s="375">
        <v>0</v>
      </c>
      <c r="AI36" s="556">
        <v>3</v>
      </c>
      <c r="AJ36" s="62"/>
    </row>
    <row r="37" spans="1:36" ht="15" customHeight="1">
      <c r="A37" s="191">
        <v>47</v>
      </c>
      <c r="B37" s="311"/>
      <c r="C37" s="293" t="s">
        <v>30</v>
      </c>
      <c r="D37" s="263" t="s">
        <v>331</v>
      </c>
      <c r="E37" s="263" t="s">
        <v>47</v>
      </c>
      <c r="F37" s="279" t="s">
        <v>32</v>
      </c>
      <c r="G37" s="375">
        <v>0</v>
      </c>
      <c r="H37" s="375">
        <v>0</v>
      </c>
      <c r="I37" s="375">
        <v>0</v>
      </c>
      <c r="J37" s="375">
        <v>0.13584341876324399</v>
      </c>
      <c r="K37" s="375">
        <v>0</v>
      </c>
      <c r="L37" s="375">
        <v>0</v>
      </c>
      <c r="M37" s="375">
        <v>0</v>
      </c>
      <c r="N37" s="375">
        <v>0</v>
      </c>
      <c r="O37" s="375">
        <v>0</v>
      </c>
      <c r="P37" s="375">
        <v>0</v>
      </c>
      <c r="Q37" s="375">
        <v>0</v>
      </c>
      <c r="R37" s="375">
        <v>0</v>
      </c>
      <c r="S37" s="375">
        <v>0</v>
      </c>
      <c r="T37" s="375">
        <v>0</v>
      </c>
      <c r="U37" s="375">
        <v>0</v>
      </c>
      <c r="V37" s="375">
        <v>0</v>
      </c>
      <c r="W37" s="375">
        <v>2.31884191196464E-3</v>
      </c>
      <c r="X37" s="375">
        <v>3.1469864330878901E-2</v>
      </c>
      <c r="Y37" s="375">
        <v>4.9385704419955601E-2</v>
      </c>
      <c r="Z37" s="375">
        <v>0</v>
      </c>
      <c r="AA37" s="375">
        <v>0.104929559188445</v>
      </c>
      <c r="AB37" s="375">
        <v>4.81631327432833E-2</v>
      </c>
      <c r="AC37" s="375"/>
      <c r="AD37" s="375"/>
      <c r="AE37" s="375"/>
      <c r="AF37" s="375">
        <v>0</v>
      </c>
      <c r="AG37" s="394">
        <f t="shared" si="0"/>
        <v>0.37211052135777145</v>
      </c>
      <c r="AH37" s="375">
        <v>0</v>
      </c>
      <c r="AI37" s="556">
        <v>2</v>
      </c>
      <c r="AJ37" s="62"/>
    </row>
    <row r="38" spans="1:36" ht="15" customHeight="1">
      <c r="A38" s="191">
        <v>48</v>
      </c>
      <c r="B38" s="311"/>
      <c r="C38" s="293" t="s">
        <v>30</v>
      </c>
      <c r="D38" s="263" t="s">
        <v>331</v>
      </c>
      <c r="E38" s="263" t="s">
        <v>332</v>
      </c>
      <c r="F38" s="279" t="s">
        <v>32</v>
      </c>
      <c r="G38" s="375">
        <v>0</v>
      </c>
      <c r="H38" s="375">
        <v>0</v>
      </c>
      <c r="I38" s="375">
        <v>0</v>
      </c>
      <c r="J38" s="375">
        <v>0</v>
      </c>
      <c r="K38" s="375">
        <v>6.7699301229276401</v>
      </c>
      <c r="L38" s="375">
        <v>0</v>
      </c>
      <c r="M38" s="375">
        <v>0</v>
      </c>
      <c r="N38" s="375">
        <v>0</v>
      </c>
      <c r="O38" s="375">
        <v>0</v>
      </c>
      <c r="P38" s="375">
        <v>0</v>
      </c>
      <c r="Q38" s="375">
        <v>0</v>
      </c>
      <c r="R38" s="375">
        <v>0</v>
      </c>
      <c r="S38" s="375">
        <v>0</v>
      </c>
      <c r="T38" s="375">
        <v>0</v>
      </c>
      <c r="U38" s="375">
        <v>0</v>
      </c>
      <c r="V38" s="375">
        <v>0</v>
      </c>
      <c r="W38" s="375">
        <v>0</v>
      </c>
      <c r="X38" s="375">
        <v>0</v>
      </c>
      <c r="Y38" s="375">
        <v>0</v>
      </c>
      <c r="Z38" s="375">
        <v>0</v>
      </c>
      <c r="AA38" s="375">
        <v>0</v>
      </c>
      <c r="AB38" s="375">
        <v>0</v>
      </c>
      <c r="AC38" s="375"/>
      <c r="AD38" s="375"/>
      <c r="AE38" s="375"/>
      <c r="AF38" s="375">
        <v>0</v>
      </c>
      <c r="AG38" s="394">
        <f t="shared" si="0"/>
        <v>6.7699301229276401</v>
      </c>
      <c r="AH38" s="375">
        <v>0</v>
      </c>
      <c r="AI38" s="556">
        <v>3</v>
      </c>
      <c r="AJ38" s="62"/>
    </row>
    <row r="39" spans="1:36" ht="15" customHeight="1">
      <c r="A39" s="191">
        <v>49</v>
      </c>
      <c r="B39" s="311"/>
      <c r="C39" s="293" t="s">
        <v>30</v>
      </c>
      <c r="D39" s="263" t="s">
        <v>333</v>
      </c>
      <c r="E39" s="263" t="s">
        <v>48</v>
      </c>
      <c r="F39" s="279" t="s">
        <v>32</v>
      </c>
      <c r="G39" s="375">
        <v>0</v>
      </c>
      <c r="H39" s="375">
        <v>0</v>
      </c>
      <c r="I39" s="375">
        <v>0</v>
      </c>
      <c r="J39" s="375">
        <v>0.59012837752920599</v>
      </c>
      <c r="K39" s="375">
        <v>1.11255357812222</v>
      </c>
      <c r="L39" s="375">
        <v>3.73888726160656</v>
      </c>
      <c r="M39" s="375">
        <v>3.2589206870203999</v>
      </c>
      <c r="N39" s="375">
        <v>0.56016380090961104</v>
      </c>
      <c r="O39" s="375">
        <v>1.7119232998331499</v>
      </c>
      <c r="P39" s="375">
        <v>4.2249400174682004</v>
      </c>
      <c r="Q39" s="375">
        <v>4.23561167378731</v>
      </c>
      <c r="R39" s="375">
        <v>2.0004277597087499</v>
      </c>
      <c r="S39" s="375">
        <v>4.2408080836409399</v>
      </c>
      <c r="T39" s="375">
        <v>10.1775365080433</v>
      </c>
      <c r="U39" s="375">
        <v>6.7750239720155898</v>
      </c>
      <c r="V39" s="375">
        <v>15.974578569485701</v>
      </c>
      <c r="W39" s="375">
        <v>11.458437775051101</v>
      </c>
      <c r="X39" s="375">
        <v>9.1912070201150708</v>
      </c>
      <c r="Y39" s="375">
        <v>10.365282806687199</v>
      </c>
      <c r="Z39" s="375">
        <v>16.028885955371202</v>
      </c>
      <c r="AA39" s="375">
        <v>8.6491323327165706</v>
      </c>
      <c r="AB39" s="375">
        <v>6.4142461512143898</v>
      </c>
      <c r="AC39" s="375"/>
      <c r="AD39" s="375"/>
      <c r="AE39" s="375"/>
      <c r="AF39" s="375">
        <v>0.46221264231030801</v>
      </c>
      <c r="AG39" s="394">
        <f t="shared" si="0"/>
        <v>121.17090827263678</v>
      </c>
      <c r="AH39" s="375">
        <v>0</v>
      </c>
      <c r="AI39" s="556">
        <v>2</v>
      </c>
      <c r="AJ39" s="62"/>
    </row>
    <row r="40" spans="1:36" ht="15" customHeight="1">
      <c r="A40" s="191">
        <v>50</v>
      </c>
      <c r="B40" s="311"/>
      <c r="C40" s="293" t="s">
        <v>30</v>
      </c>
      <c r="D40" s="263" t="s">
        <v>333</v>
      </c>
      <c r="E40" s="263" t="s">
        <v>49</v>
      </c>
      <c r="F40" s="279" t="s">
        <v>32</v>
      </c>
      <c r="G40" s="375">
        <v>0</v>
      </c>
      <c r="H40" s="375">
        <v>0</v>
      </c>
      <c r="I40" s="375">
        <v>0</v>
      </c>
      <c r="J40" s="375">
        <v>9.5501582868408104</v>
      </c>
      <c r="K40" s="375">
        <v>37.745552581969399</v>
      </c>
      <c r="L40" s="375">
        <v>54.066881233148898</v>
      </c>
      <c r="M40" s="375">
        <v>25.079833227152701</v>
      </c>
      <c r="N40" s="375">
        <v>1.4478504512538499</v>
      </c>
      <c r="O40" s="375">
        <v>0.43920917249131203</v>
      </c>
      <c r="P40" s="375">
        <v>2.7999997298345201E-3</v>
      </c>
      <c r="Q40" s="375">
        <v>0.39615041320648398</v>
      </c>
      <c r="R40" s="375">
        <v>0</v>
      </c>
      <c r="S40" s="375">
        <v>3.6000779825863E-2</v>
      </c>
      <c r="T40" s="375">
        <v>8.0995442356222597E-3</v>
      </c>
      <c r="U40" s="375">
        <v>3.8453011954942502E-2</v>
      </c>
      <c r="V40" s="375">
        <v>0</v>
      </c>
      <c r="W40" s="375">
        <v>0.119958310102928</v>
      </c>
      <c r="X40" s="375">
        <v>0.17843938706943099</v>
      </c>
      <c r="Y40" s="375">
        <v>0</v>
      </c>
      <c r="Z40" s="375">
        <v>0.29331125009856901</v>
      </c>
      <c r="AA40" s="375">
        <v>0</v>
      </c>
      <c r="AB40" s="375">
        <v>0</v>
      </c>
      <c r="AC40" s="375"/>
      <c r="AD40" s="375"/>
      <c r="AE40" s="375"/>
      <c r="AF40" s="375">
        <v>3.79339135963307E-2</v>
      </c>
      <c r="AG40" s="394">
        <f t="shared" si="0"/>
        <v>129.44063156267697</v>
      </c>
      <c r="AH40" s="375">
        <v>0</v>
      </c>
      <c r="AI40" s="556">
        <v>2</v>
      </c>
      <c r="AJ40" s="62"/>
    </row>
    <row r="41" spans="1:36" ht="15" customHeight="1">
      <c r="A41" s="191">
        <v>51</v>
      </c>
      <c r="B41" s="311"/>
      <c r="C41" s="293" t="s">
        <v>30</v>
      </c>
      <c r="D41" s="263" t="s">
        <v>333</v>
      </c>
      <c r="E41" s="263" t="s">
        <v>50</v>
      </c>
      <c r="F41" s="279" t="s">
        <v>32</v>
      </c>
      <c r="G41" s="375">
        <v>0</v>
      </c>
      <c r="H41" s="375">
        <v>0</v>
      </c>
      <c r="I41" s="375">
        <v>0</v>
      </c>
      <c r="J41" s="375">
        <v>0</v>
      </c>
      <c r="K41" s="375">
        <v>0</v>
      </c>
      <c r="L41" s="375">
        <v>0</v>
      </c>
      <c r="M41" s="375">
        <v>0</v>
      </c>
      <c r="N41" s="375">
        <v>0</v>
      </c>
      <c r="O41" s="375">
        <v>0</v>
      </c>
      <c r="P41" s="375">
        <v>0</v>
      </c>
      <c r="Q41" s="375">
        <v>0</v>
      </c>
      <c r="R41" s="375">
        <v>0</v>
      </c>
      <c r="S41" s="375">
        <v>0</v>
      </c>
      <c r="T41" s="375">
        <v>0</v>
      </c>
      <c r="U41" s="375">
        <v>0</v>
      </c>
      <c r="V41" s="375">
        <v>0</v>
      </c>
      <c r="W41" s="375">
        <v>0</v>
      </c>
      <c r="X41" s="375">
        <v>0</v>
      </c>
      <c r="Y41" s="375">
        <v>0</v>
      </c>
      <c r="Z41" s="375">
        <v>0</v>
      </c>
      <c r="AA41" s="375">
        <v>0</v>
      </c>
      <c r="AB41" s="375">
        <v>0</v>
      </c>
      <c r="AC41" s="375"/>
      <c r="AD41" s="375"/>
      <c r="AE41" s="375"/>
      <c r="AF41" s="375">
        <v>0</v>
      </c>
      <c r="AG41" s="394">
        <f t="shared" si="0"/>
        <v>0</v>
      </c>
      <c r="AH41" s="375">
        <v>0</v>
      </c>
      <c r="AI41" s="556">
        <v>4</v>
      </c>
      <c r="AJ41" s="62"/>
    </row>
    <row r="42" spans="1:36" ht="15" customHeight="1">
      <c r="A42" s="191">
        <v>52</v>
      </c>
      <c r="B42" s="311"/>
      <c r="C42" s="293" t="s">
        <v>30</v>
      </c>
      <c r="D42" s="263" t="s">
        <v>334</v>
      </c>
      <c r="E42" s="263" t="s">
        <v>335</v>
      </c>
      <c r="F42" s="279" t="s">
        <v>25</v>
      </c>
      <c r="G42" s="375">
        <v>0</v>
      </c>
      <c r="H42" s="375">
        <v>0</v>
      </c>
      <c r="I42" s="375">
        <v>0</v>
      </c>
      <c r="J42" s="375">
        <v>0</v>
      </c>
      <c r="K42" s="375">
        <v>0</v>
      </c>
      <c r="L42" s="375">
        <v>0</v>
      </c>
      <c r="M42" s="375">
        <v>0</v>
      </c>
      <c r="N42" s="375">
        <v>0</v>
      </c>
      <c r="O42" s="375">
        <v>0</v>
      </c>
      <c r="P42" s="375">
        <v>0</v>
      </c>
      <c r="Q42" s="375">
        <v>0</v>
      </c>
      <c r="R42" s="375">
        <v>0</v>
      </c>
      <c r="S42" s="375">
        <v>0</v>
      </c>
      <c r="T42" s="375">
        <v>0</v>
      </c>
      <c r="U42" s="375">
        <v>0</v>
      </c>
      <c r="V42" s="375">
        <v>0</v>
      </c>
      <c r="W42" s="375">
        <v>0</v>
      </c>
      <c r="X42" s="375">
        <v>0</v>
      </c>
      <c r="Y42" s="375">
        <v>0</v>
      </c>
      <c r="Z42" s="375">
        <v>0</v>
      </c>
      <c r="AA42" s="375">
        <v>0</v>
      </c>
      <c r="AB42" s="375">
        <v>0</v>
      </c>
      <c r="AC42" s="375"/>
      <c r="AD42" s="375"/>
      <c r="AE42" s="375"/>
      <c r="AF42" s="375">
        <v>0</v>
      </c>
      <c r="AG42" s="394">
        <f t="shared" si="0"/>
        <v>0</v>
      </c>
      <c r="AH42" s="375">
        <v>0</v>
      </c>
      <c r="AI42" s="556">
        <v>1</v>
      </c>
      <c r="AJ42" s="62"/>
    </row>
    <row r="43" spans="1:36" ht="15" customHeight="1">
      <c r="A43" s="191">
        <v>53</v>
      </c>
      <c r="B43" s="311"/>
      <c r="C43" s="293" t="s">
        <v>30</v>
      </c>
      <c r="D43" s="263" t="s">
        <v>334</v>
      </c>
      <c r="E43" s="263" t="s">
        <v>336</v>
      </c>
      <c r="F43" s="279" t="s">
        <v>25</v>
      </c>
      <c r="G43" s="375">
        <v>0</v>
      </c>
      <c r="H43" s="375">
        <v>0</v>
      </c>
      <c r="I43" s="375">
        <v>0</v>
      </c>
      <c r="J43" s="375">
        <v>0</v>
      </c>
      <c r="K43" s="375">
        <v>0</v>
      </c>
      <c r="L43" s="375">
        <v>0</v>
      </c>
      <c r="M43" s="375">
        <v>0</v>
      </c>
      <c r="N43" s="375">
        <v>0</v>
      </c>
      <c r="O43" s="375">
        <v>0</v>
      </c>
      <c r="P43" s="375">
        <v>0</v>
      </c>
      <c r="Q43" s="375">
        <v>0</v>
      </c>
      <c r="R43" s="375">
        <v>0</v>
      </c>
      <c r="S43" s="375">
        <v>0</v>
      </c>
      <c r="T43" s="375">
        <v>0</v>
      </c>
      <c r="U43" s="375">
        <v>0</v>
      </c>
      <c r="V43" s="375">
        <v>0</v>
      </c>
      <c r="W43" s="375">
        <v>0</v>
      </c>
      <c r="X43" s="375">
        <v>0</v>
      </c>
      <c r="Y43" s="375">
        <v>0</v>
      </c>
      <c r="Z43" s="375">
        <v>0</v>
      </c>
      <c r="AA43" s="375">
        <v>0</v>
      </c>
      <c r="AB43" s="375">
        <v>0</v>
      </c>
      <c r="AC43" s="375"/>
      <c r="AD43" s="375"/>
      <c r="AE43" s="375"/>
      <c r="AF43" s="375">
        <v>0</v>
      </c>
      <c r="AG43" s="394">
        <f t="shared" si="0"/>
        <v>0</v>
      </c>
      <c r="AH43" s="375">
        <v>0</v>
      </c>
      <c r="AI43" s="556">
        <v>1</v>
      </c>
      <c r="AJ43" s="62"/>
    </row>
    <row r="44" spans="1:36" ht="15" customHeight="1">
      <c r="A44" s="191">
        <v>54</v>
      </c>
      <c r="B44" s="311"/>
      <c r="C44" s="316" t="s">
        <v>30</v>
      </c>
      <c r="D44" s="363" t="s">
        <v>334</v>
      </c>
      <c r="E44" s="363" t="s">
        <v>337</v>
      </c>
      <c r="F44" s="279" t="s">
        <v>25</v>
      </c>
      <c r="G44" s="375">
        <v>12</v>
      </c>
      <c r="H44" s="375">
        <v>1</v>
      </c>
      <c r="I44" s="375">
        <v>814</v>
      </c>
      <c r="J44" s="375">
        <v>882</v>
      </c>
      <c r="K44" s="375">
        <v>783</v>
      </c>
      <c r="L44" s="375">
        <v>611</v>
      </c>
      <c r="M44" s="375">
        <v>540</v>
      </c>
      <c r="N44" s="375">
        <v>53</v>
      </c>
      <c r="O44" s="375">
        <v>73</v>
      </c>
      <c r="P44" s="375">
        <v>112</v>
      </c>
      <c r="Q44" s="375">
        <v>202</v>
      </c>
      <c r="R44" s="375">
        <v>177</v>
      </c>
      <c r="S44" s="375">
        <v>245</v>
      </c>
      <c r="T44" s="375">
        <v>167</v>
      </c>
      <c r="U44" s="375">
        <v>200</v>
      </c>
      <c r="V44" s="375">
        <v>301</v>
      </c>
      <c r="W44" s="375">
        <v>285</v>
      </c>
      <c r="X44" s="375">
        <v>251</v>
      </c>
      <c r="Y44" s="375">
        <v>186</v>
      </c>
      <c r="Z44" s="375">
        <v>283</v>
      </c>
      <c r="AA44" s="375">
        <v>275</v>
      </c>
      <c r="AB44" s="375">
        <v>224</v>
      </c>
      <c r="AC44" s="375"/>
      <c r="AD44" s="375"/>
      <c r="AE44" s="375"/>
      <c r="AF44" s="375">
        <v>97</v>
      </c>
      <c r="AG44" s="394">
        <f t="shared" si="0"/>
        <v>6774</v>
      </c>
      <c r="AH44" s="375">
        <v>0</v>
      </c>
      <c r="AI44" s="556">
        <v>3</v>
      </c>
      <c r="AJ44" s="62"/>
    </row>
    <row r="45" spans="1:36" ht="15" customHeight="1">
      <c r="A45" s="191">
        <v>55</v>
      </c>
      <c r="B45" s="311"/>
      <c r="C45" s="293" t="s">
        <v>30</v>
      </c>
      <c r="D45" s="363" t="s">
        <v>334</v>
      </c>
      <c r="E45" s="263" t="s">
        <v>338</v>
      </c>
      <c r="F45" s="279" t="s">
        <v>25</v>
      </c>
      <c r="G45" s="375">
        <v>0</v>
      </c>
      <c r="H45" s="375">
        <v>0</v>
      </c>
      <c r="I45" s="375">
        <v>0</v>
      </c>
      <c r="J45" s="375">
        <v>0</v>
      </c>
      <c r="K45" s="375">
        <v>0</v>
      </c>
      <c r="L45" s="375">
        <v>0</v>
      </c>
      <c r="M45" s="375">
        <v>0</v>
      </c>
      <c r="N45" s="375">
        <v>0</v>
      </c>
      <c r="O45" s="375">
        <v>0</v>
      </c>
      <c r="P45" s="375">
        <v>0</v>
      </c>
      <c r="Q45" s="375">
        <v>0</v>
      </c>
      <c r="R45" s="375">
        <v>0</v>
      </c>
      <c r="S45" s="375">
        <v>0</v>
      </c>
      <c r="T45" s="375">
        <v>0</v>
      </c>
      <c r="U45" s="375">
        <v>0</v>
      </c>
      <c r="V45" s="375">
        <v>0</v>
      </c>
      <c r="W45" s="375">
        <v>0</v>
      </c>
      <c r="X45" s="375">
        <v>0</v>
      </c>
      <c r="Y45" s="375">
        <v>0</v>
      </c>
      <c r="Z45" s="375">
        <v>0</v>
      </c>
      <c r="AA45" s="375">
        <v>0</v>
      </c>
      <c r="AB45" s="375">
        <v>0</v>
      </c>
      <c r="AC45" s="375"/>
      <c r="AD45" s="375"/>
      <c r="AE45" s="375"/>
      <c r="AF45" s="375">
        <v>0</v>
      </c>
      <c r="AG45" s="394">
        <f t="shared" si="0"/>
        <v>0</v>
      </c>
      <c r="AH45" s="375">
        <v>0</v>
      </c>
      <c r="AI45" s="556">
        <v>1</v>
      </c>
      <c r="AJ45" s="62"/>
    </row>
    <row r="46" spans="1:36" ht="15" customHeight="1">
      <c r="A46" s="191">
        <v>56</v>
      </c>
      <c r="B46" s="311"/>
      <c r="C46" s="293" t="s">
        <v>30</v>
      </c>
      <c r="D46" s="263" t="s">
        <v>334</v>
      </c>
      <c r="E46" s="263" t="s">
        <v>51</v>
      </c>
      <c r="F46" s="279" t="s">
        <v>25</v>
      </c>
      <c r="G46" s="375">
        <v>0</v>
      </c>
      <c r="H46" s="375">
        <v>0</v>
      </c>
      <c r="I46" s="375">
        <v>0</v>
      </c>
      <c r="J46" s="375">
        <v>16</v>
      </c>
      <c r="K46" s="375">
        <v>57</v>
      </c>
      <c r="L46" s="375">
        <v>50</v>
      </c>
      <c r="M46" s="375">
        <v>41</v>
      </c>
      <c r="N46" s="375">
        <v>6</v>
      </c>
      <c r="O46" s="375">
        <v>6</v>
      </c>
      <c r="P46" s="375">
        <v>10</v>
      </c>
      <c r="Q46" s="375">
        <v>9</v>
      </c>
      <c r="R46" s="375">
        <v>8</v>
      </c>
      <c r="S46" s="375">
        <v>11</v>
      </c>
      <c r="T46" s="375">
        <v>6</v>
      </c>
      <c r="U46" s="375">
        <v>6</v>
      </c>
      <c r="V46" s="375">
        <v>5</v>
      </c>
      <c r="W46" s="375">
        <v>8</v>
      </c>
      <c r="X46" s="375">
        <v>16</v>
      </c>
      <c r="Y46" s="375">
        <v>6</v>
      </c>
      <c r="Z46" s="375">
        <v>8</v>
      </c>
      <c r="AA46" s="375">
        <v>4</v>
      </c>
      <c r="AB46" s="375">
        <v>5</v>
      </c>
      <c r="AC46" s="375"/>
      <c r="AD46" s="375"/>
      <c r="AE46" s="375"/>
      <c r="AF46" s="375">
        <v>4</v>
      </c>
      <c r="AG46" s="394">
        <f t="shared" si="0"/>
        <v>282</v>
      </c>
      <c r="AH46" s="375">
        <v>0</v>
      </c>
      <c r="AI46" s="556">
        <v>3</v>
      </c>
      <c r="AJ46" s="62"/>
    </row>
    <row r="47" spans="1:36" ht="15" customHeight="1">
      <c r="A47" s="191">
        <v>57</v>
      </c>
      <c r="B47" s="311"/>
      <c r="C47" s="293" t="s">
        <v>30</v>
      </c>
      <c r="D47" s="263" t="s">
        <v>339</v>
      </c>
      <c r="E47" s="263" t="s">
        <v>52</v>
      </c>
      <c r="F47" s="279" t="s">
        <v>25</v>
      </c>
      <c r="G47" s="375">
        <v>4</v>
      </c>
      <c r="H47" s="375">
        <v>1</v>
      </c>
      <c r="I47" s="375">
        <v>692</v>
      </c>
      <c r="J47" s="375">
        <v>707</v>
      </c>
      <c r="K47" s="375">
        <v>642</v>
      </c>
      <c r="L47" s="375">
        <v>512</v>
      </c>
      <c r="M47" s="375">
        <v>431</v>
      </c>
      <c r="N47" s="375">
        <v>47</v>
      </c>
      <c r="O47" s="375">
        <v>61</v>
      </c>
      <c r="P47" s="375">
        <v>80</v>
      </c>
      <c r="Q47" s="375">
        <v>152</v>
      </c>
      <c r="R47" s="375">
        <v>105</v>
      </c>
      <c r="S47" s="375">
        <v>176</v>
      </c>
      <c r="T47" s="375">
        <v>115</v>
      </c>
      <c r="U47" s="375">
        <v>148</v>
      </c>
      <c r="V47" s="375">
        <v>170</v>
      </c>
      <c r="W47" s="375">
        <v>184</v>
      </c>
      <c r="X47" s="375">
        <v>132</v>
      </c>
      <c r="Y47" s="375">
        <v>103</v>
      </c>
      <c r="Z47" s="375">
        <v>128</v>
      </c>
      <c r="AA47" s="375">
        <v>137</v>
      </c>
      <c r="AB47" s="375">
        <v>114</v>
      </c>
      <c r="AC47" s="375"/>
      <c r="AD47" s="375"/>
      <c r="AE47" s="375"/>
      <c r="AF47" s="375">
        <v>0</v>
      </c>
      <c r="AG47" s="394">
        <f t="shared" si="0"/>
        <v>4841</v>
      </c>
      <c r="AH47" s="375">
        <v>6</v>
      </c>
      <c r="AI47" s="556">
        <v>2</v>
      </c>
      <c r="AJ47" s="62"/>
    </row>
    <row r="48" spans="1:36" ht="15" customHeight="1">
      <c r="A48" s="191">
        <v>58</v>
      </c>
      <c r="B48" s="311"/>
      <c r="C48" s="293" t="s">
        <v>30</v>
      </c>
      <c r="D48" s="263" t="s">
        <v>339</v>
      </c>
      <c r="E48" s="263" t="s">
        <v>53</v>
      </c>
      <c r="F48" s="279" t="s">
        <v>25</v>
      </c>
      <c r="G48" s="375">
        <v>0</v>
      </c>
      <c r="H48" s="375">
        <v>0</v>
      </c>
      <c r="I48" s="375">
        <v>7</v>
      </c>
      <c r="J48" s="375">
        <v>29</v>
      </c>
      <c r="K48" s="375">
        <v>145</v>
      </c>
      <c r="L48" s="375">
        <v>139</v>
      </c>
      <c r="M48" s="375">
        <v>101</v>
      </c>
      <c r="N48" s="375">
        <v>11</v>
      </c>
      <c r="O48" s="375">
        <v>17</v>
      </c>
      <c r="P48" s="375">
        <v>26</v>
      </c>
      <c r="Q48" s="375">
        <v>36</v>
      </c>
      <c r="R48" s="375">
        <v>26</v>
      </c>
      <c r="S48" s="375">
        <v>44</v>
      </c>
      <c r="T48" s="375">
        <v>37</v>
      </c>
      <c r="U48" s="375">
        <v>38</v>
      </c>
      <c r="V48" s="375">
        <v>42</v>
      </c>
      <c r="W48" s="375">
        <v>42</v>
      </c>
      <c r="X48" s="375">
        <v>26</v>
      </c>
      <c r="Y48" s="375">
        <v>23</v>
      </c>
      <c r="Z48" s="375">
        <v>22</v>
      </c>
      <c r="AA48" s="375">
        <v>27</v>
      </c>
      <c r="AB48" s="375">
        <v>26</v>
      </c>
      <c r="AC48" s="375"/>
      <c r="AD48" s="375"/>
      <c r="AE48" s="375"/>
      <c r="AF48" s="375">
        <v>0</v>
      </c>
      <c r="AG48" s="394">
        <f t="shared" si="0"/>
        <v>864</v>
      </c>
      <c r="AH48" s="375">
        <v>29</v>
      </c>
      <c r="AI48" s="556">
        <v>2</v>
      </c>
      <c r="AJ48" s="62"/>
    </row>
    <row r="49" spans="1:36" ht="15" customHeight="1">
      <c r="A49" s="191">
        <v>59</v>
      </c>
      <c r="B49" s="311"/>
      <c r="C49" s="293" t="s">
        <v>30</v>
      </c>
      <c r="D49" s="263" t="s">
        <v>340</v>
      </c>
      <c r="E49" s="263" t="s">
        <v>20</v>
      </c>
      <c r="F49" s="279" t="s">
        <v>25</v>
      </c>
      <c r="G49" s="375">
        <v>0</v>
      </c>
      <c r="H49" s="375">
        <v>0</v>
      </c>
      <c r="I49" s="375">
        <v>1</v>
      </c>
      <c r="J49" s="375">
        <v>1</v>
      </c>
      <c r="K49" s="375">
        <v>0</v>
      </c>
      <c r="L49" s="375">
        <v>1</v>
      </c>
      <c r="M49" s="375">
        <v>1</v>
      </c>
      <c r="N49" s="375">
        <v>0</v>
      </c>
      <c r="O49" s="375">
        <v>0</v>
      </c>
      <c r="P49" s="375">
        <v>1</v>
      </c>
      <c r="Q49" s="375">
        <v>0</v>
      </c>
      <c r="R49" s="375">
        <v>0</v>
      </c>
      <c r="S49" s="375">
        <v>0</v>
      </c>
      <c r="T49" s="375">
        <v>0</v>
      </c>
      <c r="U49" s="375">
        <v>0</v>
      </c>
      <c r="V49" s="375">
        <v>1</v>
      </c>
      <c r="W49" s="375">
        <v>8</v>
      </c>
      <c r="X49" s="375">
        <v>11</v>
      </c>
      <c r="Y49" s="375">
        <v>3</v>
      </c>
      <c r="Z49" s="375">
        <v>1</v>
      </c>
      <c r="AA49" s="375">
        <v>1</v>
      </c>
      <c r="AB49" s="375">
        <v>1</v>
      </c>
      <c r="AC49" s="375"/>
      <c r="AD49" s="375"/>
      <c r="AE49" s="375"/>
      <c r="AF49" s="375">
        <v>0</v>
      </c>
      <c r="AG49" s="394">
        <f t="shared" si="0"/>
        <v>31</v>
      </c>
      <c r="AH49" s="375">
        <v>0</v>
      </c>
      <c r="AI49" s="556">
        <v>3</v>
      </c>
      <c r="AJ49" s="62"/>
    </row>
    <row r="50" spans="1:36" ht="15" customHeight="1">
      <c r="A50" s="191">
        <v>60</v>
      </c>
      <c r="B50" s="311"/>
      <c r="C50" s="293" t="s">
        <v>30</v>
      </c>
      <c r="D50" s="263" t="s">
        <v>341</v>
      </c>
      <c r="E50" s="263" t="s">
        <v>54</v>
      </c>
      <c r="F50" s="279" t="s">
        <v>25</v>
      </c>
      <c r="G50" s="375">
        <v>0</v>
      </c>
      <c r="H50" s="375">
        <v>0</v>
      </c>
      <c r="I50" s="375">
        <v>7</v>
      </c>
      <c r="J50" s="375">
        <v>29</v>
      </c>
      <c r="K50" s="375">
        <v>145</v>
      </c>
      <c r="L50" s="375">
        <v>139</v>
      </c>
      <c r="M50" s="375">
        <v>101</v>
      </c>
      <c r="N50" s="375">
        <v>11</v>
      </c>
      <c r="O50" s="375">
        <v>17</v>
      </c>
      <c r="P50" s="375">
        <v>26</v>
      </c>
      <c r="Q50" s="375">
        <v>36</v>
      </c>
      <c r="R50" s="375">
        <v>26</v>
      </c>
      <c r="S50" s="375">
        <v>44</v>
      </c>
      <c r="T50" s="375">
        <v>37</v>
      </c>
      <c r="U50" s="375">
        <v>38</v>
      </c>
      <c r="V50" s="375">
        <v>42</v>
      </c>
      <c r="W50" s="375">
        <v>42</v>
      </c>
      <c r="X50" s="375">
        <v>26</v>
      </c>
      <c r="Y50" s="375">
        <v>23</v>
      </c>
      <c r="Z50" s="375">
        <v>22</v>
      </c>
      <c r="AA50" s="375">
        <v>27</v>
      </c>
      <c r="AB50" s="375">
        <v>26</v>
      </c>
      <c r="AC50" s="375"/>
      <c r="AD50" s="375"/>
      <c r="AE50" s="375"/>
      <c r="AF50" s="375">
        <v>0</v>
      </c>
      <c r="AG50" s="394">
        <f t="shared" si="0"/>
        <v>864</v>
      </c>
      <c r="AH50" s="375">
        <v>29</v>
      </c>
      <c r="AI50" s="556">
        <v>1</v>
      </c>
      <c r="AJ50" s="62"/>
    </row>
    <row r="51" spans="1:36" ht="15" customHeight="1">
      <c r="A51" s="191">
        <v>61</v>
      </c>
      <c r="B51" s="311"/>
      <c r="C51" s="293" t="s">
        <v>55</v>
      </c>
      <c r="D51" s="263" t="s">
        <v>342</v>
      </c>
      <c r="E51" s="263" t="s">
        <v>343</v>
      </c>
      <c r="F51" s="279" t="s">
        <v>32</v>
      </c>
      <c r="G51" s="375">
        <v>6.2627604018528</v>
      </c>
      <c r="H51" s="375">
        <v>0</v>
      </c>
      <c r="I51" s="375">
        <v>880.80920906512699</v>
      </c>
      <c r="J51" s="375">
        <v>519.81084731587498</v>
      </c>
      <c r="K51" s="375">
        <v>360.13203565221801</v>
      </c>
      <c r="L51" s="375">
        <v>255.180310140492</v>
      </c>
      <c r="M51" s="375">
        <v>166.883964045422</v>
      </c>
      <c r="N51" s="375">
        <v>10.1757375226594</v>
      </c>
      <c r="O51" s="375">
        <v>21.909300976073698</v>
      </c>
      <c r="P51" s="375">
        <v>37.139628590441198</v>
      </c>
      <c r="Q51" s="375">
        <v>83.223946687135907</v>
      </c>
      <c r="R51" s="375">
        <v>65.604013754327397</v>
      </c>
      <c r="S51" s="375">
        <v>143.88102033095001</v>
      </c>
      <c r="T51" s="375">
        <v>42.766082131746103</v>
      </c>
      <c r="U51" s="375">
        <v>54.961740489097501</v>
      </c>
      <c r="V51" s="375">
        <v>53.517322956260898</v>
      </c>
      <c r="W51" s="375">
        <v>58.037106499026301</v>
      </c>
      <c r="X51" s="375">
        <v>36.646940958582299</v>
      </c>
      <c r="Y51" s="375">
        <v>17.2272625534812</v>
      </c>
      <c r="Z51" s="375">
        <v>28.802362819201701</v>
      </c>
      <c r="AA51" s="375">
        <v>37.628934410210697</v>
      </c>
      <c r="AB51" s="375">
        <v>26.219637701252999</v>
      </c>
      <c r="AC51" s="375"/>
      <c r="AD51" s="375"/>
      <c r="AE51" s="375"/>
      <c r="AF51" s="375">
        <v>0.64191275393232405</v>
      </c>
      <c r="AG51" s="394">
        <f t="shared" si="0"/>
        <v>2907.4620777553664</v>
      </c>
      <c r="AH51" s="375">
        <v>0</v>
      </c>
      <c r="AI51" s="556">
        <v>3</v>
      </c>
      <c r="AJ51" s="62"/>
    </row>
    <row r="52" spans="1:36" ht="15" customHeight="1">
      <c r="A52" s="191">
        <v>62</v>
      </c>
      <c r="B52" s="311"/>
      <c r="C52" s="293" t="s">
        <v>55</v>
      </c>
      <c r="D52" s="263" t="s">
        <v>344</v>
      </c>
      <c r="E52" s="263" t="s">
        <v>345</v>
      </c>
      <c r="F52" s="279" t="s">
        <v>32</v>
      </c>
      <c r="G52" s="375">
        <v>0</v>
      </c>
      <c r="H52" s="375">
        <v>0</v>
      </c>
      <c r="I52" s="375">
        <v>0.79058951826982804</v>
      </c>
      <c r="J52" s="375">
        <v>10.2591360834951</v>
      </c>
      <c r="K52" s="375">
        <v>48.321819868533197</v>
      </c>
      <c r="L52" s="375">
        <v>64.459972944261196</v>
      </c>
      <c r="M52" s="375">
        <v>38.321844568395697</v>
      </c>
      <c r="N52" s="375">
        <v>4.0951617029457701</v>
      </c>
      <c r="O52" s="375">
        <v>4.6303787640649299</v>
      </c>
      <c r="P52" s="375">
        <v>11.060114330172</v>
      </c>
      <c r="Q52" s="375">
        <v>11.3810696021136</v>
      </c>
      <c r="R52" s="375">
        <v>5.5354427080115602</v>
      </c>
      <c r="S52" s="375">
        <v>9.9287099356359594</v>
      </c>
      <c r="T52" s="375">
        <v>19.636070803812999</v>
      </c>
      <c r="U52" s="375">
        <v>13.966293005016899</v>
      </c>
      <c r="V52" s="375">
        <v>17.990528217012699</v>
      </c>
      <c r="W52" s="375">
        <v>11.776486094408501</v>
      </c>
      <c r="X52" s="375">
        <v>9.7277022311448107</v>
      </c>
      <c r="Y52" s="375">
        <v>4.7348266150012703</v>
      </c>
      <c r="Z52" s="375">
        <v>11.806821296370099</v>
      </c>
      <c r="AA52" s="375">
        <v>8.6149165715779805</v>
      </c>
      <c r="AB52" s="375">
        <v>6.42274033410356</v>
      </c>
      <c r="AC52" s="375"/>
      <c r="AD52" s="375"/>
      <c r="AE52" s="375"/>
      <c r="AF52" s="375">
        <v>0.55540150464896898</v>
      </c>
      <c r="AG52" s="394">
        <f t="shared" si="0"/>
        <v>314.01602669899665</v>
      </c>
      <c r="AH52" s="375">
        <v>0</v>
      </c>
      <c r="AI52" s="556">
        <v>3</v>
      </c>
      <c r="AJ52" s="62"/>
    </row>
    <row r="53" spans="1:36" ht="15" customHeight="1">
      <c r="A53" s="191">
        <v>63</v>
      </c>
      <c r="B53" s="311"/>
      <c r="C53" s="293" t="s">
        <v>55</v>
      </c>
      <c r="D53" s="263" t="s">
        <v>550</v>
      </c>
      <c r="E53" s="263" t="s">
        <v>346</v>
      </c>
      <c r="F53" s="279" t="s">
        <v>32</v>
      </c>
      <c r="G53" s="375">
        <v>0</v>
      </c>
      <c r="H53" s="375">
        <v>0</v>
      </c>
      <c r="I53" s="375">
        <v>0</v>
      </c>
      <c r="J53" s="375">
        <v>0</v>
      </c>
      <c r="K53" s="375">
        <v>0</v>
      </c>
      <c r="L53" s="375">
        <v>0</v>
      </c>
      <c r="M53" s="375">
        <v>0</v>
      </c>
      <c r="N53" s="375">
        <v>0</v>
      </c>
      <c r="O53" s="375">
        <v>0</v>
      </c>
      <c r="P53" s="375">
        <v>0</v>
      </c>
      <c r="Q53" s="375">
        <v>0</v>
      </c>
      <c r="R53" s="375">
        <v>0</v>
      </c>
      <c r="S53" s="375">
        <v>0</v>
      </c>
      <c r="T53" s="375">
        <v>0</v>
      </c>
      <c r="U53" s="375">
        <v>0</v>
      </c>
      <c r="V53" s="375">
        <v>0</v>
      </c>
      <c r="W53" s="375">
        <v>0</v>
      </c>
      <c r="X53" s="375">
        <v>0</v>
      </c>
      <c r="Y53" s="375">
        <v>0</v>
      </c>
      <c r="Z53" s="375">
        <v>0</v>
      </c>
      <c r="AA53" s="375">
        <v>0</v>
      </c>
      <c r="AB53" s="375">
        <v>0</v>
      </c>
      <c r="AC53" s="375"/>
      <c r="AD53" s="375"/>
      <c r="AE53" s="375"/>
      <c r="AF53" s="375">
        <v>0</v>
      </c>
      <c r="AG53" s="394">
        <f t="shared" si="0"/>
        <v>0</v>
      </c>
      <c r="AH53" s="375">
        <v>0</v>
      </c>
      <c r="AI53" s="556">
        <v>4</v>
      </c>
      <c r="AJ53" s="62"/>
    </row>
    <row r="54" spans="1:36" ht="15" customHeight="1">
      <c r="A54" s="191">
        <v>64</v>
      </c>
      <c r="B54" s="311"/>
      <c r="C54" s="293" t="s">
        <v>55</v>
      </c>
      <c r="D54" s="263" t="s">
        <v>56</v>
      </c>
      <c r="E54" s="263" t="s">
        <v>505</v>
      </c>
      <c r="F54" s="279" t="s">
        <v>25</v>
      </c>
      <c r="G54" s="375">
        <v>2845</v>
      </c>
      <c r="H54" s="375">
        <v>996</v>
      </c>
      <c r="I54" s="375">
        <v>2897</v>
      </c>
      <c r="J54" s="375">
        <v>4511</v>
      </c>
      <c r="K54" s="375">
        <v>5790</v>
      </c>
      <c r="L54" s="375">
        <v>3755</v>
      </c>
      <c r="M54" s="375">
        <v>5663</v>
      </c>
      <c r="N54" s="375">
        <v>542</v>
      </c>
      <c r="O54" s="375">
        <v>180</v>
      </c>
      <c r="P54" s="375">
        <v>284</v>
      </c>
      <c r="Q54" s="375">
        <v>301</v>
      </c>
      <c r="R54" s="375">
        <v>335</v>
      </c>
      <c r="S54" s="375">
        <v>436</v>
      </c>
      <c r="T54" s="375">
        <v>453</v>
      </c>
      <c r="U54" s="375">
        <v>415</v>
      </c>
      <c r="V54" s="375">
        <v>415</v>
      </c>
      <c r="W54" s="375">
        <v>530</v>
      </c>
      <c r="X54" s="375">
        <v>365</v>
      </c>
      <c r="Y54" s="375">
        <v>263</v>
      </c>
      <c r="Z54" s="375">
        <v>313</v>
      </c>
      <c r="AA54" s="375">
        <v>340</v>
      </c>
      <c r="AB54" s="375">
        <v>329</v>
      </c>
      <c r="AC54" s="375"/>
      <c r="AD54" s="375"/>
      <c r="AE54" s="375"/>
      <c r="AF54" s="375">
        <v>0</v>
      </c>
      <c r="AG54" s="394">
        <f t="shared" si="0"/>
        <v>31958</v>
      </c>
      <c r="AH54" s="375">
        <v>0</v>
      </c>
      <c r="AI54" s="556">
        <v>4</v>
      </c>
      <c r="AJ54" s="62"/>
    </row>
    <row r="55" spans="1:36" ht="15" customHeight="1">
      <c r="A55" s="191">
        <v>65</v>
      </c>
      <c r="B55" s="311"/>
      <c r="C55" s="293" t="s">
        <v>23</v>
      </c>
      <c r="D55" s="263" t="s">
        <v>57</v>
      </c>
      <c r="E55" s="263" t="s">
        <v>58</v>
      </c>
      <c r="F55" s="279" t="s">
        <v>25</v>
      </c>
      <c r="G55" s="375">
        <v>0</v>
      </c>
      <c r="H55" s="375">
        <v>0</v>
      </c>
      <c r="I55" s="375">
        <v>0</v>
      </c>
      <c r="J55" s="375">
        <v>0</v>
      </c>
      <c r="K55" s="375">
        <v>0</v>
      </c>
      <c r="L55" s="375">
        <v>0</v>
      </c>
      <c r="M55" s="375">
        <v>0</v>
      </c>
      <c r="N55" s="375">
        <v>0</v>
      </c>
      <c r="O55" s="375">
        <v>0</v>
      </c>
      <c r="P55" s="375">
        <v>0</v>
      </c>
      <c r="Q55" s="375">
        <v>0</v>
      </c>
      <c r="R55" s="375">
        <v>0</v>
      </c>
      <c r="S55" s="375">
        <v>0</v>
      </c>
      <c r="T55" s="375">
        <v>0</v>
      </c>
      <c r="U55" s="375">
        <v>0</v>
      </c>
      <c r="V55" s="375">
        <v>0</v>
      </c>
      <c r="W55" s="375">
        <v>0</v>
      </c>
      <c r="X55" s="375">
        <v>0</v>
      </c>
      <c r="Y55" s="375">
        <v>0</v>
      </c>
      <c r="Z55" s="375">
        <v>0</v>
      </c>
      <c r="AA55" s="375">
        <v>0</v>
      </c>
      <c r="AB55" s="375">
        <v>0</v>
      </c>
      <c r="AC55" s="375"/>
      <c r="AD55" s="375"/>
      <c r="AE55" s="375"/>
      <c r="AF55" s="375">
        <v>0</v>
      </c>
      <c r="AG55" s="394">
        <f t="shared" si="0"/>
        <v>0</v>
      </c>
      <c r="AH55" s="375">
        <v>0</v>
      </c>
      <c r="AI55" s="556" t="s">
        <v>892</v>
      </c>
      <c r="AJ55" s="62"/>
    </row>
    <row r="56" spans="1:36" ht="15" customHeight="1">
      <c r="A56" s="191">
        <v>66</v>
      </c>
      <c r="B56" s="311"/>
      <c r="C56" s="293" t="s">
        <v>23</v>
      </c>
      <c r="D56" s="263" t="s">
        <v>59</v>
      </c>
      <c r="E56" s="263" t="s">
        <v>461</v>
      </c>
      <c r="F56" s="279" t="s">
        <v>349</v>
      </c>
      <c r="G56" s="375">
        <v>0</v>
      </c>
      <c r="H56" s="375">
        <v>0</v>
      </c>
      <c r="I56" s="375">
        <v>0</v>
      </c>
      <c r="J56" s="375">
        <v>0</v>
      </c>
      <c r="K56" s="375">
        <v>0</v>
      </c>
      <c r="L56" s="375">
        <v>0</v>
      </c>
      <c r="M56" s="375">
        <v>0</v>
      </c>
      <c r="N56" s="375">
        <v>0</v>
      </c>
      <c r="O56" s="375">
        <v>0</v>
      </c>
      <c r="P56" s="375">
        <v>0</v>
      </c>
      <c r="Q56" s="375">
        <v>0</v>
      </c>
      <c r="R56" s="375">
        <v>0</v>
      </c>
      <c r="S56" s="375">
        <v>0</v>
      </c>
      <c r="T56" s="375">
        <v>0</v>
      </c>
      <c r="U56" s="375">
        <v>0</v>
      </c>
      <c r="V56" s="375">
        <v>0</v>
      </c>
      <c r="W56" s="375">
        <v>0</v>
      </c>
      <c r="X56" s="375">
        <v>0</v>
      </c>
      <c r="Y56" s="375">
        <v>0</v>
      </c>
      <c r="Z56" s="375">
        <v>0</v>
      </c>
      <c r="AA56" s="375">
        <v>0</v>
      </c>
      <c r="AB56" s="375">
        <v>0</v>
      </c>
      <c r="AC56" s="375"/>
      <c r="AD56" s="375"/>
      <c r="AE56" s="375"/>
      <c r="AF56" s="375">
        <v>1</v>
      </c>
      <c r="AG56" s="394">
        <f t="shared" si="0"/>
        <v>1</v>
      </c>
      <c r="AH56" s="375">
        <v>0</v>
      </c>
      <c r="AI56" s="556">
        <v>1</v>
      </c>
      <c r="AJ56" s="62"/>
    </row>
    <row r="57" spans="1:36" ht="15" customHeight="1">
      <c r="A57" s="191">
        <v>67</v>
      </c>
      <c r="B57" s="311"/>
      <c r="C57" s="293" t="s">
        <v>23</v>
      </c>
      <c r="D57" s="263" t="s">
        <v>347</v>
      </c>
      <c r="E57" s="263" t="s">
        <v>28</v>
      </c>
      <c r="F57" s="279" t="s">
        <v>29</v>
      </c>
      <c r="G57" s="375">
        <v>0</v>
      </c>
      <c r="H57" s="375">
        <v>0</v>
      </c>
      <c r="I57" s="375">
        <v>0</v>
      </c>
      <c r="J57" s="375">
        <v>0</v>
      </c>
      <c r="K57" s="375">
        <v>0</v>
      </c>
      <c r="L57" s="375">
        <v>1</v>
      </c>
      <c r="M57" s="375">
        <v>1</v>
      </c>
      <c r="N57" s="375">
        <v>0</v>
      </c>
      <c r="O57" s="375">
        <v>0</v>
      </c>
      <c r="P57" s="375">
        <v>0</v>
      </c>
      <c r="Q57" s="375">
        <v>0</v>
      </c>
      <c r="R57" s="375">
        <v>0</v>
      </c>
      <c r="S57" s="375">
        <v>1</v>
      </c>
      <c r="T57" s="375">
        <v>0</v>
      </c>
      <c r="U57" s="375">
        <v>0</v>
      </c>
      <c r="V57" s="375">
        <v>1</v>
      </c>
      <c r="W57" s="375">
        <v>1</v>
      </c>
      <c r="X57" s="375">
        <v>6</v>
      </c>
      <c r="Y57" s="375">
        <v>0</v>
      </c>
      <c r="Z57" s="375">
        <v>1</v>
      </c>
      <c r="AA57" s="375">
        <v>0</v>
      </c>
      <c r="AB57" s="375">
        <v>0</v>
      </c>
      <c r="AC57" s="375"/>
      <c r="AD57" s="375"/>
      <c r="AE57" s="375"/>
      <c r="AF57" s="375">
        <v>4</v>
      </c>
      <c r="AG57" s="394">
        <f t="shared" si="0"/>
        <v>16</v>
      </c>
      <c r="AH57" s="375">
        <v>0</v>
      </c>
      <c r="AI57" s="556">
        <v>3</v>
      </c>
      <c r="AJ57" s="62"/>
    </row>
    <row r="58" spans="1:36" ht="15" customHeight="1">
      <c r="A58" s="191">
        <v>68</v>
      </c>
      <c r="B58" s="311"/>
      <c r="C58" s="293" t="s">
        <v>23</v>
      </c>
      <c r="D58" s="263" t="s">
        <v>348</v>
      </c>
      <c r="E58" s="263" t="s">
        <v>62</v>
      </c>
      <c r="F58" s="279" t="s">
        <v>349</v>
      </c>
      <c r="G58" s="375">
        <v>0</v>
      </c>
      <c r="H58" s="375">
        <v>0</v>
      </c>
      <c r="I58" s="375">
        <v>0</v>
      </c>
      <c r="J58" s="375">
        <v>1</v>
      </c>
      <c r="K58" s="375">
        <v>1</v>
      </c>
      <c r="L58" s="375">
        <v>1</v>
      </c>
      <c r="M58" s="375">
        <v>0</v>
      </c>
      <c r="N58" s="375">
        <v>0</v>
      </c>
      <c r="O58" s="375">
        <v>0</v>
      </c>
      <c r="P58" s="375">
        <v>0</v>
      </c>
      <c r="Q58" s="375">
        <v>1</v>
      </c>
      <c r="R58" s="375">
        <v>0</v>
      </c>
      <c r="S58" s="375">
        <v>1</v>
      </c>
      <c r="T58" s="375">
        <v>0</v>
      </c>
      <c r="U58" s="375">
        <v>0</v>
      </c>
      <c r="V58" s="375">
        <v>0</v>
      </c>
      <c r="W58" s="375">
        <v>0</v>
      </c>
      <c r="X58" s="375">
        <v>1</v>
      </c>
      <c r="Y58" s="375">
        <v>0</v>
      </c>
      <c r="Z58" s="375">
        <v>0</v>
      </c>
      <c r="AA58" s="375">
        <v>0</v>
      </c>
      <c r="AB58" s="375">
        <v>0</v>
      </c>
      <c r="AC58" s="375"/>
      <c r="AD58" s="375"/>
      <c r="AE58" s="375"/>
      <c r="AF58" s="375">
        <v>0</v>
      </c>
      <c r="AG58" s="394">
        <f t="shared" si="0"/>
        <v>6</v>
      </c>
      <c r="AH58" s="375">
        <v>0</v>
      </c>
      <c r="AI58" s="556">
        <v>3</v>
      </c>
      <c r="AJ58" s="62"/>
    </row>
    <row r="59" spans="1:36" ht="15" customHeight="1">
      <c r="A59" s="191">
        <v>69</v>
      </c>
      <c r="B59" s="311"/>
      <c r="C59" s="293" t="s">
        <v>23</v>
      </c>
      <c r="D59" s="263" t="s">
        <v>348</v>
      </c>
      <c r="E59" s="263" t="s">
        <v>63</v>
      </c>
      <c r="F59" s="279" t="s">
        <v>29</v>
      </c>
      <c r="G59" s="375">
        <v>56</v>
      </c>
      <c r="H59" s="375">
        <v>21</v>
      </c>
      <c r="I59" s="375">
        <v>45</v>
      </c>
      <c r="J59" s="375">
        <v>190</v>
      </c>
      <c r="K59" s="375">
        <v>367</v>
      </c>
      <c r="L59" s="375">
        <v>184</v>
      </c>
      <c r="M59" s="375">
        <v>390</v>
      </c>
      <c r="N59" s="375">
        <v>222</v>
      </c>
      <c r="O59" s="375">
        <v>40</v>
      </c>
      <c r="P59" s="375">
        <v>115</v>
      </c>
      <c r="Q59" s="375">
        <v>127</v>
      </c>
      <c r="R59" s="375">
        <v>136</v>
      </c>
      <c r="S59" s="375">
        <v>152</v>
      </c>
      <c r="T59" s="375">
        <v>116</v>
      </c>
      <c r="U59" s="375">
        <v>91</v>
      </c>
      <c r="V59" s="375">
        <v>116</v>
      </c>
      <c r="W59" s="375">
        <v>1278</v>
      </c>
      <c r="X59" s="375">
        <v>134</v>
      </c>
      <c r="Y59" s="375">
        <v>232</v>
      </c>
      <c r="Z59" s="375">
        <v>478</v>
      </c>
      <c r="AA59" s="375">
        <v>1323</v>
      </c>
      <c r="AB59" s="375">
        <v>10431</v>
      </c>
      <c r="AC59" s="375"/>
      <c r="AD59" s="375"/>
      <c r="AE59" s="375"/>
      <c r="AF59" s="375">
        <v>0</v>
      </c>
      <c r="AG59" s="394">
        <f t="shared" si="0"/>
        <v>16244</v>
      </c>
      <c r="AH59" s="375">
        <v>1496</v>
      </c>
      <c r="AI59" s="556">
        <v>2</v>
      </c>
      <c r="AJ59" s="62"/>
    </row>
    <row r="60" spans="1:36" ht="15" customHeight="1">
      <c r="A60" s="191">
        <v>70</v>
      </c>
      <c r="B60" s="311"/>
      <c r="C60" s="293" t="s">
        <v>23</v>
      </c>
      <c r="D60" s="263" t="s">
        <v>60</v>
      </c>
      <c r="E60" s="263" t="s">
        <v>61</v>
      </c>
      <c r="F60" s="279" t="s">
        <v>32</v>
      </c>
      <c r="G60" s="375">
        <v>0</v>
      </c>
      <c r="H60" s="375">
        <v>0</v>
      </c>
      <c r="I60" s="375">
        <v>0</v>
      </c>
      <c r="J60" s="375">
        <v>0</v>
      </c>
      <c r="K60" s="375">
        <v>0</v>
      </c>
      <c r="L60" s="375">
        <v>0</v>
      </c>
      <c r="M60" s="375">
        <v>0</v>
      </c>
      <c r="N60" s="375">
        <v>0</v>
      </c>
      <c r="O60" s="375">
        <v>0</v>
      </c>
      <c r="P60" s="375">
        <v>0</v>
      </c>
      <c r="Q60" s="375">
        <v>0</v>
      </c>
      <c r="R60" s="375">
        <v>0</v>
      </c>
      <c r="S60" s="375">
        <v>0</v>
      </c>
      <c r="T60" s="375">
        <v>0</v>
      </c>
      <c r="U60" s="375">
        <v>0</v>
      </c>
      <c r="V60" s="375">
        <v>0</v>
      </c>
      <c r="W60" s="375">
        <v>0</v>
      </c>
      <c r="X60" s="375">
        <v>0</v>
      </c>
      <c r="Y60" s="375">
        <v>0</v>
      </c>
      <c r="Z60" s="375">
        <v>0</v>
      </c>
      <c r="AA60" s="375">
        <v>0</v>
      </c>
      <c r="AB60" s="375">
        <v>0</v>
      </c>
      <c r="AC60" s="375"/>
      <c r="AD60" s="375"/>
      <c r="AE60" s="375"/>
      <c r="AF60" s="375">
        <v>0</v>
      </c>
      <c r="AG60" s="394">
        <f t="shared" si="0"/>
        <v>0</v>
      </c>
      <c r="AH60" s="375">
        <v>0</v>
      </c>
      <c r="AI60" s="556">
        <v>3</v>
      </c>
      <c r="AJ60" s="62"/>
    </row>
    <row r="61" spans="1:36" s="20" customFormat="1">
      <c r="A61" s="64"/>
      <c r="B61" s="161"/>
      <c r="C61" s="250"/>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73"/>
    </row>
  </sheetData>
  <customSheetViews>
    <customSheetView guid="{21F2E024-704F-4E93-AC63-213755ECFFE0}" scale="40" showPageBreaks="1" showGridLines="0" printArea="1" view="pageBreakPreview" topLeftCell="F1">
      <selection activeCell="AD41" sqref="AC41:AD41"/>
      <pageMargins left="0.70866141732283472" right="0.70866141732283472" top="0.74803149606299213" bottom="0.74803149606299213" header="0.31496062992125984" footer="0.31496062992125984"/>
      <pageSetup paperSize="9" scale="39"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5">
    <mergeCell ref="A6:U6"/>
    <mergeCell ref="AE2:AI2"/>
    <mergeCell ref="AE3:AI3"/>
    <mergeCell ref="AE4:AI4"/>
    <mergeCell ref="G8:Z8"/>
  </mergeCells>
  <conditionalFormatting sqref="AB10:AB60">
    <cfRule type="expression" dxfId="11" priority="17" stopIfTrue="1">
      <formula>IF(AND(ISNUMBER($AE$3),ISNUMBER($E$8)),OR(DATE(YEAR($AE$3),MONTH($AE$3),DAY($AE$3))&lt;$E$8,$AE$3&lt;DATE(2014,1,1)),FALSE)</formula>
    </cfRule>
  </conditionalFormatting>
  <conditionalFormatting sqref="AC10:AC60">
    <cfRule type="expression" dxfId="10" priority="15" stopIfTrue="1">
      <formula>IF(AND(ISNUMBER($AE$3),ISNUMBER($E$8)),OR(DATE(YEAR($AE$3),MONTH($AE$3),DAY($AE$3))&lt;$E$8,$AE$3&lt;DATE(2015,1,1)),FALSE)</formula>
    </cfRule>
  </conditionalFormatting>
  <conditionalFormatting sqref="AD10:AD60">
    <cfRule type="expression" dxfId="9" priority="14" stopIfTrue="1">
      <formula>IF(AND(ISNUMBER($AE$3),ISNUMBER($E$8)),OR(DATE(YEAR($AE$3),MONTH($AE$3),DAY($AE$3))&lt;$E$8,$AE$3&lt;DATE(2016,1,1)),FALSE)</formula>
    </cfRule>
  </conditionalFormatting>
  <conditionalFormatting sqref="AE10:AE60">
    <cfRule type="expression" dxfId="8" priority="13" stopIfTrue="1">
      <formula>IF(AND(ISNUMBER($AE$3),ISNUMBER($E$8)),OR(DATE(YEAR($AE$3),MONTH($AE$3),DAY($AE$3))&lt;$E$8,$AE$3&lt;DATE(2017,1,1)),FALSE)</formula>
    </cfRule>
  </conditionalFormatting>
  <conditionalFormatting sqref="AA10:AA60">
    <cfRule type="expression" dxfId="7" priority="12" stopIfTrue="1">
      <formula>IF(AND(ISNUMBER($AE$3),ISNUMBER($E$8)),OR(DATE(YEAR($AE$3),MONTH($AE$3),DAY($AE$3))&lt;$E$8,$AE$3&lt;DATE(2013,1,1)),FALSE)</formula>
    </cfRule>
  </conditionalFormatting>
  <conditionalFormatting sqref="AA9">
    <cfRule type="expression" dxfId="6" priority="11" stopIfTrue="1">
      <formula>IF(AND(ISNUMBER($AE$3),ISNUMBER($E$8)),OR(DATE(YEAR($AE$3),MONTH($AE$3),DAY($AE$3))&lt;$E$8,$AE$3&lt;DATE(2013,1,1)),FALSE)</formula>
    </cfRule>
  </conditionalFormatting>
  <conditionalFormatting sqref="AB9">
    <cfRule type="expression" dxfId="5" priority="10" stopIfTrue="1">
      <formula>IF(AND(ISNUMBER($AE$3),ISNUMBER($E$8)),OR(DATE(YEAR($AE$3),MONTH($AE$3),DAY($AE$3))&lt;$E$8,$AE$3&lt;DATE(2014,1,1)),FALSE)</formula>
    </cfRule>
  </conditionalFormatting>
  <conditionalFormatting sqref="AC9">
    <cfRule type="expression" dxfId="4" priority="9" stopIfTrue="1">
      <formula>IF(AND(ISNUMBER($AE$3),ISNUMBER($E$8)),OR(DATE(YEAR($AE$3),MONTH($AE$3),DAY($AE$3))&lt;$E$8,$AE$3&lt;DATE(2015,1,1)),FALSE)</formula>
    </cfRule>
  </conditionalFormatting>
  <conditionalFormatting sqref="AD9">
    <cfRule type="expression" dxfId="3" priority="8" stopIfTrue="1">
      <formula>IF(AND(ISNUMBER($AE$3),ISNUMBER($E$8)),OR(DATE(YEAR($AE$3),MONTH($AE$3),DAY($AE$3))&lt;$E$8,$AE$3&lt;DATE(2016,1,1)),FALSE)</formula>
    </cfRule>
  </conditionalFormatting>
  <conditionalFormatting sqref="AE9">
    <cfRule type="expression" dxfId="2" priority="7" stopIfTrue="1">
      <formula>IF(AND(ISNUMBER($AE$3),ISNUMBER($E$8)),OR(DATE(YEAR($AE$3),MONTH($AE$3),DAY($AE$3))&lt;$E$8,$AE$3&lt;DATE(2017,1,1)),FALSE)</formula>
    </cfRule>
  </conditionalFormatting>
  <dataValidations count="2">
    <dataValidation allowBlank="1" showInputMessage="1" showErrorMessage="1" prompt="Please enter Network / Sub-Network Name" sqref="AE4:AI4"/>
    <dataValidation type="list" allowBlank="1" showInputMessage="1" showErrorMessage="1" prompt="Please select from available drop-down options" sqref="AI10:AI60">
      <formula1>"1,2,3,4,N/A,[Select one]"</formula1>
    </dataValidation>
  </dataValidations>
  <pageMargins left="0.70866141732283472" right="0.70866141732283472" top="0.74803149606299213" bottom="0.74803149606299213" header="0.31496062992125984" footer="0.31496062992125984"/>
  <pageSetup paperSize="9" scale="37" fitToHeight="0" orientation="landscape" cellComments="asDisplayed" r:id="rId2"/>
  <headerFooter alignWithMargins="0">
    <oddHeader>&amp;C&amp;"Arial,Regular" Commerce Commission Information Disclosure Template</oddHeader>
    <oddFooter>&amp;L&amp;"Arial,Regular" &amp;P&amp;C&amp;"Arial,Regular" &amp;F&amp;R&amp;"Arial,Regular" &amp;A</oddFooter>
  </headerFooter>
  <extLst>
    <ext xmlns:x14="http://schemas.microsoft.com/office/spreadsheetml/2009/9/main" uri="{78C0D931-6437-407d-A8EE-F0AAD7539E65}">
      <x14:conditionalFormattings>
        <x14:conditionalFormatting xmlns:xm="http://schemas.microsoft.com/office/excel/2006/main">
          <x14:cfRule type="cellIs" priority="2" stopIfTrue="1" operator="notEqual" id="{6B8AAE9F-DF9C-4644-9964-9CA55027B319}">
            <xm:f>'S9a.Asset Register'!I9</xm:f>
            <x14:dxf>
              <fill>
                <patternFill>
                  <bgColor rgb="FFFFC000"/>
                </patternFill>
              </fill>
            </x14:dxf>
          </x14:cfRule>
          <xm:sqref>AG10:AG60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tint="-0.499984740745262"/>
  </sheetPr>
  <dimension ref="A1:M36"/>
  <sheetViews>
    <sheetView showGridLines="0" zoomScaleNormal="100" zoomScaleSheetLayoutView="55" workbookViewId="0">
      <selection activeCell="L24" sqref="L24"/>
    </sheetView>
  </sheetViews>
  <sheetFormatPr defaultColWidth="9.109375" defaultRowHeight="13.8"/>
  <cols>
    <col min="1" max="1" width="4.109375" style="50" customWidth="1"/>
    <col min="2" max="2" width="5.88671875" style="50" customWidth="1"/>
    <col min="3" max="4" width="2.33203125" style="48" customWidth="1"/>
    <col min="5" max="5" width="62.44140625" style="48" customWidth="1"/>
    <col min="6" max="6" width="26.88671875" style="48" customWidth="1"/>
    <col min="7" max="9" width="16.109375" style="50" customWidth="1"/>
    <col min="10" max="10" width="2.6640625" style="50" customWidth="1"/>
    <col min="11" max="11" width="7.44140625" style="429" customWidth="1"/>
    <col min="12" max="12" width="9.109375" style="50"/>
    <col min="13" max="13" width="21.6640625" style="50" bestFit="1" customWidth="1"/>
    <col min="14" max="16384" width="9.109375" style="50"/>
  </cols>
  <sheetData>
    <row r="1" spans="1:12" ht="15" customHeight="1">
      <c r="A1" s="114"/>
      <c r="B1" s="115"/>
      <c r="C1" s="115"/>
      <c r="D1" s="115"/>
      <c r="E1" s="115"/>
      <c r="F1" s="115"/>
      <c r="G1" s="115"/>
      <c r="H1" s="115"/>
      <c r="I1" s="115"/>
      <c r="J1" s="116"/>
    </row>
    <row r="2" spans="1:12" ht="18" customHeight="1">
      <c r="A2" s="117"/>
      <c r="B2" s="351"/>
      <c r="C2" s="351"/>
      <c r="D2" s="351"/>
      <c r="E2" s="351"/>
      <c r="F2" s="140" t="s">
        <v>9</v>
      </c>
      <c r="G2" s="623" t="str">
        <f>IF(NOT(ISBLANK(CoverSheet!$C$8)),CoverSheet!$C$8,"")</f>
        <v>Alpine Energy Limitied</v>
      </c>
      <c r="H2" s="623"/>
      <c r="I2" s="623"/>
      <c r="J2" s="81"/>
    </row>
    <row r="3" spans="1:12" ht="18" customHeight="1">
      <c r="A3" s="117"/>
      <c r="B3" s="351"/>
      <c r="C3" s="351"/>
      <c r="D3" s="351"/>
      <c r="E3" s="351"/>
      <c r="F3" s="140" t="s">
        <v>462</v>
      </c>
      <c r="G3" s="632">
        <f>IF(ISNUMBER(CoverSheet!$C$12),CoverSheet!$C$12,"")</f>
        <v>41729</v>
      </c>
      <c r="H3" s="633"/>
      <c r="I3" s="634"/>
      <c r="J3" s="81"/>
    </row>
    <row r="4" spans="1:12" s="197" customFormat="1" ht="18" customHeight="1">
      <c r="A4" s="117"/>
      <c r="B4" s="351"/>
      <c r="C4" s="351"/>
      <c r="D4" s="351"/>
      <c r="E4" s="351"/>
      <c r="F4" s="140" t="s">
        <v>95</v>
      </c>
      <c r="G4" s="710"/>
      <c r="H4" s="710"/>
      <c r="I4" s="710"/>
      <c r="J4" s="81"/>
      <c r="K4" s="429"/>
    </row>
    <row r="5" spans="1:12" ht="21">
      <c r="A5" s="352" t="s">
        <v>585</v>
      </c>
      <c r="B5" s="351"/>
      <c r="C5" s="351"/>
      <c r="D5" s="351"/>
      <c r="E5" s="351"/>
      <c r="F5" s="351"/>
      <c r="G5" s="351"/>
      <c r="H5" s="696"/>
      <c r="I5" s="696"/>
      <c r="J5" s="81"/>
    </row>
    <row r="6" spans="1:12" s="53" customFormat="1" ht="29.25" customHeight="1">
      <c r="A6" s="655" t="s">
        <v>511</v>
      </c>
      <c r="B6" s="656"/>
      <c r="C6" s="656"/>
      <c r="D6" s="656"/>
      <c r="E6" s="656"/>
      <c r="F6" s="656"/>
      <c r="G6" s="656"/>
      <c r="H6" s="656"/>
      <c r="I6" s="656"/>
      <c r="J6" s="709"/>
      <c r="K6" s="429"/>
    </row>
    <row r="7" spans="1:12" s="55" customFormat="1" ht="15" customHeight="1">
      <c r="A7" s="222"/>
      <c r="B7" s="124"/>
      <c r="C7" s="124"/>
      <c r="D7" s="124"/>
      <c r="E7" s="124"/>
      <c r="F7" s="124"/>
      <c r="G7" s="124"/>
      <c r="H7" s="124"/>
      <c r="I7" s="124"/>
      <c r="J7" s="81"/>
      <c r="K7" s="429"/>
    </row>
    <row r="8" spans="1:12" ht="15" customHeight="1">
      <c r="A8" s="129" t="s">
        <v>741</v>
      </c>
      <c r="B8" s="174"/>
      <c r="C8" s="351"/>
      <c r="D8" s="351"/>
      <c r="E8" s="351"/>
      <c r="F8" s="351"/>
      <c r="G8" s="351"/>
      <c r="H8" s="351"/>
      <c r="I8" s="351"/>
      <c r="J8" s="81"/>
    </row>
    <row r="9" spans="1:12" ht="30" customHeight="1">
      <c r="A9" s="191">
        <v>9</v>
      </c>
      <c r="B9" s="61"/>
      <c r="C9" s="343"/>
      <c r="D9" s="343"/>
      <c r="E9" s="343"/>
      <c r="F9" s="343"/>
      <c r="G9" s="343"/>
      <c r="H9" s="343"/>
      <c r="I9" s="343"/>
      <c r="J9" s="59"/>
      <c r="L9" s="156"/>
    </row>
    <row r="10" spans="1:12" ht="27.6">
      <c r="A10" s="191">
        <v>10</v>
      </c>
      <c r="B10" s="343"/>
      <c r="C10" s="233"/>
      <c r="D10" s="192" t="s">
        <v>465</v>
      </c>
      <c r="E10" s="233"/>
      <c r="F10" s="233"/>
      <c r="G10" s="235" t="s">
        <v>84</v>
      </c>
      <c r="H10" s="235" t="s">
        <v>85</v>
      </c>
      <c r="I10" s="235" t="s">
        <v>568</v>
      </c>
      <c r="J10" s="59"/>
    </row>
    <row r="11" spans="1:12" ht="15" customHeight="1">
      <c r="A11" s="191">
        <v>11</v>
      </c>
      <c r="B11" s="343"/>
      <c r="C11" s="233"/>
      <c r="D11" s="192"/>
      <c r="E11" s="233" t="s">
        <v>77</v>
      </c>
      <c r="F11" s="233"/>
      <c r="G11" s="375">
        <v>0</v>
      </c>
      <c r="H11" s="375">
        <v>0</v>
      </c>
      <c r="I11" s="395">
        <f t="shared" ref="I11:I17" si="0">SUM(G11:H11)</f>
        <v>0</v>
      </c>
      <c r="J11" s="59"/>
    </row>
    <row r="12" spans="1:12" ht="15" customHeight="1">
      <c r="A12" s="191">
        <v>12</v>
      </c>
      <c r="B12" s="343"/>
      <c r="C12" s="233"/>
      <c r="D12" s="192"/>
      <c r="E12" s="233" t="s">
        <v>78</v>
      </c>
      <c r="F12" s="233"/>
      <c r="G12" s="375">
        <v>0</v>
      </c>
      <c r="H12" s="375">
        <v>0</v>
      </c>
      <c r="I12" s="395">
        <f t="shared" si="0"/>
        <v>0</v>
      </c>
      <c r="J12" s="59"/>
    </row>
    <row r="13" spans="1:12" ht="15" customHeight="1">
      <c r="A13" s="191">
        <v>13</v>
      </c>
      <c r="B13" s="343"/>
      <c r="C13" s="233"/>
      <c r="D13" s="192"/>
      <c r="E13" s="233" t="s">
        <v>79</v>
      </c>
      <c r="F13" s="233"/>
      <c r="G13" s="375">
        <v>218</v>
      </c>
      <c r="H13" s="375">
        <v>27</v>
      </c>
      <c r="I13" s="395">
        <f t="shared" si="0"/>
        <v>245</v>
      </c>
      <c r="J13" s="59"/>
    </row>
    <row r="14" spans="1:12" ht="15" customHeight="1">
      <c r="A14" s="191">
        <v>14</v>
      </c>
      <c r="B14" s="343"/>
      <c r="C14" s="233"/>
      <c r="D14" s="192"/>
      <c r="E14" s="233" t="s">
        <v>80</v>
      </c>
      <c r="F14" s="233"/>
      <c r="G14" s="375">
        <v>0</v>
      </c>
      <c r="H14" s="375">
        <v>7</v>
      </c>
      <c r="I14" s="395">
        <f t="shared" si="0"/>
        <v>7</v>
      </c>
      <c r="J14" s="59"/>
    </row>
    <row r="15" spans="1:12" ht="15" customHeight="1">
      <c r="A15" s="191">
        <v>15</v>
      </c>
      <c r="B15" s="343"/>
      <c r="C15" s="233"/>
      <c r="D15" s="192"/>
      <c r="E15" s="233" t="s">
        <v>81</v>
      </c>
      <c r="F15" s="233"/>
      <c r="G15" s="375">
        <v>144</v>
      </c>
      <c r="H15" s="375">
        <v>1</v>
      </c>
      <c r="I15" s="395">
        <f t="shared" si="0"/>
        <v>145</v>
      </c>
      <c r="J15" s="59"/>
    </row>
    <row r="16" spans="1:12" ht="15" customHeight="1">
      <c r="A16" s="191">
        <v>16</v>
      </c>
      <c r="B16" s="343"/>
      <c r="C16" s="233"/>
      <c r="D16" s="192"/>
      <c r="E16" s="233" t="s">
        <v>102</v>
      </c>
      <c r="F16" s="233"/>
      <c r="G16" s="375">
        <v>2763</v>
      </c>
      <c r="H16" s="375">
        <v>316</v>
      </c>
      <c r="I16" s="395">
        <f t="shared" si="0"/>
        <v>3079</v>
      </c>
      <c r="J16" s="59"/>
    </row>
    <row r="17" spans="1:13" ht="15" customHeight="1" thickBot="1">
      <c r="A17" s="191">
        <v>17</v>
      </c>
      <c r="B17" s="343"/>
      <c r="C17" s="233"/>
      <c r="D17" s="192"/>
      <c r="E17" s="233" t="s">
        <v>101</v>
      </c>
      <c r="F17" s="233"/>
      <c r="G17" s="375">
        <v>375</v>
      </c>
      <c r="H17" s="375">
        <v>294</v>
      </c>
      <c r="I17" s="395">
        <f t="shared" si="0"/>
        <v>669</v>
      </c>
      <c r="J17" s="59"/>
    </row>
    <row r="18" spans="1:13" ht="15" customHeight="1" thickBot="1">
      <c r="A18" s="191">
        <v>18</v>
      </c>
      <c r="B18" s="343"/>
      <c r="C18" s="233"/>
      <c r="D18" s="192" t="s">
        <v>97</v>
      </c>
      <c r="E18" s="233"/>
      <c r="F18" s="233"/>
      <c r="G18" s="396">
        <f>SUM(G11:G17)</f>
        <v>3500</v>
      </c>
      <c r="H18" s="396">
        <f>SUM(H11:H17)</f>
        <v>645</v>
      </c>
      <c r="I18" s="396">
        <f>SUM(I11:I17)</f>
        <v>4145</v>
      </c>
      <c r="J18" s="59"/>
      <c r="K18" s="429" t="s">
        <v>739</v>
      </c>
    </row>
    <row r="19" spans="1:13">
      <c r="A19" s="191">
        <v>19</v>
      </c>
      <c r="B19" s="343"/>
      <c r="C19" s="233"/>
      <c r="D19" s="192"/>
      <c r="E19" s="233"/>
      <c r="F19" s="233"/>
      <c r="G19" s="343"/>
      <c r="H19" s="343"/>
      <c r="I19" s="343"/>
      <c r="J19" s="59"/>
    </row>
    <row r="20" spans="1:13" ht="15" customHeight="1">
      <c r="A20" s="191">
        <v>20</v>
      </c>
      <c r="B20" s="343"/>
      <c r="C20" s="233"/>
      <c r="D20" s="192"/>
      <c r="E20" s="233" t="s">
        <v>466</v>
      </c>
      <c r="F20" s="233"/>
      <c r="G20" s="375">
        <v>0</v>
      </c>
      <c r="H20" s="375">
        <v>0</v>
      </c>
      <c r="I20" s="397">
        <f>G20+H20</f>
        <v>0</v>
      </c>
      <c r="J20" s="59"/>
    </row>
    <row r="21" spans="1:13" ht="15" customHeight="1">
      <c r="A21" s="191">
        <v>21</v>
      </c>
      <c r="B21" s="343"/>
      <c r="C21" s="233"/>
      <c r="D21" s="192"/>
      <c r="E21" s="233" t="s">
        <v>114</v>
      </c>
      <c r="F21" s="233"/>
      <c r="G21" s="343"/>
      <c r="H21" s="343"/>
      <c r="I21" s="375">
        <v>38</v>
      </c>
      <c r="J21" s="59"/>
    </row>
    <row r="22" spans="1:13">
      <c r="A22" s="191">
        <v>22</v>
      </c>
      <c r="B22" s="343"/>
      <c r="C22" s="233"/>
      <c r="D22" s="192"/>
      <c r="E22" s="233"/>
      <c r="F22" s="233"/>
      <c r="G22" s="343"/>
      <c r="H22" s="343"/>
      <c r="I22" s="343"/>
      <c r="J22" s="59"/>
    </row>
    <row r="23" spans="1:13" ht="25.5" customHeight="1">
      <c r="A23" s="191">
        <v>23</v>
      </c>
      <c r="B23" s="343"/>
      <c r="C23" s="233"/>
      <c r="D23" s="192" t="s">
        <v>113</v>
      </c>
      <c r="E23" s="233"/>
      <c r="F23" s="233"/>
      <c r="G23" s="342" t="s">
        <v>484</v>
      </c>
      <c r="H23" s="342" t="s">
        <v>467</v>
      </c>
      <c r="I23" s="343"/>
      <c r="J23" s="59"/>
    </row>
    <row r="24" spans="1:13" ht="15" customHeight="1">
      <c r="A24" s="191">
        <v>24</v>
      </c>
      <c r="B24" s="343"/>
      <c r="C24" s="233"/>
      <c r="D24" s="192"/>
      <c r="E24" s="233" t="s">
        <v>90</v>
      </c>
      <c r="F24" s="233"/>
      <c r="G24" s="375">
        <v>315</v>
      </c>
      <c r="H24" s="479">
        <f t="shared" ref="H24:H29" si="1">IF(G$30&lt;&gt;0,G24/G$30,0)</f>
        <v>0.09</v>
      </c>
      <c r="I24" s="343"/>
      <c r="J24" s="59"/>
    </row>
    <row r="25" spans="1:13" ht="15" customHeight="1">
      <c r="A25" s="191">
        <v>25</v>
      </c>
      <c r="B25" s="343"/>
      <c r="C25" s="233"/>
      <c r="D25" s="192"/>
      <c r="E25" s="233" t="s">
        <v>91</v>
      </c>
      <c r="F25" s="233"/>
      <c r="G25" s="375">
        <v>3089</v>
      </c>
      <c r="H25" s="479">
        <f t="shared" si="1"/>
        <v>0.88257142857142856</v>
      </c>
      <c r="I25" s="343"/>
      <c r="J25" s="59"/>
    </row>
    <row r="26" spans="1:13" ht="15" customHeight="1">
      <c r="A26" s="191">
        <v>26</v>
      </c>
      <c r="B26" s="343"/>
      <c r="C26" s="233"/>
      <c r="D26" s="192"/>
      <c r="E26" s="233" t="s">
        <v>469</v>
      </c>
      <c r="F26" s="233"/>
      <c r="G26" s="375">
        <v>0</v>
      </c>
      <c r="H26" s="479">
        <f t="shared" si="1"/>
        <v>0</v>
      </c>
      <c r="I26" s="343"/>
      <c r="J26" s="59"/>
    </row>
    <row r="27" spans="1:13" ht="15" customHeight="1">
      <c r="A27" s="191">
        <v>27</v>
      </c>
      <c r="B27" s="343"/>
      <c r="C27" s="233"/>
      <c r="D27" s="192"/>
      <c r="E27" s="233" t="s">
        <v>470</v>
      </c>
      <c r="F27" s="233"/>
      <c r="G27" s="375">
        <v>96</v>
      </c>
      <c r="H27" s="479">
        <f t="shared" si="1"/>
        <v>2.7428571428571427E-2</v>
      </c>
      <c r="I27" s="343"/>
      <c r="J27" s="59"/>
    </row>
    <row r="28" spans="1:13" s="200" customFormat="1" ht="15" customHeight="1">
      <c r="A28" s="191">
        <v>28</v>
      </c>
      <c r="B28" s="343"/>
      <c r="C28" s="233"/>
      <c r="D28" s="192"/>
      <c r="E28" s="233" t="s">
        <v>471</v>
      </c>
      <c r="F28" s="233"/>
      <c r="G28" s="375">
        <v>0</v>
      </c>
      <c r="H28" s="479">
        <f t="shared" si="1"/>
        <v>0</v>
      </c>
      <c r="I28" s="343"/>
      <c r="J28" s="59"/>
      <c r="K28" s="429"/>
    </row>
    <row r="29" spans="1:13" ht="15" customHeight="1" thickBot="1">
      <c r="A29" s="191">
        <v>29</v>
      </c>
      <c r="B29" s="343"/>
      <c r="C29" s="233"/>
      <c r="D29" s="192"/>
      <c r="E29" s="233" t="s">
        <v>64</v>
      </c>
      <c r="F29" s="233"/>
      <c r="G29" s="375">
        <v>0</v>
      </c>
      <c r="H29" s="479">
        <f t="shared" si="1"/>
        <v>0</v>
      </c>
      <c r="I29" s="343"/>
      <c r="J29" s="59"/>
      <c r="L29" s="501" t="s">
        <v>806</v>
      </c>
      <c r="M29" s="168"/>
    </row>
    <row r="30" spans="1:13" ht="15" customHeight="1" thickBot="1">
      <c r="A30" s="191">
        <v>30</v>
      </c>
      <c r="B30" s="343"/>
      <c r="C30" s="233"/>
      <c r="D30" s="192" t="s">
        <v>82</v>
      </c>
      <c r="E30" s="233"/>
      <c r="F30" s="233"/>
      <c r="G30" s="396">
        <f>SUM(G24:G29)</f>
        <v>3500</v>
      </c>
      <c r="H30" s="479">
        <f>SUM(H24:H29)</f>
        <v>1</v>
      </c>
      <c r="I30" s="343"/>
      <c r="J30" s="59"/>
      <c r="L30" s="169" t="s">
        <v>805</v>
      </c>
      <c r="M30" s="169" t="s">
        <v>452</v>
      </c>
    </row>
    <row r="31" spans="1:13" ht="14.4" thickBot="1">
      <c r="A31" s="191">
        <v>31</v>
      </c>
      <c r="B31" s="343"/>
      <c r="C31" s="233"/>
      <c r="D31" s="233"/>
      <c r="E31" s="233"/>
      <c r="F31" s="233"/>
      <c r="G31" s="231"/>
      <c r="H31" s="231"/>
      <c r="I31" s="343"/>
      <c r="J31" s="59"/>
      <c r="L31" s="170">
        <f>G18</f>
        <v>3500</v>
      </c>
      <c r="M31" s="171" t="b">
        <f>(ROUND(L31,0)=ROUND(G30,0))</f>
        <v>1</v>
      </c>
    </row>
    <row r="32" spans="1:13" ht="27.6">
      <c r="A32" s="191">
        <v>32</v>
      </c>
      <c r="B32" s="343"/>
      <c r="C32" s="233"/>
      <c r="D32" s="233"/>
      <c r="E32" s="233"/>
      <c r="F32" s="233"/>
      <c r="G32" s="342" t="s">
        <v>484</v>
      </c>
      <c r="H32" s="342" t="s">
        <v>468</v>
      </c>
      <c r="I32" s="343"/>
      <c r="J32" s="59"/>
      <c r="L32" s="167"/>
      <c r="M32" s="167"/>
    </row>
    <row r="33" spans="1:13" ht="15" customHeight="1">
      <c r="A33" s="191">
        <v>33</v>
      </c>
      <c r="B33" s="343"/>
      <c r="C33" s="233"/>
      <c r="D33" s="233"/>
      <c r="E33" s="233" t="s">
        <v>508</v>
      </c>
      <c r="F33" s="233"/>
      <c r="G33" s="375">
        <v>1661</v>
      </c>
      <c r="H33" s="479">
        <f>IF(I$18&lt;&gt;0,G33/I$18,0)</f>
        <v>0.40072376357056694</v>
      </c>
      <c r="I33" s="343"/>
      <c r="J33" s="59"/>
      <c r="L33" s="154"/>
      <c r="M33" s="167"/>
    </row>
    <row r="34" spans="1:13" s="200" customFormat="1" ht="31.5" customHeight="1">
      <c r="A34" s="191">
        <v>34</v>
      </c>
      <c r="B34" s="343"/>
      <c r="C34" s="233"/>
      <c r="D34" s="233"/>
      <c r="E34" s="233"/>
      <c r="F34" s="233"/>
      <c r="G34" s="235" t="s">
        <v>484</v>
      </c>
      <c r="H34" s="235" t="s">
        <v>467</v>
      </c>
      <c r="I34" s="343"/>
      <c r="J34" s="59"/>
      <c r="K34" s="429"/>
      <c r="L34" s="154"/>
    </row>
    <row r="35" spans="1:13" ht="15" customHeight="1">
      <c r="A35" s="191">
        <v>35</v>
      </c>
      <c r="B35" s="343"/>
      <c r="C35" s="233"/>
      <c r="D35" s="233"/>
      <c r="E35" s="233" t="s">
        <v>93</v>
      </c>
      <c r="F35" s="233"/>
      <c r="G35" s="375">
        <v>0</v>
      </c>
      <c r="H35" s="479">
        <f>IF(G$30&lt;&gt;0,G35/G$30,0)</f>
        <v>0</v>
      </c>
      <c r="I35" s="343"/>
      <c r="J35" s="59"/>
    </row>
    <row r="36" spans="1:13" ht="15" customHeight="1">
      <c r="A36" s="64"/>
      <c r="B36" s="66"/>
      <c r="C36" s="66"/>
      <c r="D36" s="66"/>
      <c r="E36" s="66"/>
      <c r="F36" s="66"/>
      <c r="G36" s="66"/>
      <c r="H36" s="66"/>
      <c r="I36" s="66"/>
      <c r="J36" s="73"/>
    </row>
  </sheetData>
  <customSheetViews>
    <customSheetView guid="{21F2E024-704F-4E93-AC63-213755ECFFE0}" showPageBreaks="1" showGridLines="0" view="pageBreakPreview">
      <pane ySplit="7" topLeftCell="A23" activePane="bottomLeft" state="frozen"/>
      <selection pane="bottomLeft"/>
      <pageMargins left="0.70866141732283472" right="0.70866141732283472" top="0.74803149606299213" bottom="0.74803149606299213" header="0.31496062992125984" footer="0.31496062992125984"/>
      <pageSetup paperSize="9" scale="8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5">
    <mergeCell ref="H5:I5"/>
    <mergeCell ref="A6:J6"/>
    <mergeCell ref="G2:I2"/>
    <mergeCell ref="G3:I3"/>
    <mergeCell ref="G4:I4"/>
  </mergeCells>
  <conditionalFormatting sqref="G30">
    <cfRule type="expression" dxfId="0" priority="2" stopIfTrue="1">
      <formula>$M$31&lt;&gt;TRUE</formula>
    </cfRule>
  </conditionalFormatting>
  <dataValidations count="2">
    <dataValidation type="custom" allowBlank="1" showInputMessage="1" showErrorMessage="1" error="Decimal values larger than or equal to 0 and text &quot;N/A&quot; are accepted" prompt="Please enter a number larger than or equal to 0. _x000a_Enter &quot;N/A&quot; if this does not apply" sqref="G33">
      <formula1>OR(AND(ISNUMBER(G33),G33&gt;=0),AND(ISTEXT(G33),G33="N/A"))</formula1>
    </dataValidation>
    <dataValidation allowBlank="1" showInputMessage="1" showErrorMessage="1" prompt="Please enter Network / Sub-Network Name" sqref="G4:I4"/>
  </dataValidations>
  <pageMargins left="0.70866141732283472" right="0.70866141732283472" top="0.74803149606299213" bottom="0.74803149606299213" header="0.31496062992125984" footer="0.31496062992125984"/>
  <pageSetup paperSize="9" scale="75" fitToWidth="0" orientation="landscape" cellComments="asDisplayed" r:id="rId2"/>
  <headerFooter alignWithMargins="0">
    <oddHeader>&amp;C&amp;"Arial,Regular" Commerce Commission Information Disclosure Template</oddHeader>
    <oddFooter>&amp;L&amp;"Arial,Regular" &amp;P&amp;C&amp;"Arial,Regular" &amp;F&amp;R&amp;"Arial,Regular"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0"/>
  </sheetPr>
  <dimension ref="A1:D27"/>
  <sheetViews>
    <sheetView showGridLines="0" zoomScaleNormal="100" zoomScaleSheetLayoutView="80" workbookViewId="0"/>
  </sheetViews>
  <sheetFormatPr defaultColWidth="9.109375" defaultRowHeight="13.8"/>
  <cols>
    <col min="1" max="1" width="9.109375" style="432"/>
    <col min="2" max="2" width="5.109375" style="432" customWidth="1"/>
    <col min="3" max="3" width="105.88671875" style="432" customWidth="1"/>
    <col min="4" max="5" width="9.109375" style="432"/>
    <col min="6" max="7" width="9.109375" style="432" customWidth="1"/>
    <col min="8" max="8" width="24.109375" style="432" customWidth="1"/>
    <col min="9" max="9" width="36.6640625" style="432" customWidth="1"/>
    <col min="10" max="16384" width="9.109375" style="432"/>
  </cols>
  <sheetData>
    <row r="1" spans="1:4" ht="28.5" customHeight="1">
      <c r="A1" s="28"/>
      <c r="B1" s="29"/>
      <c r="C1" s="30"/>
      <c r="D1" s="31"/>
    </row>
    <row r="2" spans="1:4" ht="15.6">
      <c r="A2" s="24"/>
      <c r="B2" s="6" t="s">
        <v>5</v>
      </c>
      <c r="C2" s="4"/>
      <c r="D2" s="11"/>
    </row>
    <row r="3" spans="1:4">
      <c r="A3" s="24"/>
      <c r="B3" s="4"/>
      <c r="C3" s="4"/>
      <c r="D3" s="11"/>
    </row>
    <row r="4" spans="1:4">
      <c r="A4" s="506"/>
      <c r="B4" s="511" t="s">
        <v>1</v>
      </c>
      <c r="C4" s="512" t="s">
        <v>3</v>
      </c>
      <c r="D4" s="11"/>
    </row>
    <row r="5" spans="1:4">
      <c r="A5" s="443"/>
      <c r="B5" s="7" t="s">
        <v>304</v>
      </c>
      <c r="C5" s="439" t="s">
        <v>434</v>
      </c>
      <c r="D5" s="11"/>
    </row>
    <row r="6" spans="1:4">
      <c r="A6" s="444"/>
      <c r="B6" s="7" t="s">
        <v>299</v>
      </c>
      <c r="C6" s="439" t="s">
        <v>397</v>
      </c>
      <c r="D6" s="11"/>
    </row>
    <row r="7" spans="1:4">
      <c r="A7" s="445"/>
      <c r="B7" s="42" t="s">
        <v>300</v>
      </c>
      <c r="C7" s="440" t="s">
        <v>401</v>
      </c>
      <c r="D7" s="33"/>
    </row>
    <row r="8" spans="1:4">
      <c r="A8" s="443"/>
      <c r="B8" s="7" t="s">
        <v>301</v>
      </c>
      <c r="C8" s="439" t="s">
        <v>400</v>
      </c>
      <c r="D8" s="11"/>
    </row>
    <row r="9" spans="1:4">
      <c r="A9" s="445"/>
      <c r="B9" s="42" t="s">
        <v>402</v>
      </c>
      <c r="C9" s="440" t="s">
        <v>403</v>
      </c>
      <c r="D9" s="33"/>
    </row>
    <row r="10" spans="1:4">
      <c r="A10" s="445"/>
      <c r="B10" s="42" t="s">
        <v>404</v>
      </c>
      <c r="C10" s="440" t="s">
        <v>405</v>
      </c>
      <c r="D10" s="33"/>
    </row>
    <row r="11" spans="1:4">
      <c r="A11" s="444"/>
      <c r="B11" s="7" t="s">
        <v>406</v>
      </c>
      <c r="C11" s="439" t="s">
        <v>398</v>
      </c>
      <c r="D11" s="11"/>
    </row>
    <row r="12" spans="1:4">
      <c r="A12" s="445"/>
      <c r="B12" s="42" t="s">
        <v>408</v>
      </c>
      <c r="C12" s="440" t="s">
        <v>407</v>
      </c>
      <c r="D12" s="33"/>
    </row>
    <row r="13" spans="1:4">
      <c r="A13" s="444"/>
      <c r="B13" s="7" t="s">
        <v>760</v>
      </c>
      <c r="C13" s="439" t="s">
        <v>399</v>
      </c>
      <c r="D13" s="11"/>
    </row>
    <row r="14" spans="1:4">
      <c r="A14" s="445"/>
      <c r="B14" s="42" t="s">
        <v>761</v>
      </c>
      <c r="C14" s="440" t="s">
        <v>409</v>
      </c>
      <c r="D14" s="33"/>
    </row>
    <row r="15" spans="1:4">
      <c r="A15" s="445"/>
      <c r="B15" s="42" t="s">
        <v>762</v>
      </c>
      <c r="C15" s="440" t="s">
        <v>410</v>
      </c>
      <c r="D15" s="33"/>
    </row>
    <row r="16" spans="1:4">
      <c r="A16" s="444"/>
      <c r="B16" s="7" t="s">
        <v>302</v>
      </c>
      <c r="C16" s="439" t="s">
        <v>431</v>
      </c>
      <c r="D16" s="11"/>
    </row>
    <row r="17" spans="1:4">
      <c r="A17" s="445"/>
      <c r="B17" s="42" t="s">
        <v>547</v>
      </c>
      <c r="C17" s="440" t="s">
        <v>548</v>
      </c>
      <c r="D17" s="33"/>
    </row>
    <row r="18" spans="1:4">
      <c r="A18" s="32"/>
      <c r="B18" s="42" t="s">
        <v>411</v>
      </c>
      <c r="C18" s="440" t="s">
        <v>420</v>
      </c>
      <c r="D18" s="33"/>
    </row>
    <row r="19" spans="1:4">
      <c r="A19" s="32"/>
      <c r="B19" s="42" t="s">
        <v>412</v>
      </c>
      <c r="C19" s="440" t="s">
        <v>421</v>
      </c>
      <c r="D19" s="33"/>
    </row>
    <row r="20" spans="1:4">
      <c r="A20" s="32"/>
      <c r="B20" s="42" t="s">
        <v>413</v>
      </c>
      <c r="C20" s="440" t="s">
        <v>422</v>
      </c>
      <c r="D20" s="33"/>
    </row>
    <row r="21" spans="1:4">
      <c r="A21" s="32"/>
      <c r="B21" s="42" t="s">
        <v>414</v>
      </c>
      <c r="C21" s="440" t="s">
        <v>423</v>
      </c>
      <c r="D21" s="33"/>
    </row>
    <row r="22" spans="1:4">
      <c r="A22" s="32"/>
      <c r="B22" s="42" t="s">
        <v>415</v>
      </c>
      <c r="C22" s="440" t="s">
        <v>416</v>
      </c>
      <c r="D22" s="33"/>
    </row>
    <row r="23" spans="1:4">
      <c r="A23" s="32"/>
      <c r="B23" s="54" t="s">
        <v>303</v>
      </c>
      <c r="C23" s="440" t="s">
        <v>430</v>
      </c>
      <c r="D23" s="33"/>
    </row>
    <row r="24" spans="1:4">
      <c r="A24" s="32"/>
      <c r="B24" s="190"/>
      <c r="C24" s="190"/>
      <c r="D24" s="33"/>
    </row>
    <row r="25" spans="1:4">
      <c r="A25" s="32"/>
      <c r="B25" s="190"/>
      <c r="C25" s="190"/>
      <c r="D25" s="33"/>
    </row>
    <row r="26" spans="1:4">
      <c r="A26" s="32"/>
      <c r="B26" s="190"/>
      <c r="C26" s="190"/>
      <c r="D26" s="33"/>
    </row>
    <row r="27" spans="1:4">
      <c r="A27" s="34"/>
      <c r="B27" s="35"/>
      <c r="C27" s="35"/>
      <c r="D27" s="36"/>
    </row>
  </sheetData>
  <hyperlinks>
    <hyperlink ref="C5" location="'1.Analytical Ratios'!A1" display="Analytical Ratios"/>
    <hyperlink ref="C6" location="'S2.Return on Investment '!A1" display="Report on Return on Investment"/>
    <hyperlink ref="C7" location="'S3.Regulatory Profit'!A1" display="Report on Regulatory Profit"/>
    <hyperlink ref="C8" location="'S4.RAB Value (Rolled Forward)'!A1" display="Report on Value of the Regulatory Asset Base (Rolled Forward)"/>
    <hyperlink ref="C9" location="'S5a.Regulatory Tax Allowance '!A1" display="Report on Regulatory Tax Allowance"/>
    <hyperlink ref="C10" location="'S5b.Related Party Transactions'!A1" display="Report on Related Party Transactions"/>
    <hyperlink ref="C11" location="'S5c.TCSD Allowance '!A1" display="Report on Term Credit Spread Differential Allowance"/>
    <hyperlink ref="C12" location="'S5d.Cost Allocations'!A1" display="Report on Cost Allocations"/>
    <hyperlink ref="C13" location="'S5e.Asset Allocations'!A1" display="Report on Asset Allocations"/>
    <hyperlink ref="C14" location="'S6a.Actual Expenditure Capex'!A1" display="Report on Capital Expenditure for the Disclosure Year"/>
    <hyperlink ref="C15" location="'S6b.Actual Expenditure Opex'!A1" display="Report on Operational Expenditure for the Disclosure Year"/>
    <hyperlink ref="C16" location="'S7.Actual vs Forecast'!A1" display="Comparison of Forecasts to Actual Expenditure"/>
    <hyperlink ref="C17" location="'S8.Billed Quantities+Revenues'!A1" display="Report on Billed Quantities and Line Charge Revenues (by Price Component)"/>
    <hyperlink ref="C18" location="'S9a.Asset Register'!A1" display="Asset Register"/>
    <hyperlink ref="C19" location="'S9b.Asset Age Profile'!A1" display="Asset Age Profile"/>
    <hyperlink ref="C20" location="'S9c.Overhead Lines'!A1" display="Report on Overhead Lines"/>
    <hyperlink ref="C21" location="'S9d.Embedded Networks'!A1" display="Report on Embedded Networks"/>
    <hyperlink ref="C22" location="S9e.Demand!A1" display="Report on Demand"/>
    <hyperlink ref="C23" location="S10.Reliability!A1" display="Report on Network Reliability"/>
  </hyperlinks>
  <pageMargins left="0.70866141732283472" right="0.70866141732283472" top="0.74803149606299213" bottom="0.74803149606299213" header="0.31496062992125984" footer="0.31496062992125984"/>
  <pageSetup paperSize="9" scale="72" fitToHeight="10" orientation="portrait" r:id="rId1"/>
  <headerFooter alignWithMargins="0">
    <oddHeader>&amp;C&amp;"Arial,Regular" Commerce Commission Information Disclosure Template</oddHeader>
    <oddFooter>&amp;L&amp;"Arial,Regular" &amp;P&amp;C&amp;"Arial,Regular" &amp;F&amp;R&amp;"Arial,Regular" &amp;A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tint="-0.499984740745262"/>
  </sheetPr>
  <dimension ref="A1:L748"/>
  <sheetViews>
    <sheetView showGridLines="0" topLeftCell="A4" zoomScaleNormal="100" zoomScaleSheetLayoutView="85" workbookViewId="0">
      <selection activeCell="P13" sqref="P13"/>
    </sheetView>
  </sheetViews>
  <sheetFormatPr defaultColWidth="9.109375" defaultRowHeight="13.8"/>
  <cols>
    <col min="1" max="1" width="4.33203125" style="50" customWidth="1"/>
    <col min="2" max="2" width="5.88671875" style="156" customWidth="1"/>
    <col min="3" max="3" width="6.109375" style="156" customWidth="1"/>
    <col min="4" max="4" width="2.33203125" style="156" customWidth="1"/>
    <col min="5" max="5" width="2.33203125" style="50" customWidth="1"/>
    <col min="6" max="6" width="62.44140625" style="48" customWidth="1"/>
    <col min="7" max="8" width="9.109375" style="48" customWidth="1"/>
    <col min="9" max="9" width="18.44140625" style="156" customWidth="1"/>
    <col min="10" max="11" width="18.6640625" style="50" customWidth="1"/>
    <col min="12" max="12" width="2.6640625" style="50" customWidth="1"/>
    <col min="13" max="16384" width="9.109375" style="50"/>
  </cols>
  <sheetData>
    <row r="1" spans="1:12" ht="15" customHeight="1">
      <c r="A1" s="114"/>
      <c r="B1" s="115"/>
      <c r="C1" s="115"/>
      <c r="D1" s="115"/>
      <c r="E1" s="115"/>
      <c r="F1" s="115"/>
      <c r="G1" s="115"/>
      <c r="H1" s="115"/>
      <c r="I1" s="115"/>
      <c r="J1" s="115"/>
      <c r="K1" s="115"/>
      <c r="L1" s="116"/>
    </row>
    <row r="2" spans="1:12" ht="18" customHeight="1">
      <c r="A2" s="117"/>
      <c r="B2" s="226"/>
      <c r="C2" s="226"/>
      <c r="D2" s="226"/>
      <c r="E2" s="226"/>
      <c r="F2" s="226"/>
      <c r="G2" s="226"/>
      <c r="H2" s="226"/>
      <c r="I2" s="140" t="s">
        <v>9</v>
      </c>
      <c r="J2" s="711" t="str">
        <f>IF(NOT(ISBLANK(CoverSheet!$C$8)),CoverSheet!$C$8,"")</f>
        <v>Alpine Energy Limitied</v>
      </c>
      <c r="K2" s="712"/>
      <c r="L2" s="81"/>
    </row>
    <row r="3" spans="1:12" ht="18" customHeight="1">
      <c r="A3" s="117"/>
      <c r="B3" s="226"/>
      <c r="C3" s="226"/>
      <c r="D3" s="226"/>
      <c r="E3" s="226"/>
      <c r="F3" s="226"/>
      <c r="G3" s="226"/>
      <c r="H3" s="226"/>
      <c r="I3" s="140" t="s">
        <v>462</v>
      </c>
      <c r="J3" s="713">
        <f>IF(ISNUMBER(CoverSheet!$C$12),CoverSheet!$C$12,"")</f>
        <v>41729</v>
      </c>
      <c r="K3" s="714"/>
      <c r="L3" s="81"/>
    </row>
    <row r="4" spans="1:12" ht="21">
      <c r="A4" s="82"/>
      <c r="B4" s="162"/>
      <c r="C4" s="162"/>
      <c r="D4" s="162"/>
      <c r="E4" s="226"/>
      <c r="F4" s="226"/>
      <c r="G4" s="226"/>
      <c r="H4" s="226"/>
      <c r="I4" s="226"/>
      <c r="J4" s="140"/>
      <c r="K4" s="140"/>
      <c r="L4" s="81"/>
    </row>
    <row r="5" spans="1:12" s="53" customFormat="1" ht="24" customHeight="1">
      <c r="A5" s="716" t="s">
        <v>419</v>
      </c>
      <c r="B5" s="717"/>
      <c r="C5" s="717"/>
      <c r="D5" s="717"/>
      <c r="E5" s="717"/>
      <c r="F5" s="717"/>
      <c r="G5" s="717"/>
      <c r="H5" s="717"/>
      <c r="I5" s="717"/>
      <c r="J5" s="717"/>
      <c r="K5" s="717"/>
      <c r="L5" s="718"/>
    </row>
    <row r="6" spans="1:12" s="55" customFormat="1" ht="22.5" customHeight="1">
      <c r="A6" s="655" t="s">
        <v>569</v>
      </c>
      <c r="B6" s="656"/>
      <c r="C6" s="656"/>
      <c r="D6" s="656"/>
      <c r="E6" s="656"/>
      <c r="F6" s="656"/>
      <c r="G6" s="656"/>
      <c r="H6" s="656"/>
      <c r="I6" s="656"/>
      <c r="J6" s="656"/>
      <c r="K6" s="656"/>
      <c r="L6" s="709"/>
    </row>
    <row r="7" spans="1:12" ht="15" customHeight="1">
      <c r="A7" s="129" t="s">
        <v>741</v>
      </c>
      <c r="B7" s="174"/>
      <c r="C7" s="160"/>
      <c r="D7" s="160"/>
      <c r="E7" s="226"/>
      <c r="F7" s="226"/>
      <c r="G7" s="226"/>
      <c r="H7" s="226"/>
      <c r="I7" s="226"/>
      <c r="J7" s="226"/>
      <c r="K7" s="226"/>
      <c r="L7" s="81"/>
    </row>
    <row r="8" spans="1:12" ht="33" customHeight="1">
      <c r="A8" s="191">
        <v>8</v>
      </c>
      <c r="B8" s="145"/>
      <c r="C8" s="145"/>
      <c r="D8" s="145"/>
      <c r="E8" s="224"/>
      <c r="F8" s="137" t="s">
        <v>83</v>
      </c>
      <c r="G8" s="224"/>
      <c r="H8" s="224"/>
      <c r="I8" s="224"/>
      <c r="J8" s="227" t="s">
        <v>76</v>
      </c>
      <c r="K8" s="227" t="s">
        <v>472</v>
      </c>
      <c r="L8" s="59"/>
    </row>
    <row r="9" spans="1:12" ht="15" customHeight="1">
      <c r="A9" s="191">
        <v>9</v>
      </c>
      <c r="B9" s="145"/>
      <c r="C9" s="145"/>
      <c r="D9" s="145"/>
      <c r="E9" s="224"/>
      <c r="F9" s="719"/>
      <c r="G9" s="719"/>
      <c r="H9" s="719"/>
      <c r="I9" s="224"/>
      <c r="J9" s="571"/>
      <c r="K9" s="571"/>
      <c r="L9" s="59"/>
    </row>
    <row r="10" spans="1:12" ht="15" customHeight="1">
      <c r="A10" s="191">
        <v>10</v>
      </c>
      <c r="B10" s="145"/>
      <c r="C10" s="145"/>
      <c r="D10" s="145"/>
      <c r="E10" s="224"/>
      <c r="F10" s="719"/>
      <c r="G10" s="719"/>
      <c r="H10" s="719"/>
      <c r="I10" s="224"/>
      <c r="J10" s="571"/>
      <c r="K10" s="571"/>
      <c r="L10" s="59"/>
    </row>
    <row r="11" spans="1:12" ht="15" customHeight="1">
      <c r="A11" s="191">
        <v>11</v>
      </c>
      <c r="B11" s="145"/>
      <c r="C11" s="145"/>
      <c r="D11" s="145"/>
      <c r="E11" s="224"/>
      <c r="F11" s="719"/>
      <c r="G11" s="719"/>
      <c r="H11" s="719"/>
      <c r="I11" s="224"/>
      <c r="J11" s="571"/>
      <c r="K11" s="571"/>
      <c r="L11" s="59"/>
    </row>
    <row r="12" spans="1:12" ht="15" customHeight="1">
      <c r="A12" s="191">
        <v>12</v>
      </c>
      <c r="B12" s="145"/>
      <c r="C12" s="145"/>
      <c r="D12" s="145"/>
      <c r="E12" s="224"/>
      <c r="F12" s="719"/>
      <c r="G12" s="719"/>
      <c r="H12" s="719"/>
      <c r="I12" s="224"/>
      <c r="J12" s="571"/>
      <c r="K12" s="571"/>
      <c r="L12" s="59"/>
    </row>
    <row r="13" spans="1:12" ht="15" customHeight="1">
      <c r="A13" s="191">
        <v>13</v>
      </c>
      <c r="B13" s="145"/>
      <c r="C13" s="145"/>
      <c r="D13" s="145"/>
      <c r="E13" s="224"/>
      <c r="F13" s="719"/>
      <c r="G13" s="719"/>
      <c r="H13" s="719"/>
      <c r="I13" s="224"/>
      <c r="J13" s="571"/>
      <c r="K13" s="571"/>
      <c r="L13" s="59"/>
    </row>
    <row r="14" spans="1:12" ht="15" customHeight="1">
      <c r="A14" s="191">
        <v>14</v>
      </c>
      <c r="B14" s="145"/>
      <c r="C14" s="145"/>
      <c r="D14" s="145"/>
      <c r="E14" s="224"/>
      <c r="F14" s="719"/>
      <c r="G14" s="719"/>
      <c r="H14" s="719"/>
      <c r="I14" s="224"/>
      <c r="J14" s="571"/>
      <c r="K14" s="571"/>
      <c r="L14" s="59"/>
    </row>
    <row r="15" spans="1:12" ht="15" customHeight="1">
      <c r="A15" s="191">
        <v>15</v>
      </c>
      <c r="B15" s="145"/>
      <c r="C15" s="145"/>
      <c r="D15" s="145"/>
      <c r="E15" s="224"/>
      <c r="F15" s="719"/>
      <c r="G15" s="719"/>
      <c r="H15" s="719"/>
      <c r="I15" s="224"/>
      <c r="J15" s="571"/>
      <c r="K15" s="571"/>
      <c r="L15" s="59"/>
    </row>
    <row r="16" spans="1:12" ht="15" customHeight="1">
      <c r="A16" s="191">
        <v>16</v>
      </c>
      <c r="B16" s="145"/>
      <c r="C16" s="145"/>
      <c r="D16" s="145"/>
      <c r="E16" s="224"/>
      <c r="F16" s="719"/>
      <c r="G16" s="719"/>
      <c r="H16" s="719"/>
      <c r="I16" s="224"/>
      <c r="J16" s="571"/>
      <c r="K16" s="571"/>
      <c r="L16" s="59"/>
    </row>
    <row r="17" spans="1:12" ht="15" customHeight="1">
      <c r="A17" s="191">
        <v>17</v>
      </c>
      <c r="B17" s="145"/>
      <c r="C17" s="145"/>
      <c r="D17" s="145"/>
      <c r="E17" s="224"/>
      <c r="F17" s="719"/>
      <c r="G17" s="719"/>
      <c r="H17" s="719"/>
      <c r="I17" s="224"/>
      <c r="J17" s="571"/>
      <c r="K17" s="571"/>
      <c r="L17" s="59"/>
    </row>
    <row r="18" spans="1:12" ht="15" customHeight="1">
      <c r="A18" s="191">
        <v>18</v>
      </c>
      <c r="B18" s="145"/>
      <c r="C18" s="145"/>
      <c r="D18" s="145"/>
      <c r="E18" s="224"/>
      <c r="F18" s="719"/>
      <c r="G18" s="719"/>
      <c r="H18" s="719"/>
      <c r="I18" s="224"/>
      <c r="J18" s="571"/>
      <c r="K18" s="571"/>
      <c r="L18" s="59"/>
    </row>
    <row r="19" spans="1:12" ht="15" customHeight="1">
      <c r="A19" s="191">
        <v>19</v>
      </c>
      <c r="B19" s="145"/>
      <c r="C19" s="145"/>
      <c r="D19" s="145"/>
      <c r="E19" s="224"/>
      <c r="F19" s="719"/>
      <c r="G19" s="719"/>
      <c r="H19" s="719"/>
      <c r="I19" s="224"/>
      <c r="J19" s="571"/>
      <c r="K19" s="571"/>
      <c r="L19" s="59"/>
    </row>
    <row r="20" spans="1:12" ht="15" customHeight="1">
      <c r="A20" s="191">
        <v>20</v>
      </c>
      <c r="B20" s="145"/>
      <c r="C20" s="145"/>
      <c r="D20" s="145"/>
      <c r="E20" s="224"/>
      <c r="F20" s="719"/>
      <c r="G20" s="719"/>
      <c r="H20" s="719"/>
      <c r="I20" s="224"/>
      <c r="J20" s="571"/>
      <c r="K20" s="571"/>
      <c r="L20" s="59"/>
    </row>
    <row r="21" spans="1:12" ht="15" customHeight="1">
      <c r="A21" s="191">
        <v>21</v>
      </c>
      <c r="B21" s="145"/>
      <c r="C21" s="145"/>
      <c r="D21" s="145"/>
      <c r="E21" s="224"/>
      <c r="F21" s="719"/>
      <c r="G21" s="719"/>
      <c r="H21" s="719"/>
      <c r="I21" s="224"/>
      <c r="J21" s="571"/>
      <c r="K21" s="571"/>
      <c r="L21" s="59"/>
    </row>
    <row r="22" spans="1:12" ht="15" customHeight="1">
      <c r="A22" s="191">
        <v>22</v>
      </c>
      <c r="B22" s="145"/>
      <c r="C22" s="145"/>
      <c r="D22" s="145"/>
      <c r="E22" s="224"/>
      <c r="F22" s="719"/>
      <c r="G22" s="719"/>
      <c r="H22" s="719"/>
      <c r="I22" s="224"/>
      <c r="J22" s="571"/>
      <c r="K22" s="571"/>
      <c r="L22" s="59"/>
    </row>
    <row r="23" spans="1:12" ht="15" customHeight="1">
      <c r="A23" s="191">
        <v>23</v>
      </c>
      <c r="B23" s="145"/>
      <c r="C23" s="145"/>
      <c r="D23" s="145"/>
      <c r="E23" s="224"/>
      <c r="F23" s="719"/>
      <c r="G23" s="719"/>
      <c r="H23" s="719"/>
      <c r="I23" s="224"/>
      <c r="J23" s="571"/>
      <c r="K23" s="571"/>
      <c r="L23" s="59"/>
    </row>
    <row r="24" spans="1:12" ht="15" customHeight="1">
      <c r="A24" s="191">
        <v>24</v>
      </c>
      <c r="B24" s="145"/>
      <c r="C24" s="145"/>
      <c r="D24" s="145"/>
      <c r="E24" s="224"/>
      <c r="F24" s="719"/>
      <c r="G24" s="719"/>
      <c r="H24" s="719"/>
      <c r="I24" s="224"/>
      <c r="J24" s="571"/>
      <c r="K24" s="571"/>
      <c r="L24" s="59"/>
    </row>
    <row r="25" spans="1:12" ht="15" customHeight="1">
      <c r="A25" s="191">
        <v>25</v>
      </c>
      <c r="B25" s="145"/>
      <c r="C25" s="145"/>
      <c r="D25" s="145"/>
      <c r="E25" s="224"/>
      <c r="F25" s="719"/>
      <c r="G25" s="719"/>
      <c r="H25" s="719"/>
      <c r="I25" s="224"/>
      <c r="J25" s="571"/>
      <c r="K25" s="571"/>
      <c r="L25" s="59"/>
    </row>
    <row r="26" spans="1:12" s="190" customFormat="1" ht="24" customHeight="1">
      <c r="A26" s="191">
        <v>26</v>
      </c>
      <c r="B26" s="225"/>
      <c r="C26" s="715" t="s">
        <v>570</v>
      </c>
      <c r="D26" s="715"/>
      <c r="E26" s="715"/>
      <c r="F26" s="715"/>
      <c r="G26" s="715"/>
      <c r="H26" s="715"/>
      <c r="I26" s="715"/>
      <c r="J26" s="715"/>
      <c r="K26" s="715"/>
      <c r="L26" s="59"/>
    </row>
    <row r="27" spans="1:12" s="190" customFormat="1">
      <c r="A27" s="64"/>
      <c r="B27" s="126"/>
      <c r="C27" s="161"/>
      <c r="D27" s="126"/>
      <c r="E27" s="126"/>
      <c r="F27" s="66"/>
      <c r="G27" s="66"/>
      <c r="H27" s="66"/>
      <c r="I27" s="66"/>
      <c r="J27" s="66"/>
      <c r="K27" s="66"/>
      <c r="L27" s="73"/>
    </row>
    <row r="28" spans="1:12">
      <c r="A28"/>
      <c r="E28"/>
      <c r="F28"/>
      <c r="G28"/>
      <c r="H28"/>
      <c r="J28"/>
      <c r="K28"/>
      <c r="L28"/>
    </row>
    <row r="29" spans="1:12">
      <c r="A29"/>
      <c r="E29"/>
      <c r="F29"/>
      <c r="G29"/>
      <c r="H29"/>
      <c r="J29"/>
      <c r="K29"/>
      <c r="L29"/>
    </row>
    <row r="30" spans="1:12">
      <c r="A30"/>
      <c r="E30"/>
      <c r="F30"/>
      <c r="G30"/>
      <c r="H30"/>
      <c r="J30"/>
      <c r="K30"/>
      <c r="L30"/>
    </row>
    <row r="31" spans="1:12">
      <c r="A31"/>
      <c r="E31"/>
      <c r="F31"/>
      <c r="G31"/>
      <c r="H31"/>
      <c r="J31"/>
      <c r="K31"/>
      <c r="L31"/>
    </row>
    <row r="32" spans="1:12">
      <c r="A32"/>
      <c r="E32"/>
      <c r="F32"/>
      <c r="G32"/>
      <c r="H32"/>
      <c r="J32"/>
      <c r="K32"/>
      <c r="L32"/>
    </row>
    <row r="33" spans="1:12">
      <c r="A33"/>
      <c r="E33"/>
      <c r="F33"/>
      <c r="G33"/>
      <c r="H33"/>
      <c r="J33"/>
      <c r="K33"/>
      <c r="L33"/>
    </row>
    <row r="34" spans="1:12">
      <c r="A34"/>
      <c r="E34"/>
      <c r="F34"/>
      <c r="G34"/>
      <c r="H34"/>
      <c r="J34"/>
      <c r="K34"/>
      <c r="L34"/>
    </row>
    <row r="35" spans="1:12">
      <c r="A35"/>
      <c r="E35"/>
      <c r="F35"/>
      <c r="G35"/>
      <c r="H35"/>
      <c r="J35"/>
      <c r="K35"/>
      <c r="L35"/>
    </row>
    <row r="36" spans="1:12">
      <c r="A36"/>
      <c r="E36"/>
      <c r="F36"/>
      <c r="G36"/>
      <c r="H36"/>
      <c r="J36"/>
      <c r="K36"/>
      <c r="L36"/>
    </row>
    <row r="37" spans="1:12">
      <c r="A37"/>
      <c r="E37"/>
      <c r="F37"/>
      <c r="G37"/>
      <c r="H37"/>
      <c r="J37"/>
      <c r="K37"/>
      <c r="L37"/>
    </row>
    <row r="38" spans="1:12">
      <c r="A38"/>
      <c r="E38"/>
      <c r="F38"/>
      <c r="G38"/>
      <c r="H38"/>
      <c r="J38"/>
      <c r="K38"/>
      <c r="L38"/>
    </row>
    <row r="39" spans="1:12">
      <c r="A39"/>
      <c r="E39"/>
      <c r="F39"/>
      <c r="G39"/>
      <c r="H39"/>
      <c r="J39"/>
      <c r="K39"/>
      <c r="L39"/>
    </row>
    <row r="40" spans="1:12">
      <c r="A40"/>
      <c r="E40"/>
      <c r="F40"/>
      <c r="G40"/>
      <c r="H40"/>
      <c r="J40"/>
      <c r="K40"/>
      <c r="L40"/>
    </row>
    <row r="41" spans="1:12">
      <c r="A41"/>
      <c r="E41"/>
      <c r="F41"/>
      <c r="G41"/>
      <c r="H41"/>
      <c r="J41"/>
      <c r="K41"/>
      <c r="L41"/>
    </row>
    <row r="42" spans="1:12">
      <c r="A42"/>
      <c r="E42"/>
      <c r="F42"/>
      <c r="G42"/>
      <c r="H42"/>
      <c r="J42"/>
      <c r="K42"/>
      <c r="L42"/>
    </row>
    <row r="43" spans="1:12">
      <c r="A43"/>
      <c r="E43"/>
      <c r="F43"/>
      <c r="G43"/>
      <c r="H43"/>
      <c r="J43"/>
      <c r="K43"/>
      <c r="L43"/>
    </row>
    <row r="44" spans="1:12">
      <c r="A44"/>
      <c r="E44"/>
      <c r="F44"/>
      <c r="G44"/>
      <c r="H44"/>
      <c r="J44"/>
      <c r="K44"/>
      <c r="L44"/>
    </row>
    <row r="45" spans="1:12">
      <c r="A45"/>
      <c r="E45"/>
      <c r="F45"/>
      <c r="G45"/>
      <c r="H45"/>
      <c r="J45"/>
      <c r="K45"/>
      <c r="L45"/>
    </row>
    <row r="46" spans="1:12">
      <c r="A46"/>
      <c r="E46"/>
      <c r="F46"/>
      <c r="G46"/>
      <c r="H46"/>
      <c r="J46"/>
      <c r="K46"/>
      <c r="L46"/>
    </row>
    <row r="47" spans="1:12">
      <c r="A47"/>
      <c r="E47"/>
      <c r="F47"/>
      <c r="G47"/>
      <c r="H47"/>
      <c r="J47"/>
      <c r="K47"/>
      <c r="L47"/>
    </row>
    <row r="48" spans="1:12">
      <c r="A48"/>
      <c r="E48"/>
      <c r="F48"/>
      <c r="G48"/>
      <c r="H48"/>
      <c r="J48"/>
      <c r="K48"/>
      <c r="L48"/>
    </row>
    <row r="49" spans="1:12">
      <c r="A49"/>
      <c r="E49"/>
      <c r="F49"/>
      <c r="G49"/>
      <c r="H49"/>
      <c r="J49"/>
      <c r="K49"/>
      <c r="L49"/>
    </row>
    <row r="50" spans="1:12">
      <c r="A50"/>
      <c r="E50"/>
      <c r="F50"/>
      <c r="G50"/>
      <c r="H50"/>
      <c r="J50"/>
      <c r="K50"/>
      <c r="L50"/>
    </row>
    <row r="51" spans="1:12">
      <c r="A51"/>
      <c r="E51"/>
      <c r="F51"/>
      <c r="G51"/>
      <c r="H51"/>
      <c r="J51"/>
      <c r="K51"/>
      <c r="L51"/>
    </row>
    <row r="52" spans="1:12">
      <c r="A52"/>
      <c r="E52"/>
      <c r="F52"/>
      <c r="G52"/>
      <c r="H52"/>
      <c r="J52"/>
      <c r="K52"/>
      <c r="L52"/>
    </row>
    <row r="53" spans="1:12">
      <c r="A53"/>
      <c r="E53"/>
      <c r="F53"/>
      <c r="G53"/>
      <c r="H53"/>
      <c r="J53"/>
      <c r="K53"/>
      <c r="L53"/>
    </row>
    <row r="54" spans="1:12">
      <c r="A54"/>
      <c r="E54"/>
      <c r="F54"/>
      <c r="G54"/>
      <c r="H54"/>
      <c r="J54"/>
      <c r="K54"/>
      <c r="L54"/>
    </row>
    <row r="55" spans="1:12">
      <c r="A55"/>
      <c r="E55"/>
      <c r="F55"/>
      <c r="G55"/>
      <c r="H55"/>
      <c r="J55"/>
      <c r="K55"/>
      <c r="L55"/>
    </row>
    <row r="56" spans="1:12">
      <c r="A56"/>
      <c r="E56"/>
      <c r="F56"/>
      <c r="G56"/>
      <c r="H56"/>
      <c r="J56"/>
      <c r="K56"/>
      <c r="L56"/>
    </row>
    <row r="57" spans="1:12">
      <c r="A57"/>
      <c r="E57"/>
      <c r="F57"/>
      <c r="G57"/>
      <c r="H57"/>
      <c r="J57"/>
      <c r="K57"/>
      <c r="L57"/>
    </row>
    <row r="58" spans="1:12">
      <c r="A58"/>
      <c r="E58"/>
      <c r="F58"/>
      <c r="G58"/>
      <c r="H58"/>
      <c r="J58"/>
      <c r="K58"/>
      <c r="L58"/>
    </row>
    <row r="59" spans="1:12">
      <c r="A59"/>
      <c r="E59"/>
      <c r="F59"/>
      <c r="G59"/>
      <c r="H59"/>
      <c r="J59"/>
      <c r="K59"/>
      <c r="L59"/>
    </row>
    <row r="60" spans="1:12">
      <c r="A60"/>
      <c r="E60"/>
      <c r="F60"/>
      <c r="G60"/>
      <c r="H60"/>
      <c r="J60"/>
      <c r="K60"/>
      <c r="L60"/>
    </row>
    <row r="61" spans="1:12">
      <c r="A61"/>
      <c r="E61"/>
      <c r="F61"/>
      <c r="G61"/>
      <c r="H61"/>
      <c r="J61"/>
      <c r="K61"/>
      <c r="L61"/>
    </row>
    <row r="62" spans="1:12">
      <c r="A62"/>
      <c r="E62"/>
      <c r="F62"/>
      <c r="G62"/>
      <c r="H62"/>
      <c r="J62"/>
      <c r="K62"/>
      <c r="L62"/>
    </row>
    <row r="63" spans="1:12">
      <c r="A63"/>
      <c r="E63"/>
      <c r="F63"/>
      <c r="G63"/>
      <c r="H63"/>
      <c r="J63"/>
      <c r="K63"/>
      <c r="L63"/>
    </row>
    <row r="64" spans="1:12">
      <c r="A64"/>
      <c r="E64"/>
      <c r="F64"/>
      <c r="G64"/>
      <c r="H64"/>
      <c r="J64"/>
      <c r="K64"/>
      <c r="L64"/>
    </row>
    <row r="65" spans="1:12">
      <c r="A65"/>
      <c r="E65"/>
      <c r="F65"/>
      <c r="G65"/>
      <c r="H65"/>
      <c r="J65"/>
      <c r="K65"/>
      <c r="L65"/>
    </row>
    <row r="66" spans="1:12">
      <c r="A66"/>
      <c r="E66"/>
      <c r="F66"/>
      <c r="G66"/>
      <c r="H66"/>
      <c r="J66"/>
      <c r="K66"/>
      <c r="L66"/>
    </row>
    <row r="67" spans="1:12">
      <c r="A67"/>
      <c r="E67"/>
      <c r="F67"/>
      <c r="G67"/>
      <c r="H67"/>
      <c r="J67"/>
      <c r="K67"/>
      <c r="L67"/>
    </row>
    <row r="68" spans="1:12">
      <c r="A68"/>
      <c r="E68"/>
      <c r="F68"/>
      <c r="G68"/>
      <c r="H68"/>
      <c r="J68"/>
      <c r="K68"/>
      <c r="L68"/>
    </row>
    <row r="69" spans="1:12">
      <c r="A69"/>
      <c r="E69"/>
      <c r="F69"/>
      <c r="G69"/>
      <c r="H69"/>
      <c r="J69"/>
      <c r="K69"/>
      <c r="L69"/>
    </row>
    <row r="70" spans="1:12">
      <c r="A70"/>
      <c r="E70"/>
      <c r="F70"/>
      <c r="G70"/>
      <c r="H70"/>
      <c r="J70"/>
      <c r="K70"/>
      <c r="L70"/>
    </row>
    <row r="71" spans="1:12">
      <c r="A71"/>
      <c r="E71"/>
      <c r="F71"/>
      <c r="G71"/>
      <c r="H71"/>
      <c r="J71"/>
      <c r="K71"/>
      <c r="L71"/>
    </row>
    <row r="72" spans="1:12">
      <c r="A72"/>
      <c r="E72"/>
      <c r="F72"/>
      <c r="G72"/>
      <c r="H72"/>
      <c r="J72"/>
      <c r="K72"/>
      <c r="L72"/>
    </row>
    <row r="73" spans="1:12">
      <c r="A73"/>
      <c r="E73"/>
      <c r="F73"/>
      <c r="G73"/>
      <c r="H73"/>
      <c r="J73"/>
      <c r="K73"/>
      <c r="L73"/>
    </row>
    <row r="74" spans="1:12">
      <c r="A74"/>
      <c r="E74"/>
      <c r="F74"/>
      <c r="G74"/>
      <c r="H74"/>
      <c r="J74"/>
      <c r="K74"/>
      <c r="L74"/>
    </row>
    <row r="75" spans="1:12">
      <c r="A75"/>
      <c r="E75"/>
      <c r="F75"/>
      <c r="G75"/>
      <c r="H75"/>
      <c r="J75"/>
      <c r="K75"/>
      <c r="L75"/>
    </row>
    <row r="76" spans="1:12">
      <c r="A76"/>
      <c r="E76"/>
      <c r="F76"/>
      <c r="G76"/>
      <c r="H76"/>
      <c r="J76"/>
      <c r="K76"/>
      <c r="L76"/>
    </row>
    <row r="77" spans="1:12">
      <c r="A77"/>
      <c r="E77"/>
      <c r="F77"/>
      <c r="G77"/>
      <c r="H77"/>
      <c r="J77"/>
      <c r="K77"/>
      <c r="L77"/>
    </row>
    <row r="78" spans="1:12">
      <c r="A78"/>
      <c r="E78"/>
      <c r="F78"/>
      <c r="G78"/>
      <c r="H78"/>
      <c r="J78"/>
      <c r="K78"/>
      <c r="L78"/>
    </row>
    <row r="79" spans="1:12">
      <c r="A79"/>
      <c r="E79"/>
      <c r="F79"/>
      <c r="G79"/>
      <c r="H79"/>
      <c r="J79"/>
      <c r="K79"/>
      <c r="L79"/>
    </row>
    <row r="80" spans="1:12">
      <c r="A80"/>
      <c r="E80"/>
      <c r="F80"/>
      <c r="G80"/>
      <c r="H80"/>
      <c r="J80"/>
      <c r="K80"/>
      <c r="L80"/>
    </row>
    <row r="81" spans="1:12">
      <c r="A81"/>
      <c r="E81"/>
      <c r="F81"/>
      <c r="G81"/>
      <c r="H81"/>
      <c r="J81"/>
      <c r="K81"/>
      <c r="L81"/>
    </row>
    <row r="82" spans="1:12">
      <c r="A82"/>
      <c r="E82"/>
      <c r="F82"/>
      <c r="G82"/>
      <c r="H82"/>
      <c r="J82"/>
      <c r="K82"/>
      <c r="L82"/>
    </row>
    <row r="83" spans="1:12">
      <c r="A83"/>
      <c r="E83"/>
      <c r="F83"/>
      <c r="G83"/>
      <c r="H83"/>
      <c r="J83"/>
      <c r="K83"/>
      <c r="L83"/>
    </row>
    <row r="84" spans="1:12">
      <c r="A84"/>
      <c r="E84"/>
      <c r="F84"/>
      <c r="G84"/>
      <c r="H84"/>
      <c r="J84"/>
      <c r="K84"/>
      <c r="L84"/>
    </row>
    <row r="85" spans="1:12">
      <c r="A85"/>
      <c r="E85"/>
      <c r="F85"/>
      <c r="G85"/>
      <c r="H85"/>
      <c r="J85"/>
      <c r="K85"/>
      <c r="L85"/>
    </row>
    <row r="86" spans="1:12">
      <c r="A86"/>
      <c r="E86"/>
      <c r="F86"/>
      <c r="G86"/>
      <c r="H86"/>
      <c r="J86"/>
      <c r="K86"/>
      <c r="L86"/>
    </row>
    <row r="87" spans="1:12">
      <c r="A87"/>
      <c r="E87"/>
      <c r="F87"/>
      <c r="G87"/>
      <c r="H87"/>
      <c r="J87"/>
      <c r="K87"/>
      <c r="L87"/>
    </row>
    <row r="88" spans="1:12">
      <c r="A88"/>
      <c r="E88"/>
      <c r="F88"/>
      <c r="G88"/>
      <c r="H88"/>
      <c r="J88"/>
      <c r="K88"/>
      <c r="L88"/>
    </row>
    <row r="89" spans="1:12">
      <c r="A89"/>
      <c r="E89"/>
      <c r="F89"/>
      <c r="G89"/>
      <c r="H89"/>
      <c r="J89"/>
      <c r="K89"/>
      <c r="L89"/>
    </row>
    <row r="90" spans="1:12">
      <c r="A90"/>
      <c r="E90"/>
      <c r="F90"/>
      <c r="G90"/>
      <c r="H90"/>
      <c r="J90"/>
      <c r="K90"/>
      <c r="L90"/>
    </row>
    <row r="91" spans="1:12">
      <c r="A91"/>
      <c r="E91"/>
      <c r="F91"/>
      <c r="G91"/>
      <c r="H91"/>
      <c r="J91"/>
      <c r="K91"/>
      <c r="L91"/>
    </row>
    <row r="92" spans="1:12">
      <c r="A92"/>
      <c r="E92"/>
      <c r="F92"/>
      <c r="G92"/>
      <c r="H92"/>
      <c r="J92"/>
      <c r="K92"/>
      <c r="L92"/>
    </row>
    <row r="93" spans="1:12">
      <c r="A93"/>
      <c r="E93"/>
      <c r="F93"/>
      <c r="G93"/>
      <c r="H93"/>
      <c r="J93"/>
      <c r="K93"/>
      <c r="L93"/>
    </row>
    <row r="94" spans="1:12">
      <c r="A94"/>
      <c r="E94"/>
      <c r="F94"/>
      <c r="G94"/>
      <c r="H94"/>
      <c r="J94"/>
      <c r="K94"/>
      <c r="L94"/>
    </row>
    <row r="95" spans="1:12">
      <c r="A95"/>
      <c r="E95"/>
      <c r="F95"/>
      <c r="G95"/>
      <c r="H95"/>
      <c r="J95"/>
      <c r="K95"/>
      <c r="L95"/>
    </row>
    <row r="96" spans="1:12">
      <c r="A96"/>
      <c r="E96"/>
      <c r="F96"/>
      <c r="G96"/>
      <c r="H96"/>
      <c r="J96"/>
      <c r="K96"/>
      <c r="L96"/>
    </row>
    <row r="97" spans="1:12">
      <c r="A97"/>
      <c r="E97"/>
      <c r="F97"/>
      <c r="G97"/>
      <c r="H97"/>
      <c r="J97"/>
      <c r="K97"/>
      <c r="L97"/>
    </row>
    <row r="98" spans="1:12">
      <c r="A98"/>
      <c r="E98"/>
      <c r="F98"/>
      <c r="G98"/>
      <c r="H98"/>
      <c r="J98"/>
      <c r="K98"/>
      <c r="L98"/>
    </row>
    <row r="99" spans="1:12">
      <c r="A99"/>
      <c r="E99"/>
      <c r="F99"/>
      <c r="G99"/>
      <c r="H99"/>
      <c r="J99"/>
      <c r="K99"/>
      <c r="L99"/>
    </row>
    <row r="100" spans="1:12">
      <c r="A100"/>
      <c r="E100"/>
      <c r="F100"/>
      <c r="G100"/>
      <c r="H100"/>
      <c r="J100"/>
      <c r="K100"/>
      <c r="L100"/>
    </row>
    <row r="101" spans="1:12">
      <c r="A101"/>
      <c r="E101"/>
      <c r="F101"/>
      <c r="G101"/>
      <c r="H101"/>
      <c r="J101"/>
      <c r="K101"/>
      <c r="L101"/>
    </row>
    <row r="102" spans="1:12">
      <c r="A102"/>
      <c r="E102"/>
      <c r="F102"/>
      <c r="G102"/>
      <c r="H102"/>
      <c r="J102"/>
      <c r="K102"/>
      <c r="L102"/>
    </row>
    <row r="103" spans="1:12">
      <c r="A103"/>
      <c r="E103"/>
      <c r="F103"/>
      <c r="G103"/>
      <c r="H103"/>
      <c r="J103"/>
      <c r="K103"/>
      <c r="L103"/>
    </row>
    <row r="104" spans="1:12">
      <c r="A104"/>
      <c r="E104"/>
      <c r="F104"/>
      <c r="G104"/>
      <c r="H104"/>
      <c r="J104"/>
      <c r="K104"/>
      <c r="L104"/>
    </row>
    <row r="105" spans="1:12">
      <c r="A105"/>
      <c r="E105"/>
      <c r="F105"/>
      <c r="G105"/>
      <c r="H105"/>
      <c r="J105"/>
      <c r="K105"/>
      <c r="L105"/>
    </row>
    <row r="106" spans="1:12">
      <c r="A106"/>
      <c r="E106"/>
      <c r="F106"/>
      <c r="G106"/>
      <c r="H106"/>
      <c r="J106"/>
      <c r="K106"/>
      <c r="L106"/>
    </row>
    <row r="107" spans="1:12">
      <c r="A107"/>
      <c r="E107"/>
      <c r="F107"/>
      <c r="G107"/>
      <c r="H107"/>
      <c r="J107"/>
      <c r="K107"/>
      <c r="L107"/>
    </row>
    <row r="108" spans="1:12">
      <c r="A108"/>
      <c r="E108"/>
      <c r="F108"/>
      <c r="G108"/>
      <c r="H108"/>
      <c r="J108"/>
      <c r="K108"/>
      <c r="L108"/>
    </row>
    <row r="109" spans="1:12">
      <c r="A109"/>
      <c r="E109"/>
      <c r="F109"/>
      <c r="G109"/>
      <c r="H109"/>
      <c r="J109"/>
      <c r="K109"/>
      <c r="L109"/>
    </row>
    <row r="110" spans="1:12">
      <c r="A110"/>
      <c r="E110"/>
      <c r="F110"/>
      <c r="G110"/>
      <c r="H110"/>
      <c r="J110"/>
      <c r="K110"/>
      <c r="L110"/>
    </row>
    <row r="111" spans="1:12">
      <c r="A111"/>
      <c r="E111"/>
      <c r="F111"/>
      <c r="G111"/>
      <c r="H111"/>
      <c r="J111"/>
      <c r="K111"/>
      <c r="L111"/>
    </row>
    <row r="112" spans="1:12">
      <c r="A112"/>
      <c r="E112"/>
      <c r="F112"/>
      <c r="G112"/>
      <c r="H112"/>
      <c r="J112"/>
      <c r="K112"/>
      <c r="L112"/>
    </row>
    <row r="113" spans="1:12">
      <c r="A113"/>
      <c r="E113"/>
      <c r="F113"/>
      <c r="G113"/>
      <c r="H113"/>
      <c r="J113"/>
      <c r="K113"/>
      <c r="L113"/>
    </row>
    <row r="114" spans="1:12">
      <c r="A114"/>
      <c r="E114"/>
      <c r="F114"/>
      <c r="G114"/>
      <c r="H114"/>
      <c r="J114"/>
      <c r="K114"/>
      <c r="L114"/>
    </row>
    <row r="115" spans="1:12">
      <c r="A115"/>
      <c r="E115"/>
      <c r="F115"/>
      <c r="G115"/>
      <c r="H115"/>
      <c r="J115"/>
      <c r="K115"/>
      <c r="L115"/>
    </row>
    <row r="116" spans="1:12">
      <c r="A116"/>
      <c r="E116"/>
      <c r="F116"/>
      <c r="G116"/>
      <c r="H116"/>
      <c r="J116"/>
      <c r="K116"/>
      <c r="L116"/>
    </row>
    <row r="117" spans="1:12">
      <c r="A117"/>
      <c r="E117"/>
      <c r="F117"/>
      <c r="G117"/>
      <c r="H117"/>
      <c r="J117"/>
      <c r="K117"/>
      <c r="L117"/>
    </row>
    <row r="118" spans="1:12">
      <c r="A118"/>
      <c r="E118"/>
      <c r="F118"/>
      <c r="G118"/>
      <c r="H118"/>
      <c r="J118"/>
      <c r="K118"/>
      <c r="L118"/>
    </row>
    <row r="119" spans="1:12">
      <c r="A119"/>
      <c r="E119"/>
      <c r="F119"/>
      <c r="G119"/>
      <c r="H119"/>
      <c r="J119"/>
      <c r="K119"/>
      <c r="L119"/>
    </row>
    <row r="120" spans="1:12">
      <c r="A120"/>
      <c r="E120"/>
      <c r="F120"/>
      <c r="G120"/>
      <c r="H120"/>
      <c r="J120"/>
      <c r="K120"/>
      <c r="L120"/>
    </row>
    <row r="121" spans="1:12">
      <c r="A121"/>
      <c r="E121"/>
      <c r="F121"/>
      <c r="G121"/>
      <c r="H121"/>
      <c r="J121"/>
      <c r="K121"/>
      <c r="L121"/>
    </row>
    <row r="122" spans="1:12">
      <c r="A122"/>
      <c r="E122"/>
      <c r="F122"/>
      <c r="G122"/>
      <c r="H122"/>
      <c r="J122"/>
      <c r="K122"/>
      <c r="L122"/>
    </row>
    <row r="123" spans="1:12">
      <c r="A123"/>
      <c r="E123"/>
      <c r="F123"/>
      <c r="G123"/>
      <c r="H123"/>
      <c r="J123"/>
      <c r="K123"/>
      <c r="L123"/>
    </row>
    <row r="124" spans="1:12">
      <c r="A124"/>
      <c r="E124"/>
      <c r="F124"/>
      <c r="G124"/>
      <c r="H124"/>
      <c r="J124"/>
      <c r="K124"/>
      <c r="L124"/>
    </row>
    <row r="125" spans="1:12">
      <c r="A125"/>
      <c r="E125"/>
      <c r="F125"/>
      <c r="G125"/>
      <c r="H125"/>
      <c r="J125"/>
      <c r="K125"/>
      <c r="L125"/>
    </row>
    <row r="126" spans="1:12">
      <c r="A126"/>
      <c r="E126"/>
      <c r="F126"/>
      <c r="G126"/>
      <c r="H126"/>
      <c r="J126"/>
      <c r="K126"/>
      <c r="L126"/>
    </row>
    <row r="127" spans="1:12">
      <c r="A127"/>
      <c r="E127"/>
      <c r="F127"/>
      <c r="G127"/>
      <c r="H127"/>
      <c r="J127"/>
      <c r="K127"/>
      <c r="L127"/>
    </row>
    <row r="128" spans="1:12">
      <c r="A128"/>
      <c r="E128"/>
      <c r="F128"/>
      <c r="G128"/>
      <c r="H128"/>
      <c r="J128"/>
      <c r="K128"/>
      <c r="L128"/>
    </row>
    <row r="129" spans="1:12">
      <c r="A129"/>
      <c r="E129"/>
      <c r="F129"/>
      <c r="G129"/>
      <c r="H129"/>
      <c r="J129"/>
      <c r="K129"/>
      <c r="L129"/>
    </row>
    <row r="130" spans="1:12">
      <c r="A130"/>
      <c r="E130"/>
      <c r="F130"/>
      <c r="G130"/>
      <c r="H130"/>
      <c r="J130"/>
      <c r="K130"/>
      <c r="L130"/>
    </row>
    <row r="131" spans="1:12">
      <c r="A131"/>
      <c r="E131"/>
      <c r="F131"/>
      <c r="G131"/>
      <c r="H131"/>
      <c r="J131"/>
      <c r="K131"/>
      <c r="L131"/>
    </row>
    <row r="132" spans="1:12">
      <c r="A132"/>
      <c r="E132"/>
      <c r="F132"/>
      <c r="G132"/>
      <c r="H132"/>
      <c r="J132"/>
      <c r="K132"/>
      <c r="L132"/>
    </row>
    <row r="133" spans="1:12">
      <c r="A133"/>
      <c r="E133"/>
      <c r="F133"/>
      <c r="G133"/>
      <c r="H133"/>
      <c r="J133"/>
      <c r="K133"/>
      <c r="L133"/>
    </row>
    <row r="134" spans="1:12">
      <c r="A134"/>
      <c r="E134"/>
      <c r="F134"/>
      <c r="G134"/>
      <c r="H134"/>
      <c r="J134"/>
      <c r="K134"/>
      <c r="L134"/>
    </row>
    <row r="135" spans="1:12">
      <c r="A135"/>
      <c r="E135"/>
      <c r="F135"/>
      <c r="G135"/>
      <c r="H135"/>
      <c r="J135"/>
      <c r="K135"/>
      <c r="L135"/>
    </row>
    <row r="136" spans="1:12">
      <c r="A136"/>
      <c r="E136"/>
      <c r="F136"/>
      <c r="G136"/>
      <c r="H136"/>
      <c r="J136"/>
      <c r="K136"/>
      <c r="L136"/>
    </row>
    <row r="137" spans="1:12">
      <c r="A137"/>
      <c r="E137"/>
      <c r="F137"/>
      <c r="G137"/>
      <c r="H137"/>
      <c r="J137"/>
      <c r="K137"/>
      <c r="L137"/>
    </row>
    <row r="138" spans="1:12">
      <c r="A138"/>
      <c r="E138"/>
      <c r="F138"/>
      <c r="G138"/>
      <c r="H138"/>
      <c r="J138"/>
      <c r="K138"/>
      <c r="L138"/>
    </row>
    <row r="139" spans="1:12">
      <c r="A139"/>
      <c r="E139"/>
      <c r="F139"/>
      <c r="G139"/>
      <c r="H139"/>
      <c r="J139"/>
      <c r="K139"/>
      <c r="L139"/>
    </row>
    <row r="140" spans="1:12">
      <c r="A140"/>
      <c r="E140"/>
      <c r="F140"/>
      <c r="G140"/>
      <c r="H140"/>
      <c r="J140"/>
      <c r="K140"/>
      <c r="L140"/>
    </row>
    <row r="141" spans="1:12">
      <c r="A141"/>
      <c r="E141"/>
      <c r="F141"/>
      <c r="G141"/>
      <c r="H141"/>
      <c r="J141"/>
      <c r="K141"/>
      <c r="L141"/>
    </row>
    <row r="142" spans="1:12">
      <c r="A142"/>
      <c r="E142"/>
      <c r="F142"/>
      <c r="G142"/>
      <c r="H142"/>
      <c r="J142"/>
      <c r="K142"/>
      <c r="L142"/>
    </row>
    <row r="143" spans="1:12">
      <c r="A143"/>
      <c r="E143"/>
      <c r="F143"/>
      <c r="G143"/>
      <c r="H143"/>
      <c r="J143"/>
      <c r="K143"/>
      <c r="L143"/>
    </row>
    <row r="144" spans="1:12">
      <c r="A144"/>
      <c r="E144"/>
      <c r="F144"/>
      <c r="G144"/>
      <c r="H144"/>
      <c r="J144"/>
      <c r="K144"/>
      <c r="L144"/>
    </row>
    <row r="145" spans="1:12">
      <c r="A145"/>
      <c r="E145"/>
      <c r="F145"/>
      <c r="G145"/>
      <c r="H145"/>
      <c r="J145"/>
      <c r="K145"/>
      <c r="L145"/>
    </row>
    <row r="146" spans="1:12">
      <c r="A146"/>
      <c r="E146"/>
      <c r="F146"/>
      <c r="G146"/>
      <c r="H146"/>
      <c r="J146"/>
      <c r="K146"/>
      <c r="L146"/>
    </row>
    <row r="147" spans="1:12">
      <c r="A147"/>
      <c r="E147"/>
      <c r="F147"/>
      <c r="G147"/>
      <c r="H147"/>
      <c r="J147"/>
      <c r="K147"/>
      <c r="L147"/>
    </row>
    <row r="148" spans="1:12">
      <c r="A148"/>
      <c r="E148"/>
      <c r="F148"/>
      <c r="G148"/>
      <c r="H148"/>
      <c r="J148"/>
      <c r="K148"/>
      <c r="L148"/>
    </row>
    <row r="149" spans="1:12">
      <c r="A149"/>
      <c r="E149"/>
      <c r="F149"/>
      <c r="G149"/>
      <c r="H149"/>
      <c r="J149"/>
      <c r="K149"/>
      <c r="L149"/>
    </row>
    <row r="150" spans="1:12">
      <c r="A150"/>
      <c r="E150"/>
      <c r="F150"/>
      <c r="G150"/>
      <c r="H150"/>
      <c r="J150"/>
      <c r="K150"/>
      <c r="L150"/>
    </row>
    <row r="151" spans="1:12">
      <c r="A151"/>
      <c r="E151"/>
      <c r="F151"/>
      <c r="G151"/>
      <c r="H151"/>
      <c r="J151"/>
      <c r="K151"/>
      <c r="L151"/>
    </row>
    <row r="152" spans="1:12">
      <c r="A152"/>
      <c r="E152"/>
      <c r="F152"/>
      <c r="G152"/>
      <c r="H152"/>
      <c r="J152"/>
      <c r="K152"/>
      <c r="L152"/>
    </row>
    <row r="153" spans="1:12">
      <c r="A153"/>
      <c r="E153"/>
      <c r="F153"/>
      <c r="G153"/>
      <c r="H153"/>
      <c r="J153"/>
      <c r="K153"/>
      <c r="L153"/>
    </row>
    <row r="154" spans="1:12">
      <c r="A154"/>
      <c r="E154"/>
      <c r="F154"/>
      <c r="G154"/>
      <c r="H154"/>
      <c r="J154"/>
      <c r="K154"/>
      <c r="L154"/>
    </row>
    <row r="155" spans="1:12">
      <c r="A155"/>
      <c r="E155"/>
      <c r="F155"/>
      <c r="G155"/>
      <c r="H155"/>
      <c r="J155"/>
      <c r="K155"/>
      <c r="L155"/>
    </row>
    <row r="156" spans="1:12">
      <c r="A156"/>
      <c r="E156"/>
      <c r="F156"/>
      <c r="G156"/>
      <c r="H156"/>
      <c r="J156"/>
      <c r="K156"/>
      <c r="L156"/>
    </row>
    <row r="157" spans="1:12">
      <c r="A157"/>
      <c r="E157"/>
      <c r="F157"/>
      <c r="G157"/>
      <c r="H157"/>
      <c r="J157"/>
      <c r="K157"/>
      <c r="L157"/>
    </row>
    <row r="158" spans="1:12">
      <c r="A158"/>
      <c r="E158"/>
      <c r="F158"/>
      <c r="G158"/>
      <c r="H158"/>
      <c r="J158"/>
      <c r="K158"/>
      <c r="L158"/>
    </row>
    <row r="159" spans="1:12">
      <c r="A159"/>
      <c r="E159"/>
      <c r="F159"/>
      <c r="G159"/>
      <c r="H159"/>
      <c r="J159"/>
      <c r="K159"/>
      <c r="L159"/>
    </row>
    <row r="160" spans="1:12">
      <c r="A160"/>
      <c r="E160"/>
      <c r="F160"/>
      <c r="G160"/>
      <c r="H160"/>
      <c r="J160"/>
      <c r="K160"/>
      <c r="L160"/>
    </row>
    <row r="161" spans="1:12">
      <c r="A161"/>
      <c r="E161"/>
      <c r="F161"/>
      <c r="G161"/>
      <c r="H161"/>
      <c r="J161"/>
      <c r="K161"/>
      <c r="L161"/>
    </row>
    <row r="162" spans="1:12">
      <c r="A162"/>
      <c r="E162"/>
      <c r="F162"/>
      <c r="G162"/>
      <c r="H162"/>
      <c r="J162"/>
      <c r="K162"/>
      <c r="L162"/>
    </row>
    <row r="163" spans="1:12">
      <c r="A163"/>
      <c r="E163"/>
      <c r="F163"/>
      <c r="G163"/>
      <c r="H163"/>
      <c r="J163"/>
      <c r="K163"/>
      <c r="L163"/>
    </row>
    <row r="164" spans="1:12">
      <c r="A164"/>
      <c r="E164"/>
      <c r="F164"/>
      <c r="G164"/>
      <c r="H164"/>
      <c r="J164"/>
      <c r="K164"/>
      <c r="L164"/>
    </row>
    <row r="165" spans="1:12">
      <c r="A165"/>
      <c r="E165"/>
      <c r="F165"/>
      <c r="G165"/>
      <c r="H165"/>
      <c r="J165"/>
      <c r="K165"/>
      <c r="L165"/>
    </row>
    <row r="166" spans="1:12">
      <c r="A166"/>
      <c r="E166"/>
      <c r="F166"/>
      <c r="G166"/>
      <c r="H166"/>
      <c r="J166"/>
      <c r="K166"/>
      <c r="L166"/>
    </row>
    <row r="167" spans="1:12">
      <c r="A167"/>
      <c r="E167"/>
      <c r="F167"/>
      <c r="G167"/>
      <c r="H167"/>
      <c r="J167"/>
      <c r="K167"/>
      <c r="L167"/>
    </row>
    <row r="168" spans="1:12">
      <c r="A168"/>
      <c r="E168"/>
      <c r="F168"/>
      <c r="G168"/>
      <c r="H168"/>
      <c r="J168"/>
      <c r="K168"/>
      <c r="L168"/>
    </row>
    <row r="169" spans="1:12">
      <c r="A169"/>
      <c r="E169"/>
      <c r="F169"/>
      <c r="G169"/>
      <c r="H169"/>
      <c r="J169"/>
      <c r="K169"/>
      <c r="L169"/>
    </row>
    <row r="170" spans="1:12">
      <c r="A170"/>
      <c r="E170"/>
      <c r="F170"/>
      <c r="G170"/>
      <c r="H170"/>
      <c r="J170"/>
      <c r="K170"/>
      <c r="L170"/>
    </row>
    <row r="171" spans="1:12">
      <c r="A171"/>
      <c r="E171"/>
      <c r="F171"/>
      <c r="G171"/>
      <c r="H171"/>
      <c r="J171"/>
      <c r="K171"/>
      <c r="L171"/>
    </row>
    <row r="172" spans="1:12">
      <c r="A172"/>
      <c r="E172"/>
      <c r="F172"/>
      <c r="G172"/>
      <c r="H172"/>
      <c r="J172"/>
      <c r="K172"/>
      <c r="L172"/>
    </row>
    <row r="173" spans="1:12">
      <c r="A173"/>
      <c r="E173"/>
      <c r="F173"/>
      <c r="G173"/>
      <c r="H173"/>
      <c r="J173"/>
      <c r="K173"/>
      <c r="L173"/>
    </row>
    <row r="174" spans="1:12">
      <c r="A174"/>
      <c r="E174"/>
      <c r="F174"/>
      <c r="G174"/>
      <c r="H174"/>
      <c r="J174"/>
      <c r="K174"/>
      <c r="L174"/>
    </row>
    <row r="175" spans="1:12">
      <c r="A175"/>
      <c r="E175"/>
      <c r="F175"/>
      <c r="G175"/>
      <c r="H175"/>
      <c r="J175"/>
      <c r="K175"/>
      <c r="L175"/>
    </row>
    <row r="176" spans="1:12">
      <c r="A176"/>
      <c r="E176"/>
      <c r="F176"/>
      <c r="G176"/>
      <c r="H176"/>
      <c r="J176"/>
      <c r="K176"/>
      <c r="L176"/>
    </row>
    <row r="177" spans="1:12">
      <c r="A177"/>
      <c r="E177"/>
      <c r="F177"/>
      <c r="G177"/>
      <c r="H177"/>
      <c r="J177"/>
      <c r="K177"/>
      <c r="L177"/>
    </row>
    <row r="178" spans="1:12">
      <c r="A178"/>
      <c r="E178"/>
      <c r="F178"/>
      <c r="G178"/>
      <c r="H178"/>
      <c r="J178"/>
      <c r="K178"/>
      <c r="L178"/>
    </row>
    <row r="179" spans="1:12">
      <c r="A179"/>
      <c r="E179"/>
      <c r="F179"/>
      <c r="G179"/>
      <c r="H179"/>
      <c r="J179"/>
      <c r="K179"/>
      <c r="L179"/>
    </row>
    <row r="180" spans="1:12">
      <c r="A180"/>
      <c r="E180"/>
      <c r="F180"/>
      <c r="G180"/>
      <c r="H180"/>
      <c r="J180"/>
      <c r="K180"/>
      <c r="L180"/>
    </row>
    <row r="181" spans="1:12">
      <c r="A181"/>
      <c r="E181"/>
      <c r="F181"/>
      <c r="G181"/>
      <c r="H181"/>
      <c r="J181"/>
      <c r="K181"/>
      <c r="L181"/>
    </row>
    <row r="182" spans="1:12">
      <c r="A182"/>
      <c r="E182"/>
      <c r="F182"/>
      <c r="G182"/>
      <c r="H182"/>
      <c r="J182"/>
      <c r="K182"/>
      <c r="L182"/>
    </row>
    <row r="183" spans="1:12">
      <c r="A183"/>
      <c r="E183"/>
      <c r="F183"/>
      <c r="G183"/>
      <c r="H183"/>
      <c r="J183"/>
      <c r="K183"/>
      <c r="L183"/>
    </row>
    <row r="184" spans="1:12">
      <c r="A184"/>
      <c r="E184"/>
      <c r="F184"/>
      <c r="G184"/>
      <c r="H184"/>
      <c r="J184"/>
      <c r="K184"/>
      <c r="L184"/>
    </row>
    <row r="185" spans="1:12">
      <c r="A185"/>
      <c r="E185"/>
      <c r="F185"/>
      <c r="G185"/>
      <c r="H185"/>
      <c r="J185"/>
      <c r="K185"/>
      <c r="L185"/>
    </row>
    <row r="186" spans="1:12">
      <c r="A186"/>
      <c r="E186"/>
      <c r="F186"/>
      <c r="G186"/>
      <c r="H186"/>
      <c r="J186"/>
      <c r="K186"/>
      <c r="L186"/>
    </row>
    <row r="187" spans="1:12">
      <c r="A187"/>
      <c r="E187"/>
      <c r="F187"/>
      <c r="G187"/>
      <c r="H187"/>
      <c r="J187"/>
      <c r="K187"/>
      <c r="L187"/>
    </row>
    <row r="188" spans="1:12">
      <c r="A188"/>
      <c r="E188"/>
      <c r="F188"/>
      <c r="G188"/>
      <c r="H188"/>
      <c r="J188"/>
      <c r="K188"/>
      <c r="L188"/>
    </row>
    <row r="189" spans="1:12">
      <c r="A189"/>
      <c r="E189"/>
      <c r="F189"/>
      <c r="G189"/>
      <c r="H189"/>
      <c r="J189"/>
      <c r="K189"/>
      <c r="L189"/>
    </row>
    <row r="190" spans="1:12">
      <c r="A190"/>
      <c r="E190"/>
      <c r="F190"/>
      <c r="G190"/>
      <c r="H190"/>
      <c r="J190"/>
      <c r="K190"/>
      <c r="L190"/>
    </row>
    <row r="191" spans="1:12">
      <c r="A191"/>
      <c r="E191"/>
      <c r="F191"/>
      <c r="G191"/>
      <c r="H191"/>
      <c r="J191"/>
      <c r="K191"/>
      <c r="L191"/>
    </row>
    <row r="192" spans="1:12">
      <c r="A192"/>
      <c r="E192"/>
      <c r="F192"/>
      <c r="G192"/>
      <c r="H192"/>
      <c r="J192"/>
      <c r="K192"/>
      <c r="L192"/>
    </row>
    <row r="193" spans="1:12">
      <c r="A193"/>
      <c r="E193"/>
      <c r="F193"/>
      <c r="G193"/>
      <c r="H193"/>
      <c r="J193"/>
      <c r="K193"/>
      <c r="L193"/>
    </row>
    <row r="194" spans="1:12">
      <c r="A194"/>
      <c r="E194"/>
      <c r="F194"/>
      <c r="G194"/>
      <c r="H194"/>
      <c r="J194"/>
      <c r="K194"/>
      <c r="L194"/>
    </row>
    <row r="195" spans="1:12">
      <c r="A195"/>
      <c r="E195"/>
      <c r="F195"/>
      <c r="G195"/>
      <c r="H195"/>
      <c r="J195"/>
      <c r="K195"/>
      <c r="L195"/>
    </row>
    <row r="196" spans="1:12">
      <c r="A196"/>
      <c r="E196"/>
      <c r="F196"/>
      <c r="G196"/>
      <c r="H196"/>
      <c r="J196"/>
      <c r="K196"/>
      <c r="L196"/>
    </row>
    <row r="197" spans="1:12">
      <c r="A197"/>
      <c r="E197"/>
      <c r="F197"/>
      <c r="G197"/>
      <c r="H197"/>
      <c r="J197"/>
      <c r="K197"/>
      <c r="L197"/>
    </row>
    <row r="198" spans="1:12">
      <c r="A198"/>
      <c r="E198"/>
      <c r="F198"/>
      <c r="G198"/>
      <c r="H198"/>
      <c r="J198"/>
      <c r="K198"/>
      <c r="L198"/>
    </row>
    <row r="199" spans="1:12">
      <c r="A199"/>
      <c r="E199"/>
      <c r="F199"/>
      <c r="G199"/>
      <c r="H199"/>
      <c r="J199"/>
      <c r="K199"/>
      <c r="L199"/>
    </row>
    <row r="200" spans="1:12">
      <c r="A200"/>
      <c r="E200"/>
      <c r="F200"/>
      <c r="G200"/>
      <c r="H200"/>
      <c r="J200"/>
      <c r="K200"/>
      <c r="L200"/>
    </row>
    <row r="201" spans="1:12">
      <c r="A201"/>
      <c r="E201"/>
      <c r="F201"/>
      <c r="G201"/>
      <c r="H201"/>
      <c r="J201"/>
      <c r="K201"/>
      <c r="L201"/>
    </row>
    <row r="202" spans="1:12">
      <c r="A202"/>
      <c r="E202"/>
      <c r="F202"/>
      <c r="G202"/>
      <c r="H202"/>
      <c r="J202"/>
      <c r="K202"/>
      <c r="L202"/>
    </row>
    <row r="203" spans="1:12">
      <c r="A203"/>
      <c r="E203"/>
      <c r="F203"/>
      <c r="G203"/>
      <c r="H203"/>
      <c r="J203"/>
      <c r="K203"/>
      <c r="L203"/>
    </row>
    <row r="204" spans="1:12">
      <c r="A204"/>
      <c r="E204"/>
      <c r="F204"/>
      <c r="G204"/>
      <c r="H204"/>
      <c r="J204"/>
      <c r="K204"/>
      <c r="L204"/>
    </row>
    <row r="205" spans="1:12">
      <c r="A205"/>
      <c r="E205"/>
      <c r="F205"/>
      <c r="G205"/>
      <c r="H205"/>
      <c r="J205"/>
      <c r="K205"/>
      <c r="L205"/>
    </row>
    <row r="206" spans="1:12">
      <c r="A206"/>
      <c r="E206"/>
      <c r="F206"/>
      <c r="G206"/>
      <c r="H206"/>
      <c r="J206"/>
      <c r="K206"/>
      <c r="L206"/>
    </row>
    <row r="207" spans="1:12">
      <c r="A207"/>
      <c r="E207"/>
      <c r="F207"/>
      <c r="G207"/>
      <c r="H207"/>
      <c r="J207"/>
      <c r="K207"/>
      <c r="L207"/>
    </row>
    <row r="208" spans="1:12">
      <c r="A208"/>
      <c r="E208"/>
      <c r="F208"/>
      <c r="G208"/>
      <c r="H208"/>
      <c r="J208"/>
      <c r="K208"/>
      <c r="L208"/>
    </row>
    <row r="209" spans="1:12">
      <c r="A209"/>
      <c r="E209"/>
      <c r="F209"/>
      <c r="G209"/>
      <c r="H209"/>
      <c r="J209"/>
      <c r="K209"/>
      <c r="L209"/>
    </row>
    <row r="210" spans="1:12">
      <c r="A210"/>
      <c r="E210"/>
      <c r="F210"/>
      <c r="G210"/>
      <c r="H210"/>
      <c r="J210"/>
      <c r="K210"/>
      <c r="L210"/>
    </row>
    <row r="211" spans="1:12">
      <c r="A211"/>
      <c r="E211"/>
      <c r="F211"/>
      <c r="G211"/>
      <c r="H211"/>
      <c r="J211"/>
      <c r="K211"/>
      <c r="L211"/>
    </row>
    <row r="212" spans="1:12">
      <c r="A212"/>
      <c r="E212"/>
      <c r="F212"/>
      <c r="G212"/>
      <c r="H212"/>
      <c r="J212"/>
      <c r="K212"/>
      <c r="L212"/>
    </row>
    <row r="213" spans="1:12">
      <c r="A213"/>
      <c r="E213"/>
      <c r="F213"/>
      <c r="G213"/>
      <c r="H213"/>
      <c r="J213"/>
      <c r="K213"/>
      <c r="L213"/>
    </row>
    <row r="214" spans="1:12">
      <c r="A214"/>
      <c r="E214"/>
      <c r="F214"/>
      <c r="G214"/>
      <c r="H214"/>
      <c r="J214"/>
      <c r="K214"/>
      <c r="L214"/>
    </row>
    <row r="215" spans="1:12">
      <c r="A215"/>
      <c r="E215"/>
      <c r="F215"/>
      <c r="G215"/>
      <c r="H215"/>
      <c r="J215"/>
      <c r="K215"/>
      <c r="L215"/>
    </row>
    <row r="216" spans="1:12">
      <c r="A216"/>
      <c r="E216"/>
      <c r="F216"/>
      <c r="G216"/>
      <c r="H216"/>
      <c r="J216"/>
      <c r="K216"/>
      <c r="L216"/>
    </row>
    <row r="217" spans="1:12">
      <c r="A217"/>
      <c r="E217"/>
      <c r="F217"/>
      <c r="G217"/>
      <c r="H217"/>
      <c r="J217"/>
      <c r="K217"/>
      <c r="L217"/>
    </row>
    <row r="218" spans="1:12">
      <c r="A218"/>
      <c r="E218"/>
      <c r="F218"/>
      <c r="G218"/>
      <c r="H218"/>
      <c r="J218"/>
      <c r="K218"/>
      <c r="L218"/>
    </row>
    <row r="219" spans="1:12">
      <c r="A219"/>
      <c r="E219"/>
      <c r="F219"/>
      <c r="G219"/>
      <c r="H219"/>
      <c r="J219"/>
      <c r="K219"/>
      <c r="L219"/>
    </row>
    <row r="220" spans="1:12">
      <c r="A220"/>
      <c r="E220"/>
      <c r="F220"/>
      <c r="G220"/>
      <c r="H220"/>
      <c r="J220"/>
      <c r="K220"/>
      <c r="L220"/>
    </row>
    <row r="221" spans="1:12">
      <c r="A221"/>
      <c r="E221"/>
      <c r="F221"/>
      <c r="G221"/>
      <c r="H221"/>
      <c r="J221"/>
      <c r="K221"/>
      <c r="L221"/>
    </row>
    <row r="222" spans="1:12">
      <c r="A222"/>
      <c r="E222"/>
      <c r="F222"/>
      <c r="G222"/>
      <c r="H222"/>
      <c r="J222"/>
      <c r="K222"/>
      <c r="L222"/>
    </row>
    <row r="223" spans="1:12">
      <c r="A223"/>
      <c r="E223"/>
      <c r="F223"/>
      <c r="G223"/>
      <c r="H223"/>
      <c r="J223"/>
      <c r="K223"/>
      <c r="L223"/>
    </row>
    <row r="224" spans="1:12">
      <c r="A224"/>
      <c r="E224"/>
      <c r="F224"/>
      <c r="G224"/>
      <c r="H224"/>
      <c r="J224"/>
      <c r="K224"/>
      <c r="L224"/>
    </row>
    <row r="225" spans="1:12">
      <c r="A225"/>
      <c r="E225"/>
      <c r="F225"/>
      <c r="G225"/>
      <c r="H225"/>
      <c r="J225"/>
      <c r="K225"/>
      <c r="L225"/>
    </row>
    <row r="226" spans="1:12">
      <c r="A226"/>
      <c r="E226"/>
      <c r="F226"/>
      <c r="G226"/>
      <c r="H226"/>
      <c r="J226"/>
      <c r="K226"/>
      <c r="L226"/>
    </row>
    <row r="227" spans="1:12">
      <c r="A227"/>
      <c r="E227"/>
      <c r="F227"/>
      <c r="G227"/>
      <c r="H227"/>
      <c r="J227"/>
      <c r="K227"/>
      <c r="L227"/>
    </row>
    <row r="228" spans="1:12">
      <c r="A228"/>
      <c r="E228"/>
      <c r="F228"/>
      <c r="G228"/>
      <c r="H228"/>
      <c r="J228"/>
      <c r="K228"/>
      <c r="L228"/>
    </row>
    <row r="229" spans="1:12">
      <c r="A229"/>
      <c r="E229"/>
      <c r="F229"/>
      <c r="G229"/>
      <c r="H229"/>
      <c r="J229"/>
      <c r="K229"/>
      <c r="L229"/>
    </row>
    <row r="230" spans="1:12">
      <c r="A230"/>
      <c r="E230"/>
      <c r="F230"/>
      <c r="G230"/>
      <c r="H230"/>
      <c r="J230"/>
      <c r="K230"/>
      <c r="L230"/>
    </row>
    <row r="231" spans="1:12">
      <c r="A231"/>
      <c r="E231"/>
      <c r="F231"/>
      <c r="G231"/>
      <c r="H231"/>
      <c r="J231"/>
      <c r="K231"/>
      <c r="L231"/>
    </row>
    <row r="232" spans="1:12">
      <c r="A232"/>
      <c r="E232"/>
      <c r="F232"/>
      <c r="G232"/>
      <c r="H232"/>
      <c r="J232"/>
      <c r="K232"/>
      <c r="L232"/>
    </row>
    <row r="233" spans="1:12">
      <c r="A233"/>
      <c r="E233"/>
      <c r="F233"/>
      <c r="G233"/>
      <c r="H233"/>
      <c r="J233"/>
      <c r="K233"/>
      <c r="L233"/>
    </row>
    <row r="234" spans="1:12">
      <c r="A234"/>
      <c r="E234"/>
      <c r="F234"/>
      <c r="G234"/>
      <c r="H234"/>
      <c r="J234"/>
      <c r="K234"/>
      <c r="L234"/>
    </row>
    <row r="235" spans="1:12">
      <c r="A235"/>
      <c r="E235"/>
      <c r="F235"/>
      <c r="G235"/>
      <c r="H235"/>
      <c r="J235"/>
      <c r="K235"/>
      <c r="L235"/>
    </row>
    <row r="236" spans="1:12">
      <c r="A236"/>
      <c r="E236"/>
      <c r="F236"/>
      <c r="G236"/>
      <c r="H236"/>
      <c r="J236"/>
      <c r="K236"/>
      <c r="L236"/>
    </row>
    <row r="237" spans="1:12">
      <c r="A237"/>
      <c r="E237"/>
      <c r="F237"/>
      <c r="G237"/>
      <c r="H237"/>
      <c r="J237"/>
      <c r="K237"/>
      <c r="L237"/>
    </row>
    <row r="238" spans="1:12">
      <c r="A238"/>
      <c r="E238"/>
      <c r="F238"/>
      <c r="G238"/>
      <c r="H238"/>
      <c r="J238"/>
      <c r="K238"/>
      <c r="L238"/>
    </row>
    <row r="239" spans="1:12">
      <c r="A239"/>
      <c r="E239"/>
      <c r="F239"/>
      <c r="G239"/>
      <c r="H239"/>
      <c r="J239"/>
      <c r="K239"/>
      <c r="L239"/>
    </row>
    <row r="240" spans="1:12">
      <c r="A240"/>
      <c r="E240"/>
      <c r="F240"/>
      <c r="G240"/>
      <c r="H240"/>
      <c r="J240"/>
      <c r="K240"/>
      <c r="L240"/>
    </row>
    <row r="241" spans="1:12">
      <c r="A241"/>
      <c r="E241"/>
      <c r="F241"/>
      <c r="G241"/>
      <c r="H241"/>
      <c r="J241"/>
      <c r="K241"/>
      <c r="L241"/>
    </row>
    <row r="242" spans="1:12">
      <c r="A242"/>
      <c r="E242"/>
      <c r="F242"/>
      <c r="G242"/>
      <c r="H242"/>
      <c r="J242"/>
      <c r="K242"/>
      <c r="L242"/>
    </row>
    <row r="243" spans="1:12">
      <c r="A243"/>
      <c r="E243"/>
      <c r="F243"/>
      <c r="G243"/>
      <c r="H243"/>
      <c r="J243"/>
      <c r="K243"/>
      <c r="L243"/>
    </row>
    <row r="244" spans="1:12">
      <c r="A244"/>
      <c r="E244"/>
      <c r="F244"/>
      <c r="G244"/>
      <c r="H244"/>
      <c r="J244"/>
      <c r="K244"/>
      <c r="L244"/>
    </row>
    <row r="245" spans="1:12">
      <c r="A245"/>
      <c r="E245"/>
      <c r="F245"/>
      <c r="G245"/>
      <c r="H245"/>
      <c r="J245"/>
      <c r="K245"/>
      <c r="L245"/>
    </row>
    <row r="246" spans="1:12">
      <c r="A246"/>
      <c r="E246"/>
      <c r="F246"/>
      <c r="G246"/>
      <c r="H246"/>
      <c r="J246"/>
      <c r="K246"/>
      <c r="L246"/>
    </row>
    <row r="247" spans="1:12">
      <c r="A247"/>
      <c r="E247"/>
      <c r="F247"/>
      <c r="G247"/>
      <c r="H247"/>
      <c r="J247"/>
      <c r="K247"/>
      <c r="L247"/>
    </row>
    <row r="248" spans="1:12">
      <c r="A248"/>
      <c r="E248"/>
      <c r="F248"/>
      <c r="G248"/>
      <c r="H248"/>
      <c r="J248"/>
      <c r="K248"/>
      <c r="L248"/>
    </row>
    <row r="249" spans="1:12">
      <c r="A249"/>
      <c r="E249"/>
      <c r="F249"/>
      <c r="G249"/>
      <c r="H249"/>
      <c r="J249"/>
      <c r="K249"/>
      <c r="L249"/>
    </row>
    <row r="250" spans="1:12">
      <c r="A250"/>
      <c r="E250"/>
      <c r="F250"/>
      <c r="G250"/>
      <c r="H250"/>
      <c r="J250"/>
      <c r="K250"/>
      <c r="L250"/>
    </row>
    <row r="251" spans="1:12">
      <c r="A251"/>
      <c r="E251"/>
      <c r="F251"/>
      <c r="G251"/>
      <c r="H251"/>
      <c r="J251"/>
      <c r="K251"/>
      <c r="L251"/>
    </row>
    <row r="252" spans="1:12">
      <c r="A252"/>
      <c r="E252"/>
      <c r="F252"/>
      <c r="G252"/>
      <c r="H252"/>
      <c r="J252"/>
      <c r="K252"/>
      <c r="L252"/>
    </row>
    <row r="253" spans="1:12">
      <c r="A253"/>
      <c r="E253"/>
      <c r="F253"/>
      <c r="G253"/>
      <c r="H253"/>
      <c r="J253"/>
      <c r="K253"/>
      <c r="L253"/>
    </row>
    <row r="254" spans="1:12">
      <c r="A254"/>
      <c r="E254"/>
      <c r="F254"/>
      <c r="G254"/>
      <c r="H254"/>
      <c r="J254"/>
      <c r="K254"/>
      <c r="L254"/>
    </row>
    <row r="255" spans="1:12">
      <c r="A255"/>
      <c r="E255"/>
      <c r="F255"/>
      <c r="G255"/>
      <c r="H255"/>
      <c r="J255"/>
      <c r="K255"/>
      <c r="L255"/>
    </row>
    <row r="256" spans="1:12">
      <c r="A256"/>
      <c r="E256"/>
      <c r="F256"/>
      <c r="G256"/>
      <c r="H256"/>
      <c r="J256"/>
      <c r="K256"/>
      <c r="L256"/>
    </row>
    <row r="257" spans="1:12">
      <c r="A257"/>
      <c r="E257"/>
      <c r="F257"/>
      <c r="G257"/>
      <c r="H257"/>
      <c r="J257"/>
      <c r="K257"/>
      <c r="L257"/>
    </row>
    <row r="258" spans="1:12">
      <c r="A258"/>
      <c r="E258"/>
      <c r="F258"/>
      <c r="G258"/>
      <c r="H258"/>
      <c r="J258"/>
      <c r="K258"/>
      <c r="L258"/>
    </row>
    <row r="259" spans="1:12">
      <c r="A259"/>
      <c r="E259"/>
      <c r="F259"/>
      <c r="G259"/>
      <c r="H259"/>
      <c r="J259"/>
      <c r="K259"/>
      <c r="L259"/>
    </row>
    <row r="260" spans="1:12">
      <c r="A260"/>
      <c r="E260"/>
      <c r="F260"/>
      <c r="G260"/>
      <c r="H260"/>
      <c r="J260"/>
      <c r="K260"/>
      <c r="L260"/>
    </row>
    <row r="261" spans="1:12">
      <c r="A261"/>
      <c r="E261"/>
      <c r="F261"/>
      <c r="G261"/>
      <c r="H261"/>
      <c r="J261"/>
      <c r="K261"/>
      <c r="L261"/>
    </row>
    <row r="262" spans="1:12">
      <c r="A262"/>
      <c r="E262"/>
      <c r="F262"/>
      <c r="G262"/>
      <c r="H262"/>
      <c r="J262"/>
      <c r="K262"/>
      <c r="L262"/>
    </row>
    <row r="263" spans="1:12">
      <c r="A263"/>
      <c r="E263"/>
      <c r="F263"/>
      <c r="G263"/>
      <c r="H263"/>
      <c r="J263"/>
      <c r="K263"/>
      <c r="L263"/>
    </row>
    <row r="264" spans="1:12">
      <c r="A264"/>
      <c r="E264"/>
      <c r="F264"/>
      <c r="G264"/>
      <c r="H264"/>
      <c r="J264"/>
      <c r="K264"/>
      <c r="L264"/>
    </row>
    <row r="265" spans="1:12">
      <c r="A265"/>
      <c r="E265"/>
      <c r="F265"/>
      <c r="G265"/>
      <c r="H265"/>
      <c r="J265"/>
      <c r="K265"/>
      <c r="L265"/>
    </row>
    <row r="266" spans="1:12">
      <c r="A266"/>
      <c r="E266"/>
      <c r="F266"/>
      <c r="G266"/>
      <c r="H266"/>
      <c r="J266"/>
      <c r="K266"/>
      <c r="L266"/>
    </row>
    <row r="267" spans="1:12">
      <c r="A267"/>
      <c r="E267"/>
      <c r="F267"/>
      <c r="G267"/>
      <c r="H267"/>
      <c r="J267"/>
      <c r="K267"/>
      <c r="L267"/>
    </row>
    <row r="268" spans="1:12">
      <c r="A268"/>
      <c r="E268"/>
      <c r="F268"/>
      <c r="G268"/>
      <c r="H268"/>
      <c r="J268"/>
      <c r="K268"/>
      <c r="L268"/>
    </row>
    <row r="269" spans="1:12">
      <c r="A269"/>
      <c r="E269"/>
      <c r="F269"/>
      <c r="G269"/>
      <c r="H269"/>
      <c r="J269"/>
      <c r="K269"/>
      <c r="L269"/>
    </row>
    <row r="270" spans="1:12">
      <c r="A270"/>
      <c r="E270"/>
      <c r="F270"/>
      <c r="G270"/>
      <c r="H270"/>
      <c r="J270"/>
      <c r="K270"/>
      <c r="L270"/>
    </row>
    <row r="271" spans="1:12">
      <c r="A271"/>
      <c r="E271"/>
      <c r="F271"/>
      <c r="G271"/>
      <c r="H271"/>
      <c r="J271"/>
      <c r="K271"/>
      <c r="L271"/>
    </row>
    <row r="272" spans="1:12">
      <c r="A272"/>
      <c r="E272"/>
      <c r="F272"/>
      <c r="G272"/>
      <c r="H272"/>
      <c r="J272"/>
      <c r="K272"/>
      <c r="L272"/>
    </row>
    <row r="273" spans="1:12">
      <c r="A273"/>
      <c r="E273"/>
      <c r="F273"/>
      <c r="G273"/>
      <c r="H273"/>
      <c r="J273"/>
      <c r="K273"/>
      <c r="L273"/>
    </row>
    <row r="274" spans="1:12">
      <c r="A274"/>
      <c r="E274"/>
      <c r="F274"/>
      <c r="G274"/>
      <c r="H274"/>
      <c r="J274"/>
      <c r="K274"/>
      <c r="L274"/>
    </row>
    <row r="275" spans="1:12">
      <c r="A275"/>
      <c r="E275"/>
      <c r="F275"/>
      <c r="G275"/>
      <c r="H275"/>
      <c r="J275"/>
      <c r="K275"/>
      <c r="L275"/>
    </row>
    <row r="276" spans="1:12">
      <c r="A276"/>
      <c r="E276"/>
      <c r="F276"/>
      <c r="G276"/>
      <c r="H276"/>
      <c r="J276"/>
      <c r="K276"/>
      <c r="L276"/>
    </row>
    <row r="277" spans="1:12">
      <c r="A277"/>
      <c r="E277"/>
      <c r="F277"/>
      <c r="G277"/>
      <c r="H277"/>
      <c r="J277"/>
      <c r="K277"/>
      <c r="L277"/>
    </row>
    <row r="278" spans="1:12">
      <c r="A278"/>
      <c r="E278"/>
      <c r="F278"/>
      <c r="G278"/>
      <c r="H278"/>
      <c r="J278"/>
      <c r="K278"/>
      <c r="L278"/>
    </row>
    <row r="279" spans="1:12">
      <c r="A279"/>
      <c r="E279"/>
      <c r="F279"/>
      <c r="G279"/>
      <c r="H279"/>
      <c r="J279"/>
      <c r="K279"/>
      <c r="L279"/>
    </row>
    <row r="280" spans="1:12">
      <c r="A280"/>
      <c r="E280"/>
      <c r="F280"/>
      <c r="G280"/>
      <c r="H280"/>
      <c r="J280"/>
      <c r="K280"/>
      <c r="L280"/>
    </row>
    <row r="281" spans="1:12">
      <c r="A281"/>
      <c r="E281"/>
      <c r="F281"/>
      <c r="G281"/>
      <c r="H281"/>
      <c r="J281"/>
      <c r="K281"/>
      <c r="L281"/>
    </row>
    <row r="282" spans="1:12">
      <c r="A282"/>
      <c r="E282"/>
      <c r="F282"/>
      <c r="G282"/>
      <c r="H282"/>
      <c r="J282"/>
      <c r="K282"/>
      <c r="L282"/>
    </row>
    <row r="283" spans="1:12">
      <c r="A283"/>
      <c r="E283"/>
      <c r="F283"/>
      <c r="G283"/>
      <c r="H283"/>
      <c r="J283"/>
      <c r="K283"/>
      <c r="L283"/>
    </row>
    <row r="284" spans="1:12">
      <c r="A284"/>
      <c r="E284"/>
      <c r="F284"/>
      <c r="G284"/>
      <c r="H284"/>
      <c r="J284"/>
      <c r="K284"/>
      <c r="L284"/>
    </row>
    <row r="285" spans="1:12">
      <c r="A285"/>
      <c r="E285"/>
      <c r="F285"/>
      <c r="G285"/>
      <c r="H285"/>
      <c r="J285"/>
      <c r="K285"/>
      <c r="L285"/>
    </row>
    <row r="286" spans="1:12">
      <c r="A286"/>
      <c r="E286"/>
      <c r="F286"/>
      <c r="G286"/>
      <c r="H286"/>
      <c r="J286"/>
      <c r="K286"/>
      <c r="L286"/>
    </row>
    <row r="287" spans="1:12">
      <c r="A287"/>
      <c r="E287"/>
      <c r="F287"/>
      <c r="G287"/>
      <c r="H287"/>
      <c r="J287"/>
      <c r="K287"/>
      <c r="L287"/>
    </row>
    <row r="288" spans="1:12">
      <c r="A288"/>
      <c r="E288"/>
      <c r="F288"/>
      <c r="G288"/>
      <c r="H288"/>
      <c r="J288"/>
      <c r="K288"/>
      <c r="L288"/>
    </row>
    <row r="289" spans="1:12">
      <c r="A289"/>
      <c r="E289"/>
      <c r="F289"/>
      <c r="G289"/>
      <c r="H289"/>
      <c r="J289"/>
      <c r="K289"/>
      <c r="L289"/>
    </row>
    <row r="290" spans="1:12">
      <c r="A290"/>
      <c r="E290"/>
      <c r="F290"/>
      <c r="G290"/>
      <c r="H290"/>
      <c r="J290"/>
      <c r="K290"/>
      <c r="L290"/>
    </row>
    <row r="291" spans="1:12">
      <c r="A291"/>
      <c r="E291"/>
      <c r="F291"/>
      <c r="G291"/>
      <c r="H291"/>
      <c r="J291"/>
      <c r="K291"/>
      <c r="L291"/>
    </row>
    <row r="292" spans="1:12">
      <c r="A292"/>
      <c r="E292"/>
      <c r="F292"/>
      <c r="G292"/>
      <c r="H292"/>
      <c r="J292"/>
      <c r="K292"/>
      <c r="L292"/>
    </row>
    <row r="293" spans="1:12">
      <c r="A293"/>
      <c r="E293"/>
      <c r="F293"/>
      <c r="G293"/>
      <c r="H293"/>
      <c r="J293"/>
      <c r="K293"/>
      <c r="L293"/>
    </row>
    <row r="294" spans="1:12">
      <c r="A294"/>
      <c r="E294"/>
      <c r="F294"/>
      <c r="G294"/>
      <c r="H294"/>
      <c r="J294"/>
      <c r="K294"/>
      <c r="L294"/>
    </row>
    <row r="295" spans="1:12">
      <c r="A295"/>
      <c r="E295"/>
      <c r="F295"/>
      <c r="G295"/>
      <c r="H295"/>
      <c r="J295"/>
      <c r="K295"/>
      <c r="L295"/>
    </row>
    <row r="296" spans="1:12">
      <c r="A296"/>
      <c r="E296"/>
      <c r="F296"/>
      <c r="G296"/>
      <c r="H296"/>
      <c r="J296"/>
      <c r="K296"/>
      <c r="L296"/>
    </row>
    <row r="297" spans="1:12">
      <c r="A297"/>
      <c r="E297"/>
      <c r="F297"/>
      <c r="G297"/>
      <c r="H297"/>
      <c r="J297"/>
      <c r="K297"/>
      <c r="L297"/>
    </row>
    <row r="298" spans="1:12">
      <c r="A298"/>
      <c r="E298"/>
      <c r="F298"/>
      <c r="G298"/>
      <c r="H298"/>
      <c r="J298"/>
      <c r="K298"/>
      <c r="L298"/>
    </row>
    <row r="299" spans="1:12">
      <c r="A299"/>
      <c r="E299"/>
      <c r="F299"/>
      <c r="G299"/>
      <c r="H299"/>
      <c r="J299"/>
      <c r="K299"/>
      <c r="L299"/>
    </row>
    <row r="300" spans="1:12">
      <c r="A300"/>
      <c r="E300"/>
      <c r="F300"/>
      <c r="G300"/>
      <c r="H300"/>
      <c r="J300"/>
      <c r="K300"/>
      <c r="L300"/>
    </row>
    <row r="301" spans="1:12">
      <c r="A301"/>
      <c r="E301"/>
      <c r="F301"/>
      <c r="G301"/>
      <c r="H301"/>
      <c r="J301"/>
      <c r="K301"/>
      <c r="L301"/>
    </row>
    <row r="302" spans="1:12">
      <c r="A302"/>
      <c r="E302"/>
      <c r="F302"/>
      <c r="G302"/>
      <c r="H302"/>
      <c r="J302"/>
      <c r="K302"/>
      <c r="L302"/>
    </row>
    <row r="303" spans="1:12">
      <c r="A303"/>
      <c r="E303"/>
      <c r="F303"/>
      <c r="G303"/>
      <c r="H303"/>
      <c r="J303"/>
      <c r="K303"/>
      <c r="L303"/>
    </row>
    <row r="304" spans="1:12">
      <c r="A304"/>
      <c r="E304"/>
      <c r="F304"/>
      <c r="G304"/>
      <c r="H304"/>
      <c r="J304"/>
      <c r="K304"/>
      <c r="L304"/>
    </row>
    <row r="305" spans="1:12">
      <c r="A305"/>
      <c r="E305"/>
      <c r="F305"/>
      <c r="G305"/>
      <c r="H305"/>
      <c r="J305"/>
      <c r="K305"/>
      <c r="L305"/>
    </row>
    <row r="306" spans="1:12">
      <c r="A306"/>
      <c r="E306"/>
      <c r="F306"/>
      <c r="G306"/>
      <c r="H306"/>
      <c r="J306"/>
      <c r="K306"/>
      <c r="L306"/>
    </row>
    <row r="307" spans="1:12">
      <c r="A307"/>
      <c r="E307"/>
      <c r="F307"/>
      <c r="G307"/>
      <c r="H307"/>
      <c r="J307"/>
      <c r="K307"/>
      <c r="L307"/>
    </row>
    <row r="308" spans="1:12">
      <c r="A308"/>
      <c r="E308"/>
      <c r="F308"/>
      <c r="G308"/>
      <c r="H308"/>
      <c r="J308"/>
      <c r="K308"/>
      <c r="L308"/>
    </row>
    <row r="309" spans="1:12">
      <c r="A309"/>
      <c r="E309"/>
      <c r="F309"/>
      <c r="G309"/>
      <c r="H309"/>
      <c r="J309"/>
      <c r="K309"/>
      <c r="L309"/>
    </row>
    <row r="310" spans="1:12">
      <c r="A310"/>
      <c r="E310"/>
      <c r="F310"/>
      <c r="G310"/>
      <c r="H310"/>
      <c r="J310"/>
      <c r="K310"/>
      <c r="L310"/>
    </row>
    <row r="311" spans="1:12">
      <c r="A311"/>
      <c r="E311"/>
      <c r="F311"/>
      <c r="G311"/>
      <c r="H311"/>
      <c r="J311"/>
      <c r="K311"/>
      <c r="L311"/>
    </row>
    <row r="312" spans="1:12">
      <c r="A312"/>
      <c r="E312"/>
      <c r="F312"/>
      <c r="G312"/>
      <c r="H312"/>
      <c r="J312"/>
      <c r="K312"/>
      <c r="L312"/>
    </row>
    <row r="313" spans="1:12">
      <c r="A313"/>
      <c r="E313"/>
      <c r="F313"/>
      <c r="G313"/>
      <c r="H313"/>
      <c r="J313"/>
      <c r="K313"/>
      <c r="L313"/>
    </row>
    <row r="314" spans="1:12">
      <c r="A314"/>
      <c r="E314"/>
      <c r="F314"/>
      <c r="G314"/>
      <c r="H314"/>
      <c r="J314"/>
      <c r="K314"/>
      <c r="L314"/>
    </row>
    <row r="315" spans="1:12">
      <c r="A315"/>
      <c r="E315"/>
      <c r="F315"/>
      <c r="G315"/>
      <c r="H315"/>
      <c r="J315"/>
      <c r="K315"/>
      <c r="L315"/>
    </row>
    <row r="316" spans="1:12">
      <c r="A316"/>
      <c r="E316"/>
      <c r="F316"/>
      <c r="G316"/>
      <c r="H316"/>
      <c r="J316"/>
      <c r="K316"/>
      <c r="L316"/>
    </row>
    <row r="317" spans="1:12">
      <c r="A317"/>
      <c r="E317"/>
      <c r="F317"/>
      <c r="G317"/>
      <c r="H317"/>
      <c r="J317"/>
      <c r="K317"/>
      <c r="L317"/>
    </row>
    <row r="318" spans="1:12">
      <c r="A318"/>
      <c r="E318"/>
      <c r="F318"/>
      <c r="G318"/>
      <c r="H318"/>
      <c r="J318"/>
      <c r="K318"/>
      <c r="L318"/>
    </row>
    <row r="319" spans="1:12">
      <c r="A319"/>
      <c r="E319"/>
      <c r="F319"/>
      <c r="G319"/>
      <c r="H319"/>
      <c r="J319"/>
      <c r="K319"/>
      <c r="L319"/>
    </row>
    <row r="320" spans="1:12">
      <c r="A320"/>
      <c r="E320"/>
      <c r="F320"/>
      <c r="G320"/>
      <c r="H320"/>
      <c r="J320"/>
      <c r="K320"/>
      <c r="L320"/>
    </row>
    <row r="321" spans="1:12">
      <c r="A321"/>
      <c r="E321"/>
      <c r="F321"/>
      <c r="G321"/>
      <c r="H321"/>
      <c r="J321"/>
      <c r="K321"/>
      <c r="L321"/>
    </row>
    <row r="322" spans="1:12">
      <c r="A322"/>
      <c r="E322"/>
      <c r="F322"/>
      <c r="G322"/>
      <c r="H322"/>
      <c r="J322"/>
      <c r="K322"/>
      <c r="L322"/>
    </row>
    <row r="323" spans="1:12">
      <c r="A323"/>
      <c r="E323"/>
      <c r="F323"/>
      <c r="G323"/>
      <c r="H323"/>
      <c r="J323"/>
      <c r="K323"/>
      <c r="L323"/>
    </row>
    <row r="324" spans="1:12">
      <c r="A324"/>
      <c r="E324"/>
      <c r="F324"/>
      <c r="G324"/>
      <c r="H324"/>
      <c r="J324"/>
      <c r="K324"/>
      <c r="L324"/>
    </row>
    <row r="325" spans="1:12">
      <c r="A325"/>
      <c r="E325"/>
      <c r="F325"/>
      <c r="G325"/>
      <c r="H325"/>
      <c r="J325"/>
      <c r="K325"/>
      <c r="L325"/>
    </row>
    <row r="326" spans="1:12">
      <c r="A326"/>
      <c r="E326"/>
      <c r="F326"/>
      <c r="G326"/>
      <c r="H326"/>
      <c r="J326"/>
      <c r="K326"/>
      <c r="L326"/>
    </row>
    <row r="327" spans="1:12">
      <c r="A327"/>
      <c r="E327"/>
      <c r="F327"/>
      <c r="G327"/>
      <c r="H327"/>
      <c r="J327"/>
      <c r="K327"/>
      <c r="L327"/>
    </row>
    <row r="328" spans="1:12">
      <c r="A328"/>
      <c r="E328"/>
      <c r="F328"/>
      <c r="G328"/>
      <c r="H328"/>
      <c r="J328"/>
      <c r="K328"/>
      <c r="L328"/>
    </row>
    <row r="329" spans="1:12">
      <c r="A329"/>
      <c r="E329"/>
      <c r="F329"/>
      <c r="G329"/>
      <c r="H329"/>
      <c r="J329"/>
      <c r="K329"/>
      <c r="L329"/>
    </row>
    <row r="330" spans="1:12">
      <c r="A330"/>
      <c r="E330"/>
      <c r="F330"/>
      <c r="G330"/>
      <c r="H330"/>
      <c r="J330"/>
      <c r="K330"/>
      <c r="L330"/>
    </row>
    <row r="331" spans="1:12">
      <c r="A331"/>
      <c r="E331"/>
      <c r="F331"/>
      <c r="G331"/>
      <c r="H331"/>
      <c r="J331"/>
      <c r="K331"/>
      <c r="L331"/>
    </row>
    <row r="332" spans="1:12">
      <c r="A332"/>
      <c r="E332"/>
      <c r="F332"/>
      <c r="G332"/>
      <c r="H332"/>
      <c r="J332"/>
      <c r="K332"/>
      <c r="L332"/>
    </row>
    <row r="333" spans="1:12">
      <c r="A333"/>
      <c r="E333"/>
      <c r="F333"/>
      <c r="G333"/>
      <c r="H333"/>
      <c r="J333"/>
      <c r="K333"/>
      <c r="L333"/>
    </row>
    <row r="334" spans="1:12">
      <c r="A334"/>
      <c r="E334"/>
      <c r="F334"/>
      <c r="G334"/>
      <c r="H334"/>
      <c r="J334"/>
      <c r="K334"/>
      <c r="L334"/>
    </row>
    <row r="335" spans="1:12">
      <c r="A335"/>
      <c r="E335"/>
      <c r="F335"/>
      <c r="G335"/>
      <c r="H335"/>
      <c r="J335"/>
      <c r="K335"/>
      <c r="L335"/>
    </row>
    <row r="336" spans="1:12">
      <c r="A336"/>
      <c r="E336"/>
      <c r="F336"/>
      <c r="G336"/>
      <c r="H336"/>
      <c r="J336"/>
      <c r="K336"/>
      <c r="L336"/>
    </row>
    <row r="337" spans="1:12">
      <c r="A337"/>
      <c r="E337"/>
      <c r="F337"/>
      <c r="G337"/>
      <c r="H337"/>
      <c r="J337"/>
      <c r="K337"/>
      <c r="L337"/>
    </row>
    <row r="338" spans="1:12">
      <c r="A338"/>
      <c r="E338"/>
      <c r="F338"/>
      <c r="G338"/>
      <c r="H338"/>
      <c r="J338"/>
      <c r="K338"/>
      <c r="L338"/>
    </row>
    <row r="339" spans="1:12">
      <c r="A339"/>
      <c r="E339"/>
      <c r="F339"/>
      <c r="G339"/>
      <c r="H339"/>
      <c r="J339"/>
      <c r="K339"/>
      <c r="L339"/>
    </row>
    <row r="340" spans="1:12">
      <c r="A340"/>
      <c r="E340"/>
      <c r="F340"/>
      <c r="G340"/>
      <c r="H340"/>
      <c r="J340"/>
      <c r="K340"/>
      <c r="L340"/>
    </row>
    <row r="341" spans="1:12">
      <c r="A341"/>
      <c r="E341"/>
      <c r="F341"/>
      <c r="G341"/>
      <c r="H341"/>
      <c r="J341"/>
      <c r="K341"/>
      <c r="L341"/>
    </row>
    <row r="342" spans="1:12">
      <c r="A342"/>
      <c r="E342"/>
      <c r="F342"/>
      <c r="G342"/>
      <c r="H342"/>
      <c r="J342"/>
      <c r="K342"/>
      <c r="L342"/>
    </row>
    <row r="343" spans="1:12">
      <c r="A343"/>
      <c r="E343"/>
      <c r="F343"/>
      <c r="G343"/>
      <c r="H343"/>
      <c r="J343"/>
      <c r="K343"/>
      <c r="L343"/>
    </row>
    <row r="344" spans="1:12">
      <c r="A344"/>
      <c r="E344"/>
      <c r="F344"/>
      <c r="G344"/>
      <c r="H344"/>
      <c r="J344"/>
      <c r="K344"/>
      <c r="L344"/>
    </row>
    <row r="345" spans="1:12">
      <c r="A345"/>
      <c r="E345"/>
      <c r="F345"/>
      <c r="G345"/>
      <c r="H345"/>
      <c r="J345"/>
      <c r="K345"/>
      <c r="L345"/>
    </row>
    <row r="346" spans="1:12">
      <c r="A346"/>
      <c r="E346"/>
      <c r="F346"/>
      <c r="G346"/>
      <c r="H346"/>
      <c r="J346"/>
      <c r="K346"/>
      <c r="L346"/>
    </row>
    <row r="347" spans="1:12">
      <c r="A347"/>
      <c r="E347"/>
      <c r="F347"/>
      <c r="G347"/>
      <c r="H347"/>
      <c r="J347"/>
      <c r="K347"/>
      <c r="L347"/>
    </row>
    <row r="348" spans="1:12">
      <c r="A348"/>
      <c r="E348"/>
      <c r="F348"/>
      <c r="G348"/>
      <c r="H348"/>
      <c r="J348"/>
      <c r="K348"/>
      <c r="L348"/>
    </row>
    <row r="349" spans="1:12">
      <c r="A349"/>
      <c r="E349"/>
      <c r="F349"/>
      <c r="G349"/>
      <c r="H349"/>
      <c r="J349"/>
      <c r="K349"/>
      <c r="L349"/>
    </row>
    <row r="350" spans="1:12">
      <c r="A350"/>
      <c r="E350"/>
      <c r="F350"/>
      <c r="G350"/>
      <c r="H350"/>
      <c r="J350"/>
      <c r="K350"/>
      <c r="L350"/>
    </row>
    <row r="351" spans="1:12">
      <c r="A351"/>
      <c r="E351"/>
      <c r="F351"/>
      <c r="G351"/>
      <c r="H351"/>
      <c r="J351"/>
      <c r="K351"/>
      <c r="L351"/>
    </row>
    <row r="352" spans="1:12">
      <c r="A352"/>
      <c r="E352"/>
      <c r="F352"/>
      <c r="G352"/>
      <c r="H352"/>
      <c r="J352"/>
      <c r="K352"/>
      <c r="L352"/>
    </row>
    <row r="353" spans="1:12">
      <c r="A353"/>
      <c r="E353"/>
      <c r="F353"/>
      <c r="G353"/>
      <c r="H353"/>
      <c r="J353"/>
      <c r="K353"/>
      <c r="L353"/>
    </row>
    <row r="354" spans="1:12">
      <c r="A354"/>
      <c r="E354"/>
      <c r="F354"/>
      <c r="G354"/>
      <c r="H354"/>
      <c r="J354"/>
      <c r="K354"/>
      <c r="L354"/>
    </row>
    <row r="355" spans="1:12">
      <c r="A355"/>
      <c r="E355"/>
      <c r="F355"/>
      <c r="G355"/>
      <c r="H355"/>
      <c r="J355"/>
      <c r="K355"/>
      <c r="L355"/>
    </row>
    <row r="356" spans="1:12">
      <c r="A356"/>
      <c r="E356"/>
      <c r="F356"/>
      <c r="G356"/>
      <c r="H356"/>
      <c r="J356"/>
      <c r="K356"/>
      <c r="L356"/>
    </row>
    <row r="357" spans="1:12">
      <c r="A357"/>
      <c r="E357"/>
      <c r="F357"/>
      <c r="G357"/>
      <c r="H357"/>
      <c r="J357"/>
      <c r="K357"/>
      <c r="L357"/>
    </row>
    <row r="358" spans="1:12">
      <c r="A358"/>
      <c r="E358"/>
      <c r="F358"/>
      <c r="G358"/>
      <c r="H358"/>
      <c r="J358"/>
      <c r="K358"/>
      <c r="L358"/>
    </row>
    <row r="359" spans="1:12">
      <c r="A359"/>
      <c r="E359"/>
      <c r="F359"/>
      <c r="G359"/>
      <c r="H359"/>
      <c r="J359"/>
      <c r="K359"/>
      <c r="L359"/>
    </row>
    <row r="360" spans="1:12">
      <c r="A360"/>
      <c r="E360"/>
      <c r="F360"/>
      <c r="G360"/>
      <c r="H360"/>
      <c r="J360"/>
      <c r="K360"/>
      <c r="L360"/>
    </row>
    <row r="361" spans="1:12">
      <c r="A361"/>
      <c r="E361"/>
      <c r="F361"/>
      <c r="G361"/>
      <c r="H361"/>
      <c r="J361"/>
      <c r="K361"/>
      <c r="L361"/>
    </row>
    <row r="362" spans="1:12">
      <c r="A362"/>
      <c r="E362"/>
      <c r="F362"/>
      <c r="G362"/>
      <c r="H362"/>
      <c r="J362"/>
      <c r="K362"/>
      <c r="L362"/>
    </row>
    <row r="363" spans="1:12">
      <c r="A363"/>
      <c r="E363"/>
      <c r="F363"/>
      <c r="G363"/>
      <c r="H363"/>
      <c r="J363"/>
      <c r="K363"/>
      <c r="L363"/>
    </row>
    <row r="364" spans="1:12">
      <c r="A364"/>
      <c r="E364"/>
      <c r="F364"/>
      <c r="G364"/>
      <c r="H364"/>
      <c r="J364"/>
      <c r="K364"/>
      <c r="L364"/>
    </row>
    <row r="365" spans="1:12">
      <c r="A365"/>
      <c r="E365"/>
      <c r="F365"/>
      <c r="G365"/>
      <c r="H365"/>
      <c r="J365"/>
      <c r="K365"/>
      <c r="L365"/>
    </row>
    <row r="366" spans="1:12">
      <c r="A366"/>
      <c r="E366"/>
      <c r="F366"/>
      <c r="G366"/>
      <c r="H366"/>
      <c r="J366"/>
      <c r="K366"/>
      <c r="L366"/>
    </row>
    <row r="367" spans="1:12">
      <c r="A367"/>
      <c r="E367"/>
      <c r="F367"/>
      <c r="G367"/>
      <c r="H367"/>
      <c r="J367"/>
      <c r="K367"/>
      <c r="L367"/>
    </row>
    <row r="368" spans="1:12">
      <c r="A368"/>
      <c r="E368"/>
      <c r="F368"/>
      <c r="G368"/>
      <c r="H368"/>
      <c r="J368"/>
      <c r="K368"/>
      <c r="L368"/>
    </row>
    <row r="369" spans="1:12">
      <c r="A369"/>
      <c r="E369"/>
      <c r="F369"/>
      <c r="G369"/>
      <c r="H369"/>
      <c r="J369"/>
      <c r="K369"/>
      <c r="L369"/>
    </row>
    <row r="370" spans="1:12">
      <c r="A370"/>
      <c r="E370"/>
      <c r="F370"/>
      <c r="G370"/>
      <c r="H370"/>
      <c r="J370"/>
      <c r="K370"/>
      <c r="L370"/>
    </row>
    <row r="371" spans="1:12">
      <c r="A371"/>
      <c r="E371"/>
      <c r="F371"/>
      <c r="G371"/>
      <c r="H371"/>
      <c r="J371"/>
      <c r="K371"/>
      <c r="L371"/>
    </row>
    <row r="372" spans="1:12">
      <c r="A372"/>
      <c r="E372"/>
      <c r="F372"/>
      <c r="G372"/>
      <c r="H372"/>
      <c r="J372"/>
      <c r="K372"/>
      <c r="L372"/>
    </row>
    <row r="373" spans="1:12">
      <c r="A373"/>
      <c r="E373"/>
      <c r="F373"/>
      <c r="G373"/>
      <c r="H373"/>
      <c r="J373"/>
      <c r="K373"/>
      <c r="L373"/>
    </row>
    <row r="374" spans="1:12">
      <c r="A374"/>
      <c r="E374"/>
      <c r="F374"/>
      <c r="G374"/>
      <c r="H374"/>
      <c r="J374"/>
      <c r="K374"/>
      <c r="L374"/>
    </row>
    <row r="375" spans="1:12">
      <c r="A375"/>
      <c r="E375"/>
      <c r="F375"/>
      <c r="G375"/>
      <c r="H375"/>
      <c r="J375"/>
      <c r="K375"/>
      <c r="L375"/>
    </row>
    <row r="376" spans="1:12">
      <c r="A376"/>
      <c r="E376"/>
      <c r="F376"/>
      <c r="G376"/>
      <c r="H376"/>
      <c r="J376"/>
      <c r="K376"/>
      <c r="L376"/>
    </row>
    <row r="377" spans="1:12">
      <c r="A377"/>
      <c r="E377"/>
      <c r="F377"/>
      <c r="G377"/>
      <c r="H377"/>
      <c r="J377"/>
      <c r="K377"/>
      <c r="L377"/>
    </row>
    <row r="378" spans="1:12">
      <c r="A378"/>
      <c r="E378"/>
      <c r="F378"/>
      <c r="G378"/>
      <c r="H378"/>
      <c r="J378"/>
      <c r="K378"/>
      <c r="L378"/>
    </row>
    <row r="379" spans="1:12">
      <c r="A379"/>
      <c r="E379"/>
      <c r="F379"/>
      <c r="G379"/>
      <c r="H379"/>
      <c r="J379"/>
      <c r="K379"/>
      <c r="L379"/>
    </row>
    <row r="380" spans="1:12">
      <c r="A380"/>
      <c r="E380"/>
      <c r="F380"/>
      <c r="G380"/>
      <c r="H380"/>
      <c r="J380"/>
      <c r="K380"/>
      <c r="L380"/>
    </row>
    <row r="381" spans="1:12">
      <c r="A381"/>
      <c r="E381"/>
      <c r="F381"/>
      <c r="G381"/>
      <c r="H381"/>
      <c r="J381"/>
      <c r="K381"/>
      <c r="L381"/>
    </row>
    <row r="382" spans="1:12">
      <c r="A382"/>
      <c r="E382"/>
      <c r="F382"/>
      <c r="G382"/>
      <c r="H382"/>
      <c r="J382"/>
      <c r="K382"/>
      <c r="L382"/>
    </row>
    <row r="383" spans="1:12">
      <c r="A383"/>
      <c r="E383"/>
      <c r="F383"/>
      <c r="G383"/>
      <c r="H383"/>
      <c r="J383"/>
      <c r="K383"/>
      <c r="L383"/>
    </row>
    <row r="384" spans="1:12">
      <c r="A384"/>
      <c r="E384"/>
      <c r="F384"/>
      <c r="G384"/>
      <c r="H384"/>
      <c r="J384"/>
      <c r="K384"/>
      <c r="L384"/>
    </row>
    <row r="385" spans="1:12">
      <c r="A385"/>
      <c r="E385"/>
      <c r="F385"/>
      <c r="G385"/>
      <c r="H385"/>
      <c r="J385"/>
      <c r="K385"/>
      <c r="L385"/>
    </row>
    <row r="386" spans="1:12">
      <c r="A386"/>
      <c r="E386"/>
      <c r="F386"/>
      <c r="G386"/>
      <c r="H386"/>
      <c r="J386"/>
      <c r="K386"/>
      <c r="L386"/>
    </row>
    <row r="387" spans="1:12">
      <c r="A387"/>
      <c r="E387"/>
      <c r="F387"/>
      <c r="G387"/>
      <c r="H387"/>
      <c r="J387"/>
      <c r="K387"/>
      <c r="L387"/>
    </row>
    <row r="388" spans="1:12">
      <c r="A388"/>
      <c r="E388"/>
      <c r="F388"/>
      <c r="G388"/>
      <c r="H388"/>
      <c r="J388"/>
      <c r="K388"/>
      <c r="L388"/>
    </row>
    <row r="389" spans="1:12">
      <c r="A389"/>
      <c r="E389"/>
      <c r="F389"/>
      <c r="G389"/>
      <c r="H389"/>
      <c r="J389"/>
      <c r="K389"/>
      <c r="L389"/>
    </row>
    <row r="390" spans="1:12">
      <c r="A390"/>
      <c r="E390"/>
      <c r="F390"/>
      <c r="G390"/>
      <c r="H390"/>
      <c r="J390"/>
      <c r="K390"/>
      <c r="L390"/>
    </row>
    <row r="391" spans="1:12">
      <c r="A391"/>
      <c r="E391"/>
      <c r="F391"/>
      <c r="G391"/>
      <c r="H391"/>
      <c r="J391"/>
      <c r="K391"/>
      <c r="L391"/>
    </row>
    <row r="392" spans="1:12">
      <c r="A392"/>
      <c r="E392"/>
      <c r="F392"/>
      <c r="G392"/>
      <c r="H392"/>
      <c r="J392"/>
      <c r="K392"/>
      <c r="L392"/>
    </row>
    <row r="393" spans="1:12">
      <c r="A393"/>
      <c r="E393"/>
      <c r="F393"/>
      <c r="G393"/>
      <c r="H393"/>
      <c r="J393"/>
      <c r="K393"/>
      <c r="L393"/>
    </row>
    <row r="394" spans="1:12">
      <c r="A394"/>
      <c r="E394"/>
      <c r="F394"/>
      <c r="G394"/>
      <c r="H394"/>
      <c r="J394"/>
      <c r="K394"/>
      <c r="L394"/>
    </row>
    <row r="395" spans="1:12">
      <c r="A395"/>
      <c r="E395"/>
      <c r="F395"/>
      <c r="G395"/>
      <c r="H395"/>
      <c r="J395"/>
      <c r="K395"/>
      <c r="L395"/>
    </row>
    <row r="396" spans="1:12">
      <c r="A396"/>
      <c r="E396"/>
      <c r="F396"/>
      <c r="G396"/>
      <c r="H396"/>
      <c r="J396"/>
      <c r="K396"/>
      <c r="L396"/>
    </row>
    <row r="397" spans="1:12">
      <c r="A397"/>
      <c r="E397"/>
      <c r="F397"/>
      <c r="G397"/>
      <c r="H397"/>
      <c r="J397"/>
      <c r="K397"/>
      <c r="L397"/>
    </row>
    <row r="398" spans="1:12">
      <c r="A398"/>
      <c r="E398"/>
      <c r="F398"/>
      <c r="G398"/>
      <c r="H398"/>
      <c r="J398"/>
      <c r="K398"/>
      <c r="L398"/>
    </row>
    <row r="399" spans="1:12">
      <c r="A399"/>
      <c r="E399"/>
      <c r="F399"/>
      <c r="G399"/>
      <c r="H399"/>
      <c r="J399"/>
      <c r="K399"/>
      <c r="L399"/>
    </row>
    <row r="400" spans="1:12">
      <c r="A400"/>
      <c r="E400"/>
      <c r="F400"/>
      <c r="G400"/>
      <c r="H400"/>
      <c r="J400"/>
      <c r="K400"/>
      <c r="L400"/>
    </row>
    <row r="401" spans="1:12">
      <c r="A401"/>
      <c r="E401"/>
      <c r="F401"/>
      <c r="G401"/>
      <c r="H401"/>
      <c r="J401"/>
      <c r="K401"/>
      <c r="L401"/>
    </row>
    <row r="402" spans="1:12">
      <c r="A402"/>
      <c r="E402"/>
      <c r="F402"/>
      <c r="G402"/>
      <c r="H402"/>
      <c r="J402"/>
      <c r="K402"/>
      <c r="L402"/>
    </row>
    <row r="403" spans="1:12">
      <c r="A403"/>
      <c r="E403"/>
      <c r="F403"/>
      <c r="G403"/>
      <c r="H403"/>
      <c r="J403"/>
      <c r="K403"/>
      <c r="L403"/>
    </row>
    <row r="404" spans="1:12">
      <c r="A404"/>
      <c r="E404"/>
      <c r="F404"/>
      <c r="G404"/>
      <c r="H404"/>
      <c r="J404"/>
      <c r="K404"/>
      <c r="L404"/>
    </row>
    <row r="405" spans="1:12">
      <c r="A405"/>
      <c r="E405"/>
      <c r="F405"/>
      <c r="G405"/>
      <c r="H405"/>
      <c r="J405"/>
      <c r="K405"/>
      <c r="L405"/>
    </row>
    <row r="406" spans="1:12">
      <c r="A406"/>
      <c r="E406"/>
      <c r="F406"/>
      <c r="G406"/>
      <c r="H406"/>
      <c r="J406"/>
      <c r="K406"/>
      <c r="L406"/>
    </row>
    <row r="407" spans="1:12">
      <c r="A407"/>
      <c r="E407"/>
      <c r="F407"/>
      <c r="G407"/>
      <c r="H407"/>
      <c r="J407"/>
      <c r="K407"/>
      <c r="L407"/>
    </row>
    <row r="408" spans="1:12">
      <c r="A408"/>
      <c r="E408"/>
      <c r="F408"/>
      <c r="G408"/>
      <c r="H408"/>
      <c r="J408"/>
      <c r="K408"/>
      <c r="L408"/>
    </row>
    <row r="409" spans="1:12">
      <c r="A409"/>
      <c r="E409"/>
      <c r="F409"/>
      <c r="G409"/>
      <c r="H409"/>
      <c r="J409"/>
      <c r="K409"/>
      <c r="L409"/>
    </row>
    <row r="410" spans="1:12">
      <c r="A410"/>
      <c r="E410"/>
      <c r="F410"/>
      <c r="G410"/>
      <c r="H410"/>
      <c r="J410"/>
      <c r="K410"/>
      <c r="L410"/>
    </row>
    <row r="411" spans="1:12">
      <c r="A411"/>
      <c r="E411"/>
      <c r="F411"/>
      <c r="G411"/>
      <c r="H411"/>
      <c r="J411"/>
      <c r="K411"/>
      <c r="L411"/>
    </row>
    <row r="412" spans="1:12">
      <c r="A412"/>
      <c r="E412"/>
      <c r="F412"/>
      <c r="G412"/>
      <c r="H412"/>
      <c r="J412"/>
      <c r="K412"/>
      <c r="L412"/>
    </row>
    <row r="413" spans="1:12">
      <c r="A413"/>
      <c r="E413"/>
      <c r="F413"/>
      <c r="G413"/>
      <c r="H413"/>
      <c r="J413"/>
      <c r="K413"/>
      <c r="L413"/>
    </row>
    <row r="414" spans="1:12">
      <c r="A414"/>
      <c r="E414"/>
      <c r="F414"/>
      <c r="G414"/>
      <c r="H414"/>
      <c r="J414"/>
      <c r="K414"/>
      <c r="L414"/>
    </row>
    <row r="415" spans="1:12">
      <c r="A415"/>
      <c r="E415"/>
      <c r="F415"/>
      <c r="G415"/>
      <c r="H415"/>
      <c r="J415"/>
      <c r="K415"/>
      <c r="L415"/>
    </row>
    <row r="416" spans="1:12">
      <c r="A416"/>
      <c r="E416"/>
      <c r="F416"/>
      <c r="G416"/>
      <c r="H416"/>
      <c r="J416"/>
      <c r="K416"/>
      <c r="L416"/>
    </row>
    <row r="417" spans="1:12">
      <c r="A417"/>
      <c r="E417"/>
      <c r="F417"/>
      <c r="G417"/>
      <c r="H417"/>
      <c r="J417"/>
      <c r="K417"/>
      <c r="L417"/>
    </row>
    <row r="418" spans="1:12">
      <c r="A418"/>
      <c r="E418"/>
      <c r="F418"/>
      <c r="G418"/>
      <c r="H418"/>
      <c r="J418"/>
      <c r="K418"/>
      <c r="L418"/>
    </row>
    <row r="419" spans="1:12">
      <c r="A419"/>
      <c r="E419"/>
      <c r="F419"/>
      <c r="G419"/>
      <c r="H419"/>
      <c r="J419"/>
      <c r="K419"/>
      <c r="L419"/>
    </row>
    <row r="420" spans="1:12">
      <c r="A420"/>
      <c r="E420"/>
      <c r="F420"/>
      <c r="G420"/>
      <c r="H420"/>
      <c r="J420"/>
      <c r="K420"/>
      <c r="L420"/>
    </row>
    <row r="421" spans="1:12">
      <c r="A421"/>
      <c r="E421"/>
      <c r="F421"/>
      <c r="G421"/>
      <c r="H421"/>
      <c r="J421"/>
      <c r="K421"/>
      <c r="L421"/>
    </row>
    <row r="422" spans="1:12">
      <c r="A422"/>
      <c r="E422"/>
      <c r="F422"/>
      <c r="G422"/>
      <c r="H422"/>
      <c r="J422"/>
      <c r="K422"/>
      <c r="L422"/>
    </row>
    <row r="423" spans="1:12">
      <c r="A423"/>
      <c r="E423"/>
      <c r="F423"/>
      <c r="G423"/>
      <c r="H423"/>
      <c r="J423"/>
      <c r="K423"/>
      <c r="L423"/>
    </row>
    <row r="424" spans="1:12">
      <c r="A424"/>
      <c r="E424"/>
      <c r="F424"/>
      <c r="G424"/>
      <c r="H424"/>
      <c r="J424"/>
      <c r="K424"/>
      <c r="L424"/>
    </row>
    <row r="425" spans="1:12">
      <c r="A425"/>
      <c r="E425"/>
      <c r="F425"/>
      <c r="G425"/>
      <c r="H425"/>
      <c r="J425"/>
      <c r="K425"/>
      <c r="L425"/>
    </row>
    <row r="426" spans="1:12">
      <c r="A426"/>
      <c r="E426"/>
      <c r="F426"/>
      <c r="G426"/>
      <c r="H426"/>
      <c r="J426"/>
      <c r="K426"/>
      <c r="L426"/>
    </row>
    <row r="427" spans="1:12">
      <c r="A427"/>
      <c r="E427"/>
      <c r="F427"/>
      <c r="G427"/>
      <c r="H427"/>
      <c r="J427"/>
      <c r="K427"/>
      <c r="L427"/>
    </row>
    <row r="428" spans="1:12">
      <c r="A428"/>
      <c r="E428"/>
      <c r="F428"/>
      <c r="G428"/>
      <c r="H428"/>
      <c r="J428"/>
      <c r="K428"/>
      <c r="L428"/>
    </row>
    <row r="429" spans="1:12">
      <c r="A429"/>
      <c r="E429"/>
      <c r="F429"/>
      <c r="G429"/>
      <c r="H429"/>
      <c r="J429"/>
      <c r="K429"/>
      <c r="L429"/>
    </row>
    <row r="430" spans="1:12">
      <c r="A430"/>
      <c r="E430"/>
      <c r="F430"/>
      <c r="G430"/>
      <c r="H430"/>
      <c r="J430"/>
      <c r="K430"/>
      <c r="L430"/>
    </row>
    <row r="431" spans="1:12">
      <c r="A431"/>
      <c r="E431"/>
      <c r="F431"/>
      <c r="G431"/>
      <c r="H431"/>
      <c r="J431"/>
      <c r="K431"/>
      <c r="L431"/>
    </row>
    <row r="432" spans="1:12">
      <c r="A432"/>
      <c r="E432"/>
      <c r="F432"/>
      <c r="G432"/>
      <c r="H432"/>
      <c r="J432"/>
      <c r="K432"/>
      <c r="L432"/>
    </row>
    <row r="433" spans="1:12">
      <c r="A433"/>
      <c r="E433"/>
      <c r="F433"/>
      <c r="G433"/>
      <c r="H433"/>
      <c r="J433"/>
      <c r="K433"/>
      <c r="L433"/>
    </row>
    <row r="434" spans="1:12">
      <c r="A434"/>
      <c r="E434"/>
      <c r="F434"/>
      <c r="G434"/>
      <c r="H434"/>
      <c r="J434"/>
      <c r="K434"/>
      <c r="L434"/>
    </row>
    <row r="435" spans="1:12">
      <c r="A435"/>
      <c r="E435"/>
      <c r="F435"/>
      <c r="G435"/>
      <c r="H435"/>
      <c r="J435"/>
      <c r="K435"/>
      <c r="L435"/>
    </row>
    <row r="436" spans="1:12">
      <c r="A436"/>
      <c r="E436"/>
      <c r="F436"/>
      <c r="G436"/>
      <c r="H436"/>
      <c r="J436"/>
      <c r="K436"/>
      <c r="L436"/>
    </row>
    <row r="437" spans="1:12">
      <c r="A437"/>
      <c r="E437"/>
      <c r="F437"/>
      <c r="G437"/>
      <c r="H437"/>
      <c r="J437"/>
      <c r="K437"/>
      <c r="L437"/>
    </row>
    <row r="438" spans="1:12">
      <c r="A438"/>
      <c r="E438"/>
      <c r="F438"/>
      <c r="G438"/>
      <c r="H438"/>
      <c r="J438"/>
      <c r="K438"/>
      <c r="L438"/>
    </row>
    <row r="439" spans="1:12">
      <c r="A439"/>
      <c r="E439"/>
      <c r="F439"/>
      <c r="G439"/>
      <c r="H439"/>
      <c r="J439"/>
      <c r="K439"/>
      <c r="L439"/>
    </row>
    <row r="440" spans="1:12">
      <c r="A440"/>
      <c r="E440"/>
      <c r="F440"/>
      <c r="G440"/>
      <c r="H440"/>
      <c r="J440"/>
      <c r="K440"/>
      <c r="L440"/>
    </row>
    <row r="441" spans="1:12">
      <c r="A441"/>
      <c r="E441"/>
      <c r="F441"/>
      <c r="G441"/>
      <c r="H441"/>
      <c r="J441"/>
      <c r="K441"/>
      <c r="L441"/>
    </row>
    <row r="442" spans="1:12">
      <c r="A442"/>
      <c r="E442"/>
      <c r="F442"/>
      <c r="G442"/>
      <c r="H442"/>
      <c r="J442"/>
      <c r="K442"/>
      <c r="L442"/>
    </row>
    <row r="443" spans="1:12">
      <c r="A443"/>
      <c r="E443"/>
      <c r="F443"/>
      <c r="G443"/>
      <c r="H443"/>
      <c r="J443"/>
      <c r="K443"/>
      <c r="L443"/>
    </row>
    <row r="444" spans="1:12">
      <c r="A444"/>
      <c r="E444"/>
      <c r="F444"/>
      <c r="G444"/>
      <c r="H444"/>
      <c r="J444"/>
      <c r="K444"/>
      <c r="L444"/>
    </row>
    <row r="445" spans="1:12">
      <c r="A445"/>
      <c r="E445"/>
      <c r="F445"/>
      <c r="G445"/>
      <c r="H445"/>
      <c r="J445"/>
      <c r="K445"/>
      <c r="L445"/>
    </row>
    <row r="446" spans="1:12">
      <c r="A446"/>
      <c r="E446"/>
      <c r="F446"/>
      <c r="G446"/>
      <c r="H446"/>
      <c r="J446"/>
      <c r="K446"/>
      <c r="L446"/>
    </row>
    <row r="447" spans="1:12">
      <c r="A447"/>
      <c r="E447"/>
      <c r="F447"/>
      <c r="G447"/>
      <c r="H447"/>
      <c r="J447"/>
      <c r="K447"/>
      <c r="L447"/>
    </row>
    <row r="448" spans="1:12">
      <c r="A448"/>
      <c r="E448"/>
      <c r="F448"/>
      <c r="G448"/>
      <c r="H448"/>
      <c r="J448"/>
      <c r="K448"/>
      <c r="L448"/>
    </row>
    <row r="449" spans="1:12">
      <c r="A449"/>
      <c r="E449"/>
      <c r="F449"/>
      <c r="G449"/>
      <c r="H449"/>
      <c r="J449"/>
      <c r="K449"/>
      <c r="L449"/>
    </row>
    <row r="450" spans="1:12">
      <c r="A450"/>
      <c r="E450"/>
      <c r="F450"/>
      <c r="G450"/>
      <c r="H450"/>
      <c r="J450"/>
      <c r="K450"/>
      <c r="L450"/>
    </row>
    <row r="451" spans="1:12">
      <c r="A451"/>
      <c r="E451"/>
      <c r="F451"/>
      <c r="G451"/>
      <c r="H451"/>
      <c r="J451"/>
      <c r="K451"/>
      <c r="L451"/>
    </row>
    <row r="452" spans="1:12">
      <c r="A452"/>
      <c r="E452"/>
      <c r="F452"/>
      <c r="G452"/>
      <c r="H452"/>
      <c r="J452"/>
      <c r="K452"/>
      <c r="L452"/>
    </row>
    <row r="453" spans="1:12">
      <c r="A453"/>
      <c r="E453"/>
      <c r="F453"/>
      <c r="G453"/>
      <c r="H453"/>
      <c r="J453"/>
      <c r="K453"/>
      <c r="L453"/>
    </row>
    <row r="454" spans="1:12">
      <c r="A454"/>
      <c r="E454"/>
      <c r="F454"/>
      <c r="G454"/>
      <c r="H454"/>
      <c r="J454"/>
      <c r="K454"/>
      <c r="L454"/>
    </row>
    <row r="455" spans="1:12">
      <c r="A455"/>
      <c r="E455"/>
      <c r="F455"/>
      <c r="G455"/>
      <c r="H455"/>
      <c r="J455"/>
      <c r="K455"/>
      <c r="L455"/>
    </row>
    <row r="456" spans="1:12">
      <c r="A456"/>
      <c r="E456"/>
      <c r="F456"/>
      <c r="G456"/>
      <c r="H456"/>
      <c r="J456"/>
      <c r="K456"/>
      <c r="L456"/>
    </row>
    <row r="457" spans="1:12">
      <c r="A457"/>
      <c r="E457"/>
      <c r="F457"/>
      <c r="G457"/>
      <c r="H457"/>
      <c r="J457"/>
      <c r="K457"/>
      <c r="L457"/>
    </row>
    <row r="458" spans="1:12">
      <c r="A458"/>
      <c r="E458"/>
      <c r="F458"/>
      <c r="G458"/>
      <c r="H458"/>
      <c r="J458"/>
      <c r="K458"/>
      <c r="L458"/>
    </row>
    <row r="459" spans="1:12">
      <c r="A459"/>
      <c r="E459"/>
      <c r="F459"/>
      <c r="G459"/>
      <c r="H459"/>
      <c r="J459"/>
      <c r="K459"/>
      <c r="L459"/>
    </row>
    <row r="460" spans="1:12">
      <c r="A460"/>
      <c r="E460"/>
      <c r="F460"/>
      <c r="G460"/>
      <c r="H460"/>
      <c r="J460"/>
      <c r="K460"/>
      <c r="L460"/>
    </row>
    <row r="461" spans="1:12">
      <c r="A461"/>
      <c r="E461"/>
      <c r="F461"/>
      <c r="G461"/>
      <c r="H461"/>
      <c r="J461"/>
      <c r="K461"/>
      <c r="L461"/>
    </row>
    <row r="462" spans="1:12">
      <c r="A462"/>
      <c r="E462"/>
      <c r="F462"/>
      <c r="G462"/>
      <c r="H462"/>
      <c r="J462"/>
      <c r="K462"/>
      <c r="L462"/>
    </row>
    <row r="463" spans="1:12">
      <c r="A463"/>
      <c r="E463"/>
      <c r="F463"/>
      <c r="G463"/>
      <c r="H463"/>
      <c r="J463"/>
      <c r="K463"/>
      <c r="L463"/>
    </row>
    <row r="464" spans="1:12">
      <c r="A464"/>
      <c r="E464"/>
      <c r="F464"/>
      <c r="G464"/>
      <c r="H464"/>
      <c r="J464"/>
      <c r="K464"/>
      <c r="L464"/>
    </row>
    <row r="465" spans="1:12">
      <c r="A465"/>
      <c r="E465"/>
      <c r="F465"/>
      <c r="G465"/>
      <c r="H465"/>
      <c r="J465"/>
      <c r="K465"/>
      <c r="L465"/>
    </row>
    <row r="466" spans="1:12">
      <c r="A466"/>
      <c r="E466"/>
      <c r="F466"/>
      <c r="G466"/>
      <c r="H466"/>
      <c r="J466"/>
      <c r="K466"/>
      <c r="L466"/>
    </row>
    <row r="467" spans="1:12">
      <c r="A467"/>
      <c r="E467"/>
      <c r="F467"/>
      <c r="G467"/>
      <c r="H467"/>
      <c r="J467"/>
      <c r="K467"/>
      <c r="L467"/>
    </row>
    <row r="468" spans="1:12">
      <c r="A468"/>
      <c r="E468"/>
      <c r="F468"/>
      <c r="G468"/>
      <c r="H468"/>
      <c r="J468"/>
      <c r="K468"/>
      <c r="L468"/>
    </row>
    <row r="469" spans="1:12">
      <c r="A469"/>
      <c r="E469"/>
      <c r="F469"/>
      <c r="G469"/>
      <c r="H469"/>
      <c r="J469"/>
      <c r="K469"/>
      <c r="L469"/>
    </row>
    <row r="470" spans="1:12">
      <c r="A470"/>
      <c r="E470"/>
      <c r="F470"/>
      <c r="G470"/>
      <c r="H470"/>
      <c r="J470"/>
      <c r="K470"/>
      <c r="L470"/>
    </row>
    <row r="471" spans="1:12">
      <c r="A471"/>
      <c r="E471"/>
      <c r="F471"/>
      <c r="G471"/>
      <c r="H471"/>
      <c r="J471"/>
      <c r="K471"/>
      <c r="L471"/>
    </row>
    <row r="472" spans="1:12">
      <c r="A472"/>
      <c r="E472"/>
      <c r="F472"/>
      <c r="G472"/>
      <c r="H472"/>
      <c r="J472"/>
      <c r="K472"/>
      <c r="L472"/>
    </row>
    <row r="473" spans="1:12">
      <c r="A473"/>
      <c r="E473"/>
      <c r="F473"/>
      <c r="G473"/>
      <c r="H473"/>
      <c r="J473"/>
      <c r="K473"/>
      <c r="L473"/>
    </row>
    <row r="474" spans="1:12">
      <c r="A474"/>
      <c r="E474"/>
      <c r="F474"/>
      <c r="G474"/>
      <c r="H474"/>
      <c r="J474"/>
      <c r="K474"/>
      <c r="L474"/>
    </row>
    <row r="475" spans="1:12">
      <c r="A475"/>
      <c r="E475"/>
      <c r="F475"/>
      <c r="G475"/>
      <c r="H475"/>
      <c r="J475"/>
      <c r="K475"/>
      <c r="L475"/>
    </row>
    <row r="476" spans="1:12">
      <c r="A476"/>
      <c r="E476"/>
      <c r="F476"/>
      <c r="G476"/>
      <c r="H476"/>
      <c r="J476"/>
      <c r="K476"/>
      <c r="L476"/>
    </row>
    <row r="477" spans="1:12">
      <c r="A477"/>
      <c r="E477"/>
      <c r="F477"/>
      <c r="G477"/>
      <c r="H477"/>
      <c r="J477"/>
      <c r="K477"/>
      <c r="L477"/>
    </row>
    <row r="478" spans="1:12">
      <c r="A478"/>
      <c r="E478"/>
      <c r="F478"/>
      <c r="G478"/>
      <c r="H478"/>
      <c r="J478"/>
      <c r="K478"/>
      <c r="L478"/>
    </row>
    <row r="479" spans="1:12">
      <c r="A479"/>
      <c r="E479"/>
      <c r="F479"/>
      <c r="G479"/>
      <c r="H479"/>
      <c r="J479"/>
      <c r="K479"/>
      <c r="L479"/>
    </row>
    <row r="480" spans="1:12">
      <c r="A480"/>
      <c r="E480"/>
      <c r="F480"/>
      <c r="G480"/>
      <c r="H480"/>
      <c r="J480"/>
      <c r="K480"/>
      <c r="L480"/>
    </row>
    <row r="481" spans="1:12">
      <c r="A481"/>
      <c r="E481"/>
      <c r="F481"/>
      <c r="G481"/>
      <c r="H481"/>
      <c r="J481"/>
      <c r="K481"/>
      <c r="L481"/>
    </row>
    <row r="482" spans="1:12">
      <c r="A482"/>
      <c r="E482"/>
      <c r="F482"/>
      <c r="G482"/>
      <c r="H482"/>
      <c r="J482"/>
      <c r="K482"/>
      <c r="L482"/>
    </row>
    <row r="483" spans="1:12">
      <c r="A483"/>
      <c r="E483"/>
      <c r="F483"/>
      <c r="G483"/>
      <c r="H483"/>
      <c r="J483"/>
      <c r="K483"/>
      <c r="L483"/>
    </row>
    <row r="484" spans="1:12">
      <c r="A484"/>
      <c r="E484"/>
      <c r="F484"/>
      <c r="G484"/>
      <c r="H484"/>
      <c r="J484"/>
      <c r="K484"/>
      <c r="L484"/>
    </row>
    <row r="485" spans="1:12">
      <c r="A485"/>
      <c r="E485"/>
      <c r="F485"/>
      <c r="G485"/>
      <c r="H485"/>
      <c r="J485"/>
      <c r="K485"/>
      <c r="L485"/>
    </row>
    <row r="486" spans="1:12">
      <c r="A486"/>
      <c r="E486"/>
      <c r="F486"/>
      <c r="G486"/>
      <c r="H486"/>
      <c r="J486"/>
      <c r="K486"/>
      <c r="L486"/>
    </row>
    <row r="487" spans="1:12">
      <c r="A487"/>
      <c r="E487"/>
      <c r="F487"/>
      <c r="G487"/>
      <c r="H487"/>
      <c r="J487"/>
      <c r="K487"/>
      <c r="L487"/>
    </row>
    <row r="488" spans="1:12">
      <c r="A488"/>
      <c r="E488"/>
      <c r="F488"/>
      <c r="G488"/>
      <c r="H488"/>
      <c r="J488"/>
      <c r="K488"/>
      <c r="L488"/>
    </row>
    <row r="489" spans="1:12">
      <c r="A489"/>
      <c r="E489"/>
      <c r="F489"/>
      <c r="G489"/>
      <c r="H489"/>
      <c r="J489"/>
      <c r="K489"/>
      <c r="L489"/>
    </row>
    <row r="490" spans="1:12">
      <c r="A490"/>
      <c r="E490"/>
      <c r="F490"/>
      <c r="G490"/>
      <c r="H490"/>
      <c r="J490"/>
      <c r="K490"/>
      <c r="L490"/>
    </row>
    <row r="491" spans="1:12">
      <c r="A491"/>
      <c r="E491"/>
      <c r="F491"/>
      <c r="G491"/>
      <c r="H491"/>
      <c r="J491"/>
      <c r="K491"/>
      <c r="L491"/>
    </row>
    <row r="492" spans="1:12">
      <c r="A492"/>
      <c r="E492"/>
      <c r="F492"/>
      <c r="G492"/>
      <c r="H492"/>
      <c r="J492"/>
      <c r="K492"/>
      <c r="L492"/>
    </row>
    <row r="493" spans="1:12">
      <c r="A493"/>
      <c r="E493"/>
      <c r="F493"/>
      <c r="G493"/>
      <c r="H493"/>
      <c r="J493"/>
      <c r="K493"/>
      <c r="L493"/>
    </row>
    <row r="494" spans="1:12">
      <c r="A494"/>
      <c r="E494"/>
      <c r="F494"/>
      <c r="G494"/>
      <c r="H494"/>
      <c r="J494"/>
      <c r="K494"/>
      <c r="L494"/>
    </row>
    <row r="495" spans="1:12">
      <c r="A495"/>
      <c r="E495"/>
      <c r="F495"/>
      <c r="G495"/>
      <c r="H495"/>
      <c r="J495"/>
      <c r="K495"/>
      <c r="L495"/>
    </row>
    <row r="496" spans="1:12">
      <c r="A496"/>
      <c r="E496"/>
      <c r="F496"/>
      <c r="G496"/>
      <c r="H496"/>
      <c r="J496"/>
      <c r="K496"/>
      <c r="L496"/>
    </row>
    <row r="497" spans="1:12">
      <c r="A497"/>
      <c r="E497"/>
      <c r="F497"/>
      <c r="G497"/>
      <c r="H497"/>
      <c r="J497"/>
      <c r="K497"/>
      <c r="L497"/>
    </row>
    <row r="498" spans="1:12">
      <c r="A498"/>
      <c r="E498"/>
      <c r="F498"/>
      <c r="G498"/>
      <c r="H498"/>
      <c r="J498"/>
      <c r="K498"/>
      <c r="L498"/>
    </row>
    <row r="499" spans="1:12">
      <c r="A499"/>
      <c r="E499"/>
      <c r="F499"/>
      <c r="G499"/>
      <c r="H499"/>
      <c r="J499"/>
      <c r="K499"/>
      <c r="L499"/>
    </row>
    <row r="500" spans="1:12">
      <c r="A500"/>
      <c r="E500"/>
      <c r="F500"/>
      <c r="G500"/>
      <c r="H500"/>
      <c r="J500"/>
      <c r="K500"/>
      <c r="L500"/>
    </row>
    <row r="501" spans="1:12">
      <c r="A501"/>
      <c r="E501"/>
      <c r="F501"/>
      <c r="G501"/>
      <c r="H501"/>
      <c r="J501"/>
      <c r="K501"/>
      <c r="L501"/>
    </row>
    <row r="502" spans="1:12">
      <c r="A502"/>
      <c r="E502"/>
      <c r="F502"/>
      <c r="G502"/>
      <c r="H502"/>
      <c r="J502"/>
      <c r="K502"/>
      <c r="L502"/>
    </row>
    <row r="503" spans="1:12">
      <c r="A503"/>
      <c r="E503"/>
      <c r="F503"/>
      <c r="G503"/>
      <c r="H503"/>
      <c r="J503"/>
      <c r="K503"/>
      <c r="L503"/>
    </row>
    <row r="504" spans="1:12">
      <c r="A504"/>
      <c r="E504"/>
      <c r="F504"/>
      <c r="G504"/>
      <c r="H504"/>
      <c r="J504"/>
      <c r="K504"/>
      <c r="L504"/>
    </row>
    <row r="505" spans="1:12">
      <c r="A505"/>
      <c r="E505"/>
      <c r="F505"/>
      <c r="G505"/>
      <c r="H505"/>
      <c r="J505"/>
      <c r="K505"/>
      <c r="L505"/>
    </row>
    <row r="506" spans="1:12">
      <c r="A506"/>
      <c r="E506"/>
      <c r="F506"/>
      <c r="G506"/>
      <c r="H506"/>
      <c r="J506"/>
      <c r="K506"/>
      <c r="L506"/>
    </row>
    <row r="507" spans="1:12">
      <c r="A507"/>
      <c r="E507"/>
      <c r="F507"/>
      <c r="G507"/>
      <c r="H507"/>
      <c r="J507"/>
      <c r="K507"/>
      <c r="L507"/>
    </row>
    <row r="508" spans="1:12">
      <c r="A508"/>
      <c r="E508"/>
      <c r="F508"/>
      <c r="G508"/>
      <c r="H508"/>
      <c r="J508"/>
      <c r="K508"/>
      <c r="L508"/>
    </row>
    <row r="509" spans="1:12">
      <c r="A509"/>
      <c r="E509"/>
      <c r="F509"/>
      <c r="G509"/>
      <c r="H509"/>
      <c r="J509"/>
      <c r="K509"/>
      <c r="L509"/>
    </row>
    <row r="510" spans="1:12">
      <c r="A510"/>
      <c r="E510"/>
      <c r="F510"/>
      <c r="G510"/>
      <c r="H510"/>
      <c r="J510"/>
      <c r="K510"/>
      <c r="L510"/>
    </row>
    <row r="511" spans="1:12">
      <c r="A511"/>
      <c r="E511"/>
      <c r="F511"/>
      <c r="G511"/>
      <c r="H511"/>
      <c r="J511"/>
      <c r="K511"/>
      <c r="L511"/>
    </row>
    <row r="512" spans="1:12">
      <c r="A512"/>
      <c r="E512"/>
      <c r="F512"/>
      <c r="G512"/>
      <c r="H512"/>
      <c r="J512"/>
      <c r="K512"/>
      <c r="L512"/>
    </row>
    <row r="513" spans="1:12">
      <c r="A513"/>
      <c r="E513"/>
      <c r="F513"/>
      <c r="G513"/>
      <c r="H513"/>
      <c r="J513"/>
      <c r="K513"/>
      <c r="L513"/>
    </row>
    <row r="514" spans="1:12">
      <c r="A514"/>
      <c r="E514"/>
      <c r="F514"/>
      <c r="G514"/>
      <c r="H514"/>
      <c r="J514"/>
      <c r="K514"/>
      <c r="L514"/>
    </row>
    <row r="515" spans="1:12">
      <c r="A515"/>
      <c r="E515"/>
      <c r="F515"/>
      <c r="G515"/>
      <c r="H515"/>
      <c r="J515"/>
      <c r="K515"/>
      <c r="L515"/>
    </row>
    <row r="516" spans="1:12">
      <c r="A516"/>
      <c r="E516"/>
      <c r="F516"/>
      <c r="G516"/>
      <c r="H516"/>
      <c r="J516"/>
      <c r="K516"/>
      <c r="L516"/>
    </row>
    <row r="517" spans="1:12">
      <c r="A517"/>
      <c r="E517"/>
      <c r="F517"/>
      <c r="G517"/>
      <c r="H517"/>
      <c r="J517"/>
      <c r="K517"/>
      <c r="L517"/>
    </row>
    <row r="518" spans="1:12">
      <c r="A518"/>
      <c r="E518"/>
      <c r="F518"/>
      <c r="G518"/>
      <c r="H518"/>
      <c r="J518"/>
      <c r="K518"/>
      <c r="L518"/>
    </row>
    <row r="519" spans="1:12">
      <c r="A519"/>
      <c r="E519"/>
      <c r="F519"/>
      <c r="G519"/>
      <c r="H519"/>
      <c r="J519"/>
      <c r="K519"/>
      <c r="L519"/>
    </row>
    <row r="520" spans="1:12">
      <c r="A520"/>
      <c r="E520"/>
      <c r="F520"/>
      <c r="G520"/>
      <c r="H520"/>
      <c r="J520"/>
      <c r="K520"/>
      <c r="L520"/>
    </row>
    <row r="521" spans="1:12">
      <c r="A521"/>
      <c r="E521"/>
      <c r="F521"/>
      <c r="G521"/>
      <c r="H521"/>
      <c r="J521"/>
      <c r="K521"/>
      <c r="L521"/>
    </row>
    <row r="522" spans="1:12">
      <c r="A522"/>
      <c r="E522"/>
      <c r="F522"/>
      <c r="G522"/>
      <c r="H522"/>
      <c r="J522"/>
      <c r="K522"/>
      <c r="L522"/>
    </row>
    <row r="523" spans="1:12">
      <c r="A523"/>
      <c r="E523"/>
      <c r="F523"/>
      <c r="G523"/>
      <c r="H523"/>
      <c r="J523"/>
      <c r="K523"/>
      <c r="L523"/>
    </row>
    <row r="524" spans="1:12">
      <c r="A524"/>
      <c r="E524"/>
      <c r="F524"/>
      <c r="G524"/>
      <c r="H524"/>
      <c r="J524"/>
      <c r="K524"/>
      <c r="L524"/>
    </row>
    <row r="525" spans="1:12">
      <c r="A525"/>
      <c r="E525"/>
      <c r="F525"/>
      <c r="G525"/>
      <c r="H525"/>
      <c r="J525"/>
      <c r="K525"/>
      <c r="L525"/>
    </row>
    <row r="526" spans="1:12">
      <c r="A526"/>
      <c r="E526"/>
      <c r="F526"/>
      <c r="G526"/>
      <c r="H526"/>
      <c r="J526"/>
      <c r="K526"/>
      <c r="L526"/>
    </row>
    <row r="527" spans="1:12">
      <c r="A527"/>
      <c r="E527"/>
      <c r="F527"/>
      <c r="G527"/>
      <c r="H527"/>
      <c r="J527"/>
      <c r="K527"/>
      <c r="L527"/>
    </row>
    <row r="528" spans="1:12">
      <c r="A528"/>
      <c r="E528"/>
      <c r="F528"/>
      <c r="G528"/>
      <c r="H528"/>
      <c r="J528"/>
      <c r="K528"/>
      <c r="L528"/>
    </row>
    <row r="529" spans="1:12">
      <c r="A529"/>
      <c r="E529"/>
      <c r="F529"/>
      <c r="G529"/>
      <c r="H529"/>
      <c r="J529"/>
      <c r="K529"/>
      <c r="L529"/>
    </row>
    <row r="530" spans="1:12">
      <c r="A530"/>
      <c r="E530"/>
      <c r="F530"/>
      <c r="G530"/>
      <c r="H530"/>
      <c r="J530"/>
      <c r="K530"/>
      <c r="L530"/>
    </row>
    <row r="531" spans="1:12">
      <c r="A531"/>
      <c r="E531"/>
      <c r="F531"/>
      <c r="G531"/>
      <c r="H531"/>
      <c r="J531"/>
      <c r="K531"/>
      <c r="L531"/>
    </row>
    <row r="532" spans="1:12">
      <c r="A532"/>
      <c r="E532"/>
      <c r="F532"/>
      <c r="G532"/>
      <c r="H532"/>
      <c r="J532"/>
      <c r="K532"/>
      <c r="L532"/>
    </row>
    <row r="533" spans="1:12">
      <c r="A533"/>
      <c r="E533"/>
      <c r="F533"/>
      <c r="G533"/>
      <c r="H533"/>
      <c r="J533"/>
      <c r="K533"/>
      <c r="L533"/>
    </row>
    <row r="534" spans="1:12">
      <c r="A534"/>
      <c r="E534"/>
      <c r="F534"/>
      <c r="G534"/>
      <c r="H534"/>
      <c r="J534"/>
      <c r="K534"/>
      <c r="L534"/>
    </row>
    <row r="535" spans="1:12">
      <c r="A535"/>
      <c r="E535"/>
      <c r="F535"/>
      <c r="G535"/>
      <c r="H535"/>
      <c r="J535"/>
      <c r="K535"/>
      <c r="L535"/>
    </row>
    <row r="536" spans="1:12">
      <c r="A536"/>
      <c r="E536"/>
      <c r="F536"/>
      <c r="G536"/>
      <c r="H536"/>
      <c r="J536"/>
      <c r="K536"/>
      <c r="L536"/>
    </row>
    <row r="537" spans="1:12">
      <c r="A537"/>
      <c r="E537"/>
      <c r="F537"/>
      <c r="G537"/>
      <c r="H537"/>
      <c r="J537"/>
      <c r="K537"/>
      <c r="L537"/>
    </row>
    <row r="538" spans="1:12">
      <c r="A538"/>
      <c r="E538"/>
      <c r="F538"/>
      <c r="G538"/>
      <c r="H538"/>
      <c r="J538"/>
      <c r="K538"/>
      <c r="L538"/>
    </row>
    <row r="539" spans="1:12">
      <c r="A539"/>
      <c r="E539"/>
      <c r="F539"/>
      <c r="G539"/>
      <c r="H539"/>
      <c r="J539"/>
      <c r="K539"/>
      <c r="L539"/>
    </row>
    <row r="540" spans="1:12">
      <c r="A540"/>
      <c r="E540"/>
      <c r="F540"/>
      <c r="G540"/>
      <c r="H540"/>
      <c r="J540"/>
      <c r="K540"/>
      <c r="L540"/>
    </row>
    <row r="541" spans="1:12">
      <c r="A541"/>
      <c r="E541"/>
      <c r="F541"/>
      <c r="G541"/>
      <c r="H541"/>
      <c r="J541"/>
      <c r="K541"/>
      <c r="L541"/>
    </row>
    <row r="542" spans="1:12">
      <c r="A542"/>
      <c r="E542"/>
      <c r="F542"/>
      <c r="G542"/>
      <c r="H542"/>
      <c r="J542"/>
      <c r="K542"/>
      <c r="L542"/>
    </row>
    <row r="543" spans="1:12">
      <c r="A543"/>
      <c r="E543"/>
      <c r="F543"/>
      <c r="G543"/>
      <c r="H543"/>
      <c r="J543"/>
      <c r="K543"/>
      <c r="L543"/>
    </row>
    <row r="544" spans="1:12">
      <c r="A544"/>
      <c r="E544"/>
      <c r="F544"/>
      <c r="G544"/>
      <c r="H544"/>
      <c r="J544"/>
      <c r="K544"/>
      <c r="L544"/>
    </row>
    <row r="545" spans="1:12">
      <c r="A545"/>
      <c r="E545"/>
      <c r="F545"/>
      <c r="G545"/>
      <c r="H545"/>
      <c r="J545"/>
      <c r="K545"/>
      <c r="L545"/>
    </row>
    <row r="546" spans="1:12">
      <c r="A546"/>
      <c r="E546"/>
      <c r="F546"/>
      <c r="G546"/>
      <c r="H546"/>
      <c r="J546"/>
      <c r="K546"/>
      <c r="L546"/>
    </row>
    <row r="547" spans="1:12">
      <c r="A547"/>
      <c r="E547"/>
      <c r="F547"/>
      <c r="G547"/>
      <c r="H547"/>
      <c r="J547"/>
      <c r="K547"/>
      <c r="L547"/>
    </row>
    <row r="548" spans="1:12">
      <c r="A548"/>
      <c r="E548"/>
      <c r="F548"/>
      <c r="G548"/>
      <c r="H548"/>
      <c r="J548"/>
      <c r="K548"/>
      <c r="L548"/>
    </row>
    <row r="549" spans="1:12">
      <c r="A549"/>
      <c r="E549"/>
      <c r="F549"/>
      <c r="G549"/>
      <c r="H549"/>
      <c r="J549"/>
      <c r="K549"/>
      <c r="L549"/>
    </row>
    <row r="550" spans="1:12">
      <c r="A550"/>
      <c r="E550"/>
      <c r="F550"/>
      <c r="G550"/>
      <c r="H550"/>
      <c r="J550"/>
      <c r="K550"/>
      <c r="L550"/>
    </row>
    <row r="551" spans="1:12">
      <c r="A551"/>
      <c r="E551"/>
      <c r="F551"/>
      <c r="G551"/>
      <c r="H551"/>
      <c r="J551"/>
      <c r="K551"/>
      <c r="L551"/>
    </row>
    <row r="552" spans="1:12">
      <c r="A552"/>
      <c r="E552"/>
      <c r="F552"/>
      <c r="G552"/>
      <c r="H552"/>
      <c r="J552"/>
      <c r="K552"/>
      <c r="L552"/>
    </row>
    <row r="553" spans="1:12">
      <c r="A553"/>
      <c r="E553"/>
      <c r="F553"/>
      <c r="G553"/>
      <c r="H553"/>
      <c r="J553"/>
      <c r="K553"/>
      <c r="L553"/>
    </row>
    <row r="554" spans="1:12">
      <c r="A554"/>
      <c r="E554"/>
      <c r="F554"/>
      <c r="G554"/>
      <c r="H554"/>
      <c r="J554"/>
      <c r="K554"/>
      <c r="L554"/>
    </row>
    <row r="555" spans="1:12">
      <c r="A555"/>
      <c r="E555"/>
      <c r="F555"/>
      <c r="G555"/>
      <c r="H555"/>
      <c r="J555"/>
      <c r="K555"/>
      <c r="L555"/>
    </row>
    <row r="556" spans="1:12">
      <c r="A556"/>
      <c r="E556"/>
      <c r="F556"/>
      <c r="G556"/>
      <c r="H556"/>
      <c r="J556"/>
      <c r="K556"/>
      <c r="L556"/>
    </row>
    <row r="557" spans="1:12">
      <c r="A557"/>
      <c r="E557"/>
      <c r="F557"/>
      <c r="G557"/>
      <c r="H557"/>
      <c r="J557"/>
      <c r="K557"/>
      <c r="L557"/>
    </row>
    <row r="558" spans="1:12">
      <c r="A558"/>
      <c r="E558"/>
      <c r="F558"/>
      <c r="G558"/>
      <c r="H558"/>
      <c r="J558"/>
      <c r="K558"/>
      <c r="L558"/>
    </row>
    <row r="559" spans="1:12">
      <c r="A559"/>
      <c r="E559"/>
      <c r="F559"/>
      <c r="G559"/>
      <c r="H559"/>
      <c r="J559"/>
      <c r="K559"/>
      <c r="L559"/>
    </row>
    <row r="560" spans="1:12">
      <c r="A560"/>
      <c r="E560"/>
      <c r="F560"/>
      <c r="G560"/>
      <c r="H560"/>
      <c r="J560"/>
      <c r="K560"/>
      <c r="L560"/>
    </row>
    <row r="561" spans="1:12">
      <c r="A561"/>
      <c r="E561"/>
      <c r="F561"/>
      <c r="G561"/>
      <c r="H561"/>
      <c r="J561"/>
      <c r="K561"/>
      <c r="L561"/>
    </row>
    <row r="562" spans="1:12">
      <c r="A562"/>
      <c r="E562"/>
      <c r="F562"/>
      <c r="G562"/>
      <c r="H562"/>
      <c r="J562"/>
      <c r="K562"/>
      <c r="L562"/>
    </row>
    <row r="563" spans="1:12">
      <c r="A563"/>
      <c r="E563"/>
      <c r="F563"/>
      <c r="G563"/>
      <c r="H563"/>
      <c r="J563"/>
      <c r="K563"/>
      <c r="L563"/>
    </row>
    <row r="564" spans="1:12">
      <c r="A564"/>
      <c r="E564"/>
      <c r="F564"/>
      <c r="G564"/>
      <c r="H564"/>
      <c r="J564"/>
      <c r="K564"/>
      <c r="L564"/>
    </row>
    <row r="565" spans="1:12">
      <c r="A565"/>
      <c r="E565"/>
      <c r="F565"/>
      <c r="G565"/>
      <c r="H565"/>
      <c r="J565"/>
      <c r="K565"/>
      <c r="L565"/>
    </row>
    <row r="566" spans="1:12">
      <c r="A566"/>
      <c r="E566"/>
      <c r="F566"/>
      <c r="G566"/>
      <c r="H566"/>
      <c r="J566"/>
      <c r="K566"/>
      <c r="L566"/>
    </row>
    <row r="567" spans="1:12">
      <c r="A567"/>
      <c r="E567"/>
      <c r="F567"/>
      <c r="G567"/>
      <c r="H567"/>
      <c r="J567"/>
      <c r="K567"/>
      <c r="L567"/>
    </row>
    <row r="568" spans="1:12">
      <c r="A568"/>
      <c r="E568"/>
      <c r="F568"/>
      <c r="G568"/>
      <c r="H568"/>
      <c r="J568"/>
      <c r="K568"/>
      <c r="L568"/>
    </row>
    <row r="569" spans="1:12">
      <c r="A569"/>
      <c r="E569"/>
      <c r="F569"/>
      <c r="G569"/>
      <c r="H569"/>
      <c r="J569"/>
      <c r="K569"/>
      <c r="L569"/>
    </row>
    <row r="570" spans="1:12">
      <c r="A570"/>
      <c r="E570"/>
      <c r="F570"/>
      <c r="G570"/>
      <c r="H570"/>
      <c r="J570"/>
      <c r="K570"/>
      <c r="L570"/>
    </row>
    <row r="571" spans="1:12">
      <c r="A571"/>
      <c r="E571"/>
      <c r="F571"/>
      <c r="G571"/>
      <c r="H571"/>
      <c r="J571"/>
      <c r="K571"/>
      <c r="L571"/>
    </row>
    <row r="572" spans="1:12">
      <c r="A572"/>
      <c r="E572"/>
      <c r="F572"/>
      <c r="G572"/>
      <c r="H572"/>
      <c r="J572"/>
      <c r="K572"/>
      <c r="L572"/>
    </row>
    <row r="573" spans="1:12">
      <c r="A573"/>
      <c r="E573"/>
      <c r="F573"/>
      <c r="G573"/>
      <c r="H573"/>
      <c r="J573"/>
      <c r="K573"/>
      <c r="L573"/>
    </row>
    <row r="574" spans="1:12">
      <c r="A574"/>
      <c r="E574"/>
      <c r="F574"/>
      <c r="G574"/>
      <c r="H574"/>
      <c r="J574"/>
      <c r="K574"/>
      <c r="L574"/>
    </row>
    <row r="575" spans="1:12">
      <c r="A575"/>
      <c r="E575"/>
      <c r="F575"/>
      <c r="G575"/>
      <c r="H575"/>
      <c r="J575"/>
      <c r="K575"/>
      <c r="L575"/>
    </row>
    <row r="576" spans="1:12">
      <c r="A576"/>
      <c r="E576"/>
      <c r="F576"/>
      <c r="G576"/>
      <c r="H576"/>
      <c r="J576"/>
      <c r="K576"/>
      <c r="L576"/>
    </row>
    <row r="577" spans="1:12">
      <c r="A577"/>
      <c r="E577"/>
      <c r="F577"/>
      <c r="G577"/>
      <c r="H577"/>
      <c r="J577"/>
      <c r="K577"/>
      <c r="L577"/>
    </row>
    <row r="578" spans="1:12">
      <c r="A578"/>
      <c r="E578"/>
      <c r="F578"/>
      <c r="G578"/>
      <c r="H578"/>
      <c r="J578"/>
      <c r="K578"/>
      <c r="L578"/>
    </row>
    <row r="579" spans="1:12">
      <c r="A579"/>
      <c r="E579"/>
      <c r="F579"/>
      <c r="G579"/>
      <c r="H579"/>
      <c r="J579"/>
      <c r="K579"/>
      <c r="L579"/>
    </row>
    <row r="580" spans="1:12">
      <c r="A580"/>
      <c r="E580"/>
      <c r="F580"/>
      <c r="G580"/>
      <c r="H580"/>
      <c r="J580"/>
      <c r="K580"/>
      <c r="L580"/>
    </row>
    <row r="581" spans="1:12">
      <c r="A581"/>
      <c r="E581"/>
      <c r="F581"/>
      <c r="G581"/>
      <c r="H581"/>
      <c r="J581"/>
      <c r="K581"/>
      <c r="L581"/>
    </row>
    <row r="582" spans="1:12">
      <c r="A582"/>
      <c r="E582"/>
      <c r="F582"/>
      <c r="G582"/>
      <c r="H582"/>
      <c r="J582"/>
      <c r="K582"/>
      <c r="L582"/>
    </row>
    <row r="583" spans="1:12">
      <c r="A583"/>
      <c r="E583"/>
      <c r="F583"/>
      <c r="G583"/>
      <c r="H583"/>
      <c r="J583"/>
      <c r="K583"/>
      <c r="L583"/>
    </row>
    <row r="584" spans="1:12">
      <c r="A584"/>
      <c r="E584"/>
      <c r="F584"/>
      <c r="G584"/>
      <c r="H584"/>
      <c r="J584"/>
      <c r="K584"/>
      <c r="L584"/>
    </row>
    <row r="585" spans="1:12">
      <c r="A585"/>
      <c r="E585"/>
      <c r="F585"/>
      <c r="G585"/>
      <c r="H585"/>
      <c r="J585"/>
      <c r="K585"/>
      <c r="L585"/>
    </row>
    <row r="586" spans="1:12">
      <c r="A586"/>
      <c r="E586"/>
      <c r="F586"/>
      <c r="G586"/>
      <c r="H586"/>
      <c r="J586"/>
      <c r="K586"/>
      <c r="L586"/>
    </row>
    <row r="587" spans="1:12">
      <c r="A587"/>
      <c r="E587"/>
      <c r="F587"/>
      <c r="G587"/>
      <c r="H587"/>
      <c r="J587"/>
      <c r="K587"/>
      <c r="L587"/>
    </row>
    <row r="588" spans="1:12">
      <c r="A588"/>
      <c r="E588"/>
      <c r="F588"/>
      <c r="G588"/>
      <c r="H588"/>
      <c r="J588"/>
      <c r="K588"/>
      <c r="L588"/>
    </row>
    <row r="589" spans="1:12">
      <c r="A589"/>
      <c r="E589"/>
      <c r="F589"/>
      <c r="G589"/>
      <c r="H589"/>
      <c r="J589"/>
      <c r="K589"/>
      <c r="L589"/>
    </row>
    <row r="590" spans="1:12">
      <c r="A590"/>
      <c r="E590"/>
      <c r="F590"/>
      <c r="G590"/>
      <c r="H590"/>
      <c r="J590"/>
      <c r="K590"/>
      <c r="L590"/>
    </row>
    <row r="591" spans="1:12">
      <c r="A591"/>
      <c r="E591"/>
      <c r="F591"/>
      <c r="G591"/>
      <c r="H591"/>
      <c r="J591"/>
      <c r="K591"/>
      <c r="L591"/>
    </row>
    <row r="592" spans="1:12">
      <c r="A592"/>
      <c r="E592"/>
      <c r="F592"/>
      <c r="G592"/>
      <c r="H592"/>
      <c r="J592"/>
      <c r="K592"/>
      <c r="L592"/>
    </row>
    <row r="593" spans="1:12">
      <c r="A593"/>
      <c r="E593"/>
      <c r="F593"/>
      <c r="G593"/>
      <c r="H593"/>
      <c r="J593"/>
      <c r="K593"/>
      <c r="L593"/>
    </row>
    <row r="594" spans="1:12">
      <c r="A594"/>
      <c r="E594"/>
      <c r="F594"/>
      <c r="G594"/>
      <c r="H594"/>
      <c r="J594"/>
      <c r="K594"/>
      <c r="L594"/>
    </row>
    <row r="595" spans="1:12">
      <c r="A595"/>
      <c r="E595"/>
      <c r="F595"/>
      <c r="G595"/>
      <c r="H595"/>
      <c r="J595"/>
      <c r="K595"/>
      <c r="L595"/>
    </row>
    <row r="596" spans="1:12">
      <c r="A596"/>
      <c r="E596"/>
      <c r="F596"/>
      <c r="G596"/>
      <c r="H596"/>
      <c r="J596"/>
      <c r="K596"/>
      <c r="L596"/>
    </row>
    <row r="597" spans="1:12">
      <c r="A597"/>
      <c r="E597"/>
      <c r="F597"/>
      <c r="G597"/>
      <c r="H597"/>
      <c r="J597"/>
      <c r="K597"/>
      <c r="L597"/>
    </row>
    <row r="598" spans="1:12">
      <c r="A598"/>
      <c r="E598"/>
      <c r="F598"/>
      <c r="G598"/>
      <c r="H598"/>
      <c r="J598"/>
      <c r="K598"/>
      <c r="L598"/>
    </row>
    <row r="599" spans="1:12">
      <c r="A599"/>
      <c r="E599"/>
      <c r="F599"/>
      <c r="G599"/>
      <c r="H599"/>
      <c r="J599"/>
      <c r="K599"/>
      <c r="L599"/>
    </row>
    <row r="600" spans="1:12">
      <c r="A600"/>
      <c r="E600"/>
      <c r="F600"/>
      <c r="G600"/>
      <c r="H600"/>
      <c r="J600"/>
      <c r="K600"/>
      <c r="L600"/>
    </row>
    <row r="601" spans="1:12">
      <c r="A601"/>
      <c r="E601"/>
      <c r="F601"/>
      <c r="G601"/>
      <c r="H601"/>
      <c r="J601"/>
      <c r="K601"/>
      <c r="L601"/>
    </row>
    <row r="602" spans="1:12">
      <c r="A602"/>
      <c r="E602"/>
      <c r="F602"/>
      <c r="G602"/>
      <c r="H602"/>
      <c r="J602"/>
      <c r="K602"/>
      <c r="L602"/>
    </row>
    <row r="603" spans="1:12">
      <c r="A603"/>
      <c r="E603"/>
      <c r="F603"/>
      <c r="G603"/>
      <c r="H603"/>
      <c r="J603"/>
      <c r="K603"/>
      <c r="L603"/>
    </row>
    <row r="604" spans="1:12">
      <c r="A604"/>
      <c r="E604"/>
      <c r="F604"/>
      <c r="G604"/>
      <c r="H604"/>
      <c r="J604"/>
      <c r="K604"/>
      <c r="L604"/>
    </row>
    <row r="605" spans="1:12">
      <c r="A605"/>
      <c r="E605"/>
      <c r="F605"/>
      <c r="G605"/>
      <c r="H605"/>
      <c r="J605"/>
      <c r="K605"/>
      <c r="L605"/>
    </row>
    <row r="606" spans="1:12">
      <c r="A606"/>
      <c r="E606"/>
      <c r="F606"/>
      <c r="G606"/>
      <c r="H606"/>
      <c r="J606"/>
      <c r="K606"/>
      <c r="L606"/>
    </row>
    <row r="607" spans="1:12">
      <c r="A607"/>
      <c r="E607"/>
      <c r="F607"/>
      <c r="G607"/>
      <c r="H607"/>
      <c r="J607"/>
      <c r="K607"/>
      <c r="L607"/>
    </row>
    <row r="608" spans="1:12">
      <c r="A608"/>
      <c r="E608"/>
      <c r="F608"/>
      <c r="G608"/>
      <c r="H608"/>
      <c r="J608"/>
      <c r="K608"/>
      <c r="L608"/>
    </row>
    <row r="609" spans="1:12">
      <c r="A609"/>
      <c r="E609"/>
      <c r="F609"/>
      <c r="G609"/>
      <c r="H609"/>
      <c r="J609"/>
      <c r="K609"/>
      <c r="L609"/>
    </row>
    <row r="610" spans="1:12">
      <c r="A610"/>
      <c r="E610"/>
      <c r="F610"/>
      <c r="G610"/>
      <c r="H610"/>
      <c r="J610"/>
      <c r="K610"/>
      <c r="L610"/>
    </row>
    <row r="611" spans="1:12">
      <c r="A611"/>
      <c r="E611"/>
      <c r="F611"/>
      <c r="G611"/>
      <c r="H611"/>
      <c r="J611"/>
      <c r="K611"/>
      <c r="L611"/>
    </row>
    <row r="612" spans="1:12">
      <c r="A612"/>
      <c r="E612"/>
      <c r="F612"/>
      <c r="G612"/>
      <c r="H612"/>
      <c r="J612"/>
      <c r="K612"/>
      <c r="L612"/>
    </row>
    <row r="613" spans="1:12">
      <c r="A613"/>
      <c r="E613"/>
      <c r="F613"/>
      <c r="G613"/>
      <c r="H613"/>
      <c r="J613"/>
      <c r="K613"/>
      <c r="L613"/>
    </row>
    <row r="614" spans="1:12">
      <c r="A614"/>
      <c r="E614"/>
      <c r="F614"/>
      <c r="G614"/>
      <c r="H614"/>
      <c r="J614"/>
      <c r="K614"/>
      <c r="L614"/>
    </row>
    <row r="615" spans="1:12">
      <c r="A615"/>
      <c r="E615"/>
      <c r="F615"/>
      <c r="G615"/>
      <c r="H615"/>
      <c r="J615"/>
      <c r="K615"/>
      <c r="L615"/>
    </row>
    <row r="616" spans="1:12">
      <c r="A616"/>
      <c r="E616"/>
      <c r="F616"/>
      <c r="G616"/>
      <c r="H616"/>
      <c r="J616"/>
      <c r="K616"/>
      <c r="L616"/>
    </row>
    <row r="617" spans="1:12">
      <c r="A617"/>
      <c r="E617"/>
      <c r="F617"/>
      <c r="G617"/>
      <c r="H617"/>
      <c r="J617"/>
      <c r="K617"/>
      <c r="L617"/>
    </row>
    <row r="618" spans="1:12">
      <c r="A618"/>
      <c r="E618"/>
      <c r="F618"/>
      <c r="G618"/>
      <c r="H618"/>
      <c r="J618"/>
      <c r="K618"/>
      <c r="L618"/>
    </row>
    <row r="619" spans="1:12">
      <c r="A619"/>
      <c r="E619"/>
      <c r="F619"/>
      <c r="G619"/>
      <c r="H619"/>
      <c r="J619"/>
      <c r="K619"/>
      <c r="L619"/>
    </row>
    <row r="620" spans="1:12">
      <c r="A620"/>
      <c r="E620"/>
      <c r="F620"/>
      <c r="G620"/>
      <c r="H620"/>
      <c r="J620"/>
      <c r="K620"/>
      <c r="L620"/>
    </row>
    <row r="621" spans="1:12">
      <c r="A621"/>
      <c r="E621"/>
      <c r="F621"/>
      <c r="G621"/>
      <c r="H621"/>
      <c r="J621"/>
      <c r="K621"/>
      <c r="L621"/>
    </row>
    <row r="622" spans="1:12">
      <c r="A622"/>
      <c r="E622"/>
      <c r="F622"/>
      <c r="G622"/>
      <c r="H622"/>
      <c r="J622"/>
      <c r="K622"/>
      <c r="L622"/>
    </row>
    <row r="623" spans="1:12">
      <c r="A623"/>
      <c r="E623"/>
      <c r="F623"/>
      <c r="G623"/>
      <c r="H623"/>
      <c r="J623"/>
      <c r="K623"/>
      <c r="L623"/>
    </row>
    <row r="624" spans="1:12">
      <c r="A624"/>
      <c r="E624"/>
      <c r="F624"/>
      <c r="G624"/>
      <c r="H624"/>
      <c r="J624"/>
      <c r="K624"/>
      <c r="L624"/>
    </row>
    <row r="625" spans="1:12">
      <c r="A625"/>
      <c r="E625"/>
      <c r="F625"/>
      <c r="G625"/>
      <c r="H625"/>
      <c r="J625"/>
      <c r="K625"/>
      <c r="L625"/>
    </row>
    <row r="626" spans="1:12">
      <c r="A626"/>
      <c r="E626"/>
      <c r="F626"/>
      <c r="G626"/>
      <c r="H626"/>
      <c r="J626"/>
      <c r="K626"/>
      <c r="L626"/>
    </row>
    <row r="627" spans="1:12">
      <c r="A627"/>
      <c r="E627"/>
      <c r="F627"/>
      <c r="G627"/>
      <c r="H627"/>
      <c r="J627"/>
      <c r="K627"/>
      <c r="L627"/>
    </row>
    <row r="628" spans="1:12">
      <c r="A628"/>
      <c r="E628"/>
      <c r="F628"/>
      <c r="G628"/>
      <c r="H628"/>
      <c r="J628"/>
      <c r="K628"/>
      <c r="L628"/>
    </row>
    <row r="629" spans="1:12">
      <c r="A629"/>
      <c r="E629"/>
      <c r="F629"/>
      <c r="G629"/>
      <c r="H629"/>
      <c r="J629"/>
      <c r="K629"/>
      <c r="L629"/>
    </row>
    <row r="630" spans="1:12">
      <c r="A630"/>
      <c r="E630"/>
      <c r="F630"/>
      <c r="G630"/>
      <c r="H630"/>
      <c r="J630"/>
      <c r="K630"/>
      <c r="L630"/>
    </row>
    <row r="631" spans="1:12">
      <c r="A631"/>
      <c r="E631"/>
      <c r="F631"/>
      <c r="G631"/>
      <c r="H631"/>
      <c r="J631"/>
      <c r="K631"/>
      <c r="L631"/>
    </row>
    <row r="632" spans="1:12">
      <c r="A632"/>
      <c r="E632"/>
      <c r="F632"/>
      <c r="G632"/>
      <c r="H632"/>
      <c r="J632"/>
      <c r="K632"/>
      <c r="L632"/>
    </row>
    <row r="633" spans="1:12">
      <c r="A633"/>
      <c r="E633"/>
      <c r="F633"/>
      <c r="G633"/>
      <c r="H633"/>
      <c r="J633"/>
      <c r="K633"/>
      <c r="L633"/>
    </row>
    <row r="634" spans="1:12">
      <c r="A634"/>
      <c r="E634"/>
      <c r="F634"/>
      <c r="G634"/>
      <c r="H634"/>
      <c r="J634"/>
      <c r="K634"/>
      <c r="L634"/>
    </row>
    <row r="635" spans="1:12">
      <c r="A635"/>
      <c r="E635"/>
      <c r="F635"/>
      <c r="G635"/>
      <c r="H635"/>
      <c r="J635"/>
      <c r="K635"/>
      <c r="L635"/>
    </row>
    <row r="636" spans="1:12">
      <c r="A636"/>
      <c r="E636"/>
      <c r="F636"/>
      <c r="G636"/>
      <c r="H636"/>
      <c r="J636"/>
      <c r="K636"/>
      <c r="L636"/>
    </row>
    <row r="637" spans="1:12">
      <c r="A637"/>
      <c r="E637"/>
      <c r="F637"/>
      <c r="G637"/>
      <c r="H637"/>
      <c r="J637"/>
      <c r="K637"/>
      <c r="L637"/>
    </row>
    <row r="638" spans="1:12">
      <c r="A638"/>
      <c r="E638"/>
      <c r="F638"/>
      <c r="G638"/>
      <c r="H638"/>
      <c r="J638"/>
      <c r="K638"/>
      <c r="L638"/>
    </row>
    <row r="639" spans="1:12">
      <c r="A639"/>
      <c r="E639"/>
      <c r="F639"/>
      <c r="G639"/>
      <c r="H639"/>
      <c r="J639"/>
      <c r="K639"/>
      <c r="L639"/>
    </row>
    <row r="640" spans="1:12">
      <c r="A640"/>
      <c r="E640"/>
      <c r="F640"/>
      <c r="G640"/>
      <c r="H640"/>
      <c r="J640"/>
      <c r="K640"/>
      <c r="L640"/>
    </row>
    <row r="641" spans="1:12">
      <c r="A641"/>
      <c r="E641"/>
      <c r="F641"/>
      <c r="G641"/>
      <c r="H641"/>
      <c r="J641"/>
      <c r="K641"/>
      <c r="L641"/>
    </row>
    <row r="642" spans="1:12">
      <c r="A642"/>
      <c r="E642"/>
      <c r="F642"/>
      <c r="G642"/>
      <c r="H642"/>
      <c r="J642"/>
      <c r="K642"/>
      <c r="L642"/>
    </row>
    <row r="643" spans="1:12">
      <c r="A643"/>
      <c r="E643"/>
      <c r="F643"/>
      <c r="G643"/>
      <c r="H643"/>
      <c r="J643"/>
      <c r="K643"/>
      <c r="L643"/>
    </row>
    <row r="644" spans="1:12">
      <c r="A644"/>
      <c r="E644"/>
      <c r="F644"/>
      <c r="G644"/>
      <c r="H644"/>
      <c r="J644"/>
      <c r="K644"/>
      <c r="L644"/>
    </row>
    <row r="645" spans="1:12">
      <c r="A645"/>
      <c r="E645"/>
      <c r="F645"/>
      <c r="G645"/>
      <c r="H645"/>
      <c r="J645"/>
      <c r="K645"/>
      <c r="L645"/>
    </row>
    <row r="646" spans="1:12">
      <c r="A646"/>
      <c r="E646"/>
      <c r="F646"/>
      <c r="G646"/>
      <c r="H646"/>
      <c r="J646"/>
      <c r="K646"/>
      <c r="L646"/>
    </row>
    <row r="647" spans="1:12">
      <c r="A647"/>
      <c r="E647"/>
      <c r="F647"/>
      <c r="G647"/>
      <c r="H647"/>
      <c r="J647"/>
      <c r="K647"/>
      <c r="L647"/>
    </row>
    <row r="648" spans="1:12">
      <c r="A648"/>
      <c r="E648"/>
      <c r="F648"/>
      <c r="G648"/>
      <c r="H648"/>
      <c r="J648"/>
      <c r="K648"/>
      <c r="L648"/>
    </row>
    <row r="649" spans="1:12">
      <c r="A649"/>
      <c r="E649"/>
      <c r="F649"/>
      <c r="G649"/>
      <c r="H649"/>
      <c r="J649"/>
      <c r="K649"/>
      <c r="L649"/>
    </row>
    <row r="650" spans="1:12">
      <c r="A650"/>
      <c r="E650"/>
      <c r="F650"/>
      <c r="G650"/>
      <c r="H650"/>
      <c r="J650"/>
      <c r="K650"/>
      <c r="L650"/>
    </row>
    <row r="651" spans="1:12">
      <c r="A651"/>
      <c r="E651"/>
      <c r="F651"/>
      <c r="G651"/>
      <c r="H651"/>
      <c r="J651"/>
      <c r="K651"/>
      <c r="L651"/>
    </row>
    <row r="652" spans="1:12">
      <c r="A652"/>
      <c r="E652"/>
      <c r="F652"/>
      <c r="G652"/>
      <c r="H652"/>
      <c r="J652"/>
      <c r="K652"/>
      <c r="L652"/>
    </row>
    <row r="653" spans="1:12">
      <c r="A653"/>
      <c r="E653"/>
      <c r="F653"/>
      <c r="G653"/>
      <c r="H653"/>
      <c r="J653"/>
      <c r="K653"/>
      <c r="L653"/>
    </row>
    <row r="654" spans="1:12">
      <c r="A654"/>
      <c r="E654"/>
      <c r="F654"/>
      <c r="G654"/>
      <c r="H654"/>
      <c r="J654"/>
      <c r="K654"/>
      <c r="L654"/>
    </row>
    <row r="655" spans="1:12">
      <c r="A655"/>
      <c r="E655"/>
      <c r="F655"/>
      <c r="G655"/>
      <c r="H655"/>
      <c r="J655"/>
      <c r="K655"/>
      <c r="L655"/>
    </row>
    <row r="656" spans="1:12">
      <c r="A656"/>
      <c r="E656"/>
      <c r="F656"/>
      <c r="G656"/>
      <c r="H656"/>
      <c r="J656"/>
      <c r="K656"/>
      <c r="L656"/>
    </row>
    <row r="657" spans="1:12">
      <c r="A657"/>
      <c r="E657"/>
      <c r="F657"/>
      <c r="G657"/>
      <c r="H657"/>
      <c r="J657"/>
      <c r="K657"/>
      <c r="L657"/>
    </row>
    <row r="658" spans="1:12">
      <c r="A658"/>
      <c r="E658"/>
      <c r="F658"/>
      <c r="G658"/>
      <c r="H658"/>
      <c r="J658"/>
      <c r="K658"/>
      <c r="L658"/>
    </row>
    <row r="659" spans="1:12">
      <c r="A659"/>
      <c r="E659"/>
      <c r="F659"/>
      <c r="G659"/>
      <c r="H659"/>
      <c r="J659"/>
      <c r="K659"/>
      <c r="L659"/>
    </row>
    <row r="660" spans="1:12">
      <c r="A660"/>
      <c r="E660"/>
      <c r="F660"/>
      <c r="G660"/>
      <c r="H660"/>
      <c r="J660"/>
      <c r="K660"/>
      <c r="L660"/>
    </row>
    <row r="661" spans="1:12">
      <c r="A661"/>
      <c r="E661"/>
      <c r="F661"/>
      <c r="G661"/>
      <c r="H661"/>
      <c r="J661"/>
      <c r="K661"/>
      <c r="L661"/>
    </row>
    <row r="662" spans="1:12">
      <c r="A662"/>
      <c r="E662"/>
      <c r="F662"/>
      <c r="G662"/>
      <c r="H662"/>
      <c r="J662"/>
      <c r="K662"/>
      <c r="L662"/>
    </row>
    <row r="663" spans="1:12">
      <c r="A663"/>
      <c r="E663"/>
      <c r="F663"/>
      <c r="G663"/>
      <c r="H663"/>
      <c r="J663"/>
      <c r="K663"/>
      <c r="L663"/>
    </row>
    <row r="664" spans="1:12">
      <c r="A664"/>
      <c r="E664"/>
      <c r="F664"/>
      <c r="G664"/>
      <c r="H664"/>
      <c r="J664"/>
      <c r="K664"/>
      <c r="L664"/>
    </row>
    <row r="665" spans="1:12">
      <c r="A665"/>
      <c r="E665"/>
      <c r="F665"/>
      <c r="G665"/>
      <c r="H665"/>
      <c r="J665"/>
      <c r="K665"/>
      <c r="L665"/>
    </row>
    <row r="666" spans="1:12">
      <c r="A666"/>
      <c r="E666"/>
      <c r="F666"/>
      <c r="G666"/>
      <c r="H666"/>
      <c r="J666"/>
      <c r="K666"/>
      <c r="L666"/>
    </row>
    <row r="667" spans="1:12">
      <c r="A667"/>
      <c r="E667"/>
      <c r="F667"/>
      <c r="G667"/>
      <c r="H667"/>
      <c r="J667"/>
      <c r="K667"/>
      <c r="L667"/>
    </row>
    <row r="668" spans="1:12">
      <c r="A668"/>
      <c r="E668"/>
      <c r="F668"/>
      <c r="G668"/>
      <c r="H668"/>
      <c r="J668"/>
      <c r="K668"/>
      <c r="L668"/>
    </row>
    <row r="669" spans="1:12">
      <c r="A669"/>
      <c r="E669"/>
      <c r="F669"/>
      <c r="G669"/>
      <c r="H669"/>
      <c r="J669"/>
      <c r="K669"/>
      <c r="L669"/>
    </row>
    <row r="670" spans="1:12">
      <c r="A670"/>
      <c r="E670"/>
      <c r="F670"/>
      <c r="G670"/>
      <c r="H670"/>
      <c r="J670"/>
      <c r="K670"/>
      <c r="L670"/>
    </row>
    <row r="671" spans="1:12">
      <c r="A671"/>
      <c r="E671"/>
      <c r="F671"/>
      <c r="G671"/>
      <c r="H671"/>
      <c r="J671"/>
      <c r="K671"/>
      <c r="L671"/>
    </row>
    <row r="672" spans="1:12">
      <c r="A672"/>
      <c r="E672"/>
      <c r="F672"/>
      <c r="G672"/>
      <c r="H672"/>
      <c r="J672"/>
      <c r="K672"/>
      <c r="L672"/>
    </row>
    <row r="673" spans="1:12">
      <c r="A673"/>
      <c r="E673"/>
      <c r="F673"/>
      <c r="G673"/>
      <c r="H673"/>
      <c r="J673"/>
      <c r="K673"/>
      <c r="L673"/>
    </row>
    <row r="674" spans="1:12">
      <c r="A674"/>
      <c r="E674"/>
      <c r="F674"/>
      <c r="G674"/>
      <c r="H674"/>
      <c r="J674"/>
      <c r="K674"/>
      <c r="L674"/>
    </row>
    <row r="675" spans="1:12">
      <c r="A675"/>
      <c r="E675"/>
      <c r="F675"/>
      <c r="G675"/>
      <c r="H675"/>
      <c r="J675"/>
      <c r="K675"/>
      <c r="L675"/>
    </row>
    <row r="676" spans="1:12">
      <c r="A676"/>
      <c r="E676"/>
      <c r="F676"/>
      <c r="G676"/>
      <c r="H676"/>
      <c r="J676"/>
      <c r="K676"/>
      <c r="L676"/>
    </row>
    <row r="677" spans="1:12">
      <c r="A677"/>
      <c r="E677"/>
      <c r="F677"/>
      <c r="G677"/>
      <c r="H677"/>
      <c r="J677"/>
      <c r="K677"/>
      <c r="L677"/>
    </row>
    <row r="678" spans="1:12">
      <c r="A678"/>
      <c r="E678"/>
      <c r="F678"/>
      <c r="G678"/>
      <c r="H678"/>
      <c r="J678"/>
      <c r="K678"/>
      <c r="L678"/>
    </row>
    <row r="679" spans="1:12">
      <c r="A679"/>
      <c r="E679"/>
      <c r="F679"/>
      <c r="G679"/>
      <c r="H679"/>
      <c r="J679"/>
      <c r="K679"/>
      <c r="L679"/>
    </row>
    <row r="680" spans="1:12">
      <c r="A680"/>
      <c r="E680"/>
      <c r="F680"/>
      <c r="G680"/>
      <c r="H680"/>
      <c r="J680"/>
      <c r="K680"/>
      <c r="L680"/>
    </row>
    <row r="681" spans="1:12">
      <c r="A681"/>
      <c r="E681"/>
      <c r="F681"/>
      <c r="G681"/>
      <c r="H681"/>
      <c r="J681"/>
      <c r="K681"/>
      <c r="L681"/>
    </row>
    <row r="682" spans="1:12">
      <c r="A682"/>
      <c r="E682"/>
      <c r="F682"/>
      <c r="G682"/>
      <c r="H682"/>
      <c r="J682"/>
      <c r="K682"/>
      <c r="L682"/>
    </row>
    <row r="683" spans="1:12">
      <c r="A683"/>
      <c r="E683"/>
      <c r="F683"/>
      <c r="G683"/>
      <c r="H683"/>
      <c r="J683"/>
      <c r="K683"/>
      <c r="L683"/>
    </row>
    <row r="684" spans="1:12">
      <c r="A684"/>
      <c r="E684"/>
      <c r="F684"/>
      <c r="G684"/>
      <c r="H684"/>
      <c r="J684"/>
      <c r="K684"/>
      <c r="L684"/>
    </row>
    <row r="685" spans="1:12">
      <c r="A685"/>
      <c r="E685"/>
      <c r="F685"/>
      <c r="G685"/>
      <c r="H685"/>
      <c r="J685"/>
      <c r="K685"/>
      <c r="L685"/>
    </row>
    <row r="686" spans="1:12">
      <c r="A686"/>
      <c r="E686"/>
      <c r="F686"/>
      <c r="G686"/>
      <c r="H686"/>
      <c r="J686"/>
      <c r="K686"/>
      <c r="L686"/>
    </row>
    <row r="687" spans="1:12">
      <c r="A687"/>
      <c r="E687"/>
      <c r="F687"/>
      <c r="G687"/>
      <c r="H687"/>
      <c r="J687"/>
      <c r="K687"/>
      <c r="L687"/>
    </row>
    <row r="688" spans="1:12">
      <c r="A688"/>
      <c r="E688"/>
      <c r="F688"/>
      <c r="G688"/>
      <c r="H688"/>
      <c r="J688"/>
      <c r="K688"/>
      <c r="L688"/>
    </row>
    <row r="689" spans="1:12">
      <c r="A689"/>
      <c r="E689"/>
      <c r="F689"/>
      <c r="G689"/>
      <c r="H689"/>
      <c r="J689"/>
      <c r="K689"/>
      <c r="L689"/>
    </row>
    <row r="690" spans="1:12">
      <c r="A690"/>
      <c r="E690"/>
      <c r="F690"/>
      <c r="G690"/>
      <c r="H690"/>
      <c r="J690"/>
      <c r="K690"/>
      <c r="L690"/>
    </row>
    <row r="691" spans="1:12">
      <c r="A691"/>
      <c r="E691"/>
      <c r="F691"/>
      <c r="G691"/>
      <c r="H691"/>
      <c r="J691"/>
      <c r="K691"/>
      <c r="L691"/>
    </row>
    <row r="692" spans="1:12">
      <c r="A692"/>
      <c r="E692"/>
      <c r="F692"/>
      <c r="G692"/>
      <c r="H692"/>
      <c r="J692"/>
      <c r="K692"/>
      <c r="L692"/>
    </row>
    <row r="693" spans="1:12">
      <c r="A693"/>
      <c r="E693"/>
      <c r="F693"/>
      <c r="G693"/>
      <c r="H693"/>
      <c r="J693"/>
      <c r="K693"/>
      <c r="L693"/>
    </row>
    <row r="694" spans="1:12">
      <c r="A694"/>
      <c r="E694"/>
      <c r="F694"/>
      <c r="G694"/>
      <c r="H694"/>
      <c r="J694"/>
      <c r="K694"/>
      <c r="L694"/>
    </row>
    <row r="695" spans="1:12">
      <c r="A695"/>
      <c r="E695"/>
      <c r="F695"/>
      <c r="G695"/>
      <c r="H695"/>
      <c r="J695"/>
      <c r="K695"/>
      <c r="L695"/>
    </row>
    <row r="696" spans="1:12">
      <c r="A696"/>
      <c r="E696"/>
      <c r="F696"/>
      <c r="G696"/>
      <c r="H696"/>
      <c r="J696"/>
      <c r="K696"/>
      <c r="L696"/>
    </row>
    <row r="697" spans="1:12">
      <c r="A697"/>
      <c r="E697"/>
      <c r="F697"/>
      <c r="G697"/>
      <c r="H697"/>
      <c r="J697"/>
      <c r="K697"/>
      <c r="L697"/>
    </row>
    <row r="698" spans="1:12">
      <c r="A698"/>
      <c r="E698"/>
      <c r="F698"/>
      <c r="G698"/>
      <c r="H698"/>
      <c r="J698"/>
      <c r="K698"/>
      <c r="L698"/>
    </row>
    <row r="699" spans="1:12">
      <c r="A699"/>
      <c r="E699"/>
      <c r="F699"/>
      <c r="G699"/>
      <c r="H699"/>
      <c r="J699"/>
      <c r="K699"/>
      <c r="L699"/>
    </row>
    <row r="700" spans="1:12">
      <c r="A700"/>
      <c r="E700"/>
      <c r="F700"/>
      <c r="G700"/>
      <c r="H700"/>
      <c r="J700"/>
      <c r="K700"/>
      <c r="L700"/>
    </row>
    <row r="701" spans="1:12">
      <c r="A701"/>
      <c r="E701"/>
      <c r="F701"/>
      <c r="G701"/>
      <c r="H701"/>
      <c r="J701"/>
      <c r="K701"/>
      <c r="L701"/>
    </row>
    <row r="702" spans="1:12">
      <c r="A702"/>
      <c r="E702"/>
      <c r="F702"/>
      <c r="G702"/>
      <c r="H702"/>
      <c r="J702"/>
      <c r="K702"/>
      <c r="L702"/>
    </row>
    <row r="703" spans="1:12">
      <c r="A703"/>
      <c r="E703"/>
      <c r="F703"/>
      <c r="G703"/>
      <c r="H703"/>
      <c r="J703"/>
      <c r="K703"/>
      <c r="L703"/>
    </row>
    <row r="704" spans="1:12">
      <c r="A704"/>
      <c r="E704"/>
      <c r="F704"/>
      <c r="G704"/>
      <c r="H704"/>
      <c r="J704"/>
      <c r="K704"/>
      <c r="L704"/>
    </row>
    <row r="705" spans="1:12">
      <c r="A705"/>
      <c r="E705"/>
      <c r="F705"/>
      <c r="G705"/>
      <c r="H705"/>
      <c r="J705"/>
      <c r="K705"/>
      <c r="L705"/>
    </row>
    <row r="706" spans="1:12">
      <c r="A706"/>
      <c r="E706"/>
      <c r="F706"/>
      <c r="G706"/>
      <c r="H706"/>
      <c r="J706"/>
      <c r="K706"/>
      <c r="L706"/>
    </row>
    <row r="707" spans="1:12">
      <c r="A707"/>
      <c r="E707"/>
      <c r="F707"/>
      <c r="G707"/>
      <c r="H707"/>
      <c r="J707"/>
      <c r="K707"/>
      <c r="L707"/>
    </row>
    <row r="708" spans="1:12">
      <c r="A708"/>
      <c r="E708"/>
      <c r="F708"/>
      <c r="G708"/>
      <c r="H708"/>
      <c r="J708"/>
      <c r="K708"/>
      <c r="L708"/>
    </row>
    <row r="709" spans="1:12">
      <c r="A709"/>
      <c r="E709"/>
      <c r="F709"/>
      <c r="G709"/>
      <c r="H709"/>
      <c r="J709"/>
      <c r="K709"/>
      <c r="L709"/>
    </row>
    <row r="710" spans="1:12">
      <c r="A710"/>
      <c r="E710"/>
      <c r="F710"/>
      <c r="G710"/>
      <c r="H710"/>
      <c r="J710"/>
      <c r="K710"/>
      <c r="L710"/>
    </row>
    <row r="711" spans="1:12">
      <c r="A711"/>
      <c r="E711"/>
      <c r="F711"/>
      <c r="G711"/>
      <c r="H711"/>
      <c r="J711"/>
      <c r="K711"/>
      <c r="L711"/>
    </row>
    <row r="712" spans="1:12">
      <c r="A712"/>
      <c r="E712"/>
      <c r="F712"/>
      <c r="G712"/>
      <c r="H712"/>
      <c r="J712"/>
      <c r="K712"/>
      <c r="L712"/>
    </row>
    <row r="713" spans="1:12">
      <c r="A713"/>
      <c r="E713"/>
      <c r="F713"/>
      <c r="G713"/>
      <c r="H713"/>
      <c r="J713"/>
      <c r="K713"/>
      <c r="L713"/>
    </row>
    <row r="714" spans="1:12">
      <c r="A714"/>
      <c r="E714"/>
      <c r="F714"/>
      <c r="G714"/>
      <c r="H714"/>
      <c r="J714"/>
      <c r="K714"/>
      <c r="L714"/>
    </row>
    <row r="715" spans="1:12">
      <c r="A715"/>
      <c r="E715"/>
      <c r="F715"/>
      <c r="G715"/>
      <c r="H715"/>
      <c r="J715"/>
      <c r="K715"/>
      <c r="L715"/>
    </row>
    <row r="716" spans="1:12">
      <c r="A716"/>
      <c r="E716"/>
      <c r="F716"/>
      <c r="G716"/>
      <c r="H716"/>
      <c r="J716"/>
      <c r="K716"/>
      <c r="L716"/>
    </row>
    <row r="717" spans="1:12">
      <c r="A717"/>
      <c r="E717"/>
      <c r="F717"/>
      <c r="G717"/>
      <c r="H717"/>
      <c r="J717"/>
      <c r="K717"/>
      <c r="L717"/>
    </row>
    <row r="718" spans="1:12">
      <c r="A718"/>
      <c r="E718"/>
      <c r="F718"/>
      <c r="G718"/>
      <c r="H718"/>
      <c r="J718"/>
      <c r="K718"/>
      <c r="L718"/>
    </row>
    <row r="719" spans="1:12">
      <c r="A719"/>
      <c r="E719"/>
      <c r="F719"/>
      <c r="G719"/>
      <c r="H719"/>
      <c r="J719"/>
      <c r="K719"/>
      <c r="L719"/>
    </row>
    <row r="720" spans="1:12">
      <c r="A720"/>
      <c r="E720"/>
      <c r="F720"/>
      <c r="G720"/>
      <c r="H720"/>
      <c r="J720"/>
      <c r="K720"/>
      <c r="L720"/>
    </row>
    <row r="721" spans="1:12">
      <c r="A721"/>
      <c r="E721"/>
      <c r="F721"/>
      <c r="G721"/>
      <c r="H721"/>
      <c r="J721"/>
      <c r="K721"/>
      <c r="L721"/>
    </row>
    <row r="722" spans="1:12">
      <c r="A722"/>
      <c r="E722"/>
      <c r="F722"/>
      <c r="G722"/>
      <c r="H722"/>
      <c r="J722"/>
      <c r="K722"/>
      <c r="L722"/>
    </row>
    <row r="723" spans="1:12">
      <c r="A723"/>
      <c r="E723"/>
      <c r="F723"/>
      <c r="G723"/>
      <c r="H723"/>
      <c r="J723"/>
      <c r="K723"/>
      <c r="L723"/>
    </row>
    <row r="724" spans="1:12">
      <c r="A724"/>
      <c r="E724"/>
      <c r="F724"/>
      <c r="G724"/>
      <c r="H724"/>
      <c r="J724"/>
      <c r="K724"/>
      <c r="L724"/>
    </row>
    <row r="725" spans="1:12">
      <c r="A725"/>
      <c r="E725"/>
      <c r="F725"/>
      <c r="G725"/>
      <c r="H725"/>
      <c r="J725"/>
      <c r="K725"/>
      <c r="L725"/>
    </row>
    <row r="726" spans="1:12">
      <c r="A726"/>
      <c r="E726"/>
      <c r="F726"/>
      <c r="G726"/>
      <c r="H726"/>
      <c r="J726"/>
      <c r="K726"/>
      <c r="L726"/>
    </row>
    <row r="727" spans="1:12">
      <c r="A727"/>
      <c r="E727"/>
      <c r="F727"/>
      <c r="G727"/>
      <c r="H727"/>
      <c r="J727"/>
      <c r="K727"/>
      <c r="L727"/>
    </row>
    <row r="728" spans="1:12">
      <c r="A728"/>
      <c r="E728"/>
      <c r="F728"/>
      <c r="G728"/>
      <c r="H728"/>
      <c r="J728"/>
      <c r="K728"/>
      <c r="L728"/>
    </row>
    <row r="729" spans="1:12">
      <c r="A729"/>
      <c r="E729"/>
      <c r="F729"/>
      <c r="G729"/>
      <c r="H729"/>
      <c r="J729"/>
      <c r="K729"/>
      <c r="L729"/>
    </row>
    <row r="730" spans="1:12">
      <c r="A730"/>
      <c r="E730"/>
      <c r="F730"/>
      <c r="G730"/>
      <c r="H730"/>
      <c r="J730"/>
      <c r="K730"/>
      <c r="L730"/>
    </row>
    <row r="731" spans="1:12">
      <c r="A731"/>
      <c r="E731"/>
      <c r="F731"/>
      <c r="G731"/>
      <c r="H731"/>
      <c r="J731"/>
      <c r="K731"/>
      <c r="L731"/>
    </row>
    <row r="732" spans="1:12">
      <c r="A732"/>
      <c r="E732"/>
      <c r="F732"/>
      <c r="G732"/>
      <c r="H732"/>
      <c r="J732"/>
      <c r="K732"/>
      <c r="L732"/>
    </row>
    <row r="733" spans="1:12">
      <c r="A733"/>
      <c r="E733"/>
      <c r="F733"/>
      <c r="G733"/>
      <c r="H733"/>
      <c r="J733"/>
      <c r="K733"/>
      <c r="L733"/>
    </row>
    <row r="734" spans="1:12">
      <c r="A734"/>
      <c r="E734"/>
      <c r="F734"/>
      <c r="G734"/>
      <c r="H734"/>
      <c r="J734"/>
      <c r="K734"/>
      <c r="L734"/>
    </row>
    <row r="735" spans="1:12">
      <c r="A735"/>
      <c r="E735"/>
      <c r="F735"/>
      <c r="G735"/>
      <c r="H735"/>
      <c r="J735"/>
      <c r="K735"/>
      <c r="L735"/>
    </row>
    <row r="736" spans="1:12">
      <c r="A736"/>
      <c r="E736"/>
      <c r="F736"/>
      <c r="G736"/>
      <c r="H736"/>
      <c r="J736"/>
      <c r="K736"/>
      <c r="L736"/>
    </row>
    <row r="737" spans="1:12">
      <c r="A737"/>
      <c r="E737"/>
      <c r="F737"/>
      <c r="G737"/>
      <c r="H737"/>
      <c r="J737"/>
      <c r="K737"/>
      <c r="L737"/>
    </row>
    <row r="738" spans="1:12">
      <c r="A738"/>
      <c r="E738"/>
      <c r="F738"/>
      <c r="G738"/>
      <c r="H738"/>
      <c r="J738"/>
      <c r="K738"/>
      <c r="L738"/>
    </row>
    <row r="739" spans="1:12">
      <c r="A739"/>
      <c r="E739"/>
      <c r="F739"/>
      <c r="G739"/>
      <c r="H739"/>
      <c r="J739"/>
      <c r="K739"/>
      <c r="L739"/>
    </row>
    <row r="740" spans="1:12">
      <c r="A740"/>
      <c r="E740"/>
      <c r="F740"/>
      <c r="G740"/>
      <c r="H740"/>
      <c r="J740"/>
      <c r="K740"/>
      <c r="L740"/>
    </row>
    <row r="741" spans="1:12">
      <c r="A741"/>
      <c r="E741"/>
      <c r="F741"/>
      <c r="G741"/>
      <c r="H741"/>
      <c r="J741"/>
      <c r="K741"/>
      <c r="L741"/>
    </row>
    <row r="742" spans="1:12">
      <c r="A742"/>
      <c r="E742"/>
      <c r="F742"/>
      <c r="G742"/>
      <c r="H742"/>
      <c r="J742"/>
      <c r="K742"/>
      <c r="L742"/>
    </row>
    <row r="743" spans="1:12">
      <c r="A743"/>
      <c r="E743"/>
      <c r="F743"/>
      <c r="G743"/>
      <c r="H743"/>
      <c r="J743"/>
      <c r="K743"/>
      <c r="L743"/>
    </row>
    <row r="744" spans="1:12">
      <c r="A744"/>
      <c r="E744"/>
      <c r="F744"/>
      <c r="G744"/>
      <c r="H744"/>
      <c r="J744"/>
      <c r="K744"/>
      <c r="L744"/>
    </row>
    <row r="745" spans="1:12">
      <c r="A745"/>
      <c r="E745"/>
      <c r="F745"/>
      <c r="G745"/>
      <c r="H745"/>
      <c r="J745"/>
      <c r="K745"/>
      <c r="L745"/>
    </row>
    <row r="746" spans="1:12">
      <c r="A746"/>
      <c r="E746"/>
      <c r="F746"/>
      <c r="G746"/>
      <c r="H746"/>
      <c r="J746"/>
      <c r="K746"/>
      <c r="L746"/>
    </row>
    <row r="747" spans="1:12">
      <c r="A747"/>
      <c r="E747"/>
      <c r="F747"/>
      <c r="G747"/>
      <c r="H747"/>
      <c r="J747"/>
      <c r="K747"/>
      <c r="L747"/>
    </row>
    <row r="748" spans="1:12">
      <c r="A748"/>
      <c r="E748"/>
      <c r="F748"/>
      <c r="G748"/>
      <c r="H748"/>
      <c r="J748"/>
      <c r="K748"/>
      <c r="L748"/>
    </row>
  </sheetData>
  <sheetProtection insertRows="0"/>
  <customSheetViews>
    <customSheetView guid="{21F2E024-704F-4E93-AC63-213755ECFFE0}" scale="85" showPageBreaks="1" showGridLines="0" fitToPage="1" printArea="1" view="pageBreakPreview">
      <selection activeCell="S11" sqref="S11"/>
      <pageMargins left="0.70866141732283472" right="0.70866141732283472" top="0.74803149606299213" bottom="0.74803149606299213" header="0.31496062992125984" footer="0.31496062992125984"/>
      <pageSetup paperSize="9" scale="9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22">
    <mergeCell ref="F25:H25"/>
    <mergeCell ref="F20:H20"/>
    <mergeCell ref="F21:H21"/>
    <mergeCell ref="F22:H22"/>
    <mergeCell ref="F23:H23"/>
    <mergeCell ref="F24:H24"/>
    <mergeCell ref="J2:K2"/>
    <mergeCell ref="J3:K3"/>
    <mergeCell ref="C26:K26"/>
    <mergeCell ref="A5:L5"/>
    <mergeCell ref="F9:H9"/>
    <mergeCell ref="A6:L6"/>
    <mergeCell ref="F15:H15"/>
    <mergeCell ref="F16:H16"/>
    <mergeCell ref="F17:H17"/>
    <mergeCell ref="F18:H18"/>
    <mergeCell ref="F19:H19"/>
    <mergeCell ref="F10:H10"/>
    <mergeCell ref="F11:H11"/>
    <mergeCell ref="F12:H12"/>
    <mergeCell ref="F13:H13"/>
    <mergeCell ref="F14:H14"/>
  </mergeCells>
  <dataValidations count="1">
    <dataValidation allowBlank="1" showInputMessage="1" showErrorMessage="1" prompt="Please enter text" sqref="F9:H25"/>
  </dataValidations>
  <pageMargins left="0.70866141732283472" right="0.70866141732283472" top="0.74803149606299213" bottom="0.74803149606299213" header="0.31496062992125984" footer="0.31496062992125984"/>
  <pageSetup paperSize="9" scale="91" fitToHeight="10" orientation="landscape" cellComments="asDisplayed" r:id="rId2"/>
  <headerFooter alignWithMargins="0">
    <oddHeader>&amp;C&amp;"Arial,Regular" Commerce Commission Information Disclosure Template</oddHeader>
    <oddFooter>&amp;L&amp;"Arial,Regular" &amp;P&amp;C&amp;"Arial,Regular" &amp;F&amp;R&amp;"Arial,Regular" &amp;A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499984740745262"/>
  </sheetPr>
  <dimension ref="A1:O53"/>
  <sheetViews>
    <sheetView showGridLines="0" zoomScaleNormal="100" zoomScaleSheetLayoutView="70" workbookViewId="0">
      <selection activeCell="N31" sqref="N31"/>
    </sheetView>
  </sheetViews>
  <sheetFormatPr defaultColWidth="9.109375" defaultRowHeight="13.8"/>
  <cols>
    <col min="1" max="1" width="4.5546875" style="50" customWidth="1"/>
    <col min="2" max="2" width="2.5546875" style="156" customWidth="1"/>
    <col min="3" max="3" width="6.109375" style="50" customWidth="1"/>
    <col min="4" max="5" width="2.33203125" style="50" customWidth="1"/>
    <col min="6" max="6" width="55.33203125" style="48" customWidth="1"/>
    <col min="7" max="8" width="3.6640625" style="48" customWidth="1"/>
    <col min="9" max="9" width="12.88671875" style="48" customWidth="1"/>
    <col min="10" max="10" width="16.109375" style="50" customWidth="1"/>
    <col min="11" max="11" width="10.44140625" style="204" bestFit="1" customWidth="1"/>
    <col min="12" max="12" width="2.6640625" style="50" customWidth="1"/>
    <col min="13" max="13" width="9.109375" style="429"/>
    <col min="14" max="16384" width="9.109375" style="50"/>
  </cols>
  <sheetData>
    <row r="1" spans="1:13" s="37" customFormat="1" ht="15" customHeight="1">
      <c r="A1" s="114"/>
      <c r="B1" s="115"/>
      <c r="C1" s="115"/>
      <c r="D1" s="115"/>
      <c r="E1" s="115"/>
      <c r="F1" s="115"/>
      <c r="G1" s="115"/>
      <c r="H1" s="115"/>
      <c r="I1" s="115"/>
      <c r="J1" s="115"/>
      <c r="K1" s="115"/>
      <c r="L1" s="116"/>
      <c r="M1" s="427"/>
    </row>
    <row r="2" spans="1:13" s="37" customFormat="1" ht="18" customHeight="1">
      <c r="A2" s="117"/>
      <c r="B2" s="448"/>
      <c r="C2" s="448"/>
      <c r="D2" s="448"/>
      <c r="E2" s="448"/>
      <c r="F2" s="448"/>
      <c r="G2" s="140"/>
      <c r="H2" s="140" t="s">
        <v>9</v>
      </c>
      <c r="I2" s="623" t="str">
        <f>IF(NOT(ISBLANK(CoverSheet!$C$8)),CoverSheet!$C$8,"")</f>
        <v>Alpine Energy Limitied</v>
      </c>
      <c r="J2" s="623"/>
      <c r="K2" s="623"/>
      <c r="L2" s="81"/>
      <c r="M2" s="427"/>
    </row>
    <row r="3" spans="1:13" s="37" customFormat="1" ht="18" customHeight="1">
      <c r="A3" s="117"/>
      <c r="B3" s="448"/>
      <c r="C3" s="448"/>
      <c r="D3" s="448"/>
      <c r="E3" s="448"/>
      <c r="F3" s="448"/>
      <c r="G3" s="140"/>
      <c r="H3" s="140" t="s">
        <v>462</v>
      </c>
      <c r="I3" s="624">
        <f>IF(ISNUMBER(CoverSheet!$C$12),CoverSheet!$C$12,"")</f>
        <v>41729</v>
      </c>
      <c r="J3" s="624"/>
      <c r="K3" s="624"/>
      <c r="L3" s="81"/>
      <c r="M3" s="427"/>
    </row>
    <row r="4" spans="1:13" s="190" customFormat="1" ht="18" customHeight="1">
      <c r="A4" s="117"/>
      <c r="B4" s="448"/>
      <c r="C4" s="448"/>
      <c r="D4" s="448"/>
      <c r="E4" s="448"/>
      <c r="F4" s="448"/>
      <c r="G4" s="140"/>
      <c r="H4" s="140" t="s">
        <v>95</v>
      </c>
      <c r="I4" s="722"/>
      <c r="J4" s="722"/>
      <c r="K4" s="722"/>
      <c r="L4" s="81"/>
      <c r="M4" s="427"/>
    </row>
    <row r="5" spans="1:13" s="37" customFormat="1" ht="21">
      <c r="A5" s="449" t="s">
        <v>609</v>
      </c>
      <c r="B5" s="220"/>
      <c r="C5" s="448"/>
      <c r="D5" s="448"/>
      <c r="E5" s="448"/>
      <c r="F5" s="448"/>
      <c r="G5" s="174"/>
      <c r="H5" s="448"/>
      <c r="I5" s="448"/>
      <c r="J5" s="448"/>
      <c r="K5" s="448"/>
      <c r="L5" s="81"/>
      <c r="M5" s="427"/>
    </row>
    <row r="6" spans="1:13" s="53" customFormat="1" ht="36" customHeight="1">
      <c r="A6" s="655" t="s">
        <v>515</v>
      </c>
      <c r="B6" s="656"/>
      <c r="C6" s="656"/>
      <c r="D6" s="656"/>
      <c r="E6" s="656"/>
      <c r="F6" s="656"/>
      <c r="G6" s="656"/>
      <c r="H6" s="656"/>
      <c r="I6" s="656"/>
      <c r="J6" s="656"/>
      <c r="K6" s="215"/>
      <c r="L6" s="141"/>
      <c r="M6" s="429"/>
    </row>
    <row r="7" spans="1:13" ht="15" customHeight="1">
      <c r="A7" s="129" t="s">
        <v>741</v>
      </c>
      <c r="B7" s="174"/>
      <c r="C7" s="174"/>
      <c r="D7" s="448"/>
      <c r="E7" s="448"/>
      <c r="F7" s="448"/>
      <c r="G7" s="448"/>
      <c r="H7" s="448"/>
      <c r="I7" s="448"/>
      <c r="J7" s="448"/>
      <c r="K7" s="448"/>
      <c r="L7" s="81"/>
    </row>
    <row r="8" spans="1:13" ht="25.5" customHeight="1">
      <c r="A8" s="191">
        <v>8</v>
      </c>
      <c r="B8" s="145"/>
      <c r="C8" s="155" t="s">
        <v>491</v>
      </c>
      <c r="D8" s="450"/>
      <c r="E8" s="447"/>
      <c r="F8" s="447"/>
      <c r="G8" s="447"/>
      <c r="H8" s="447"/>
      <c r="I8" s="447"/>
      <c r="J8" s="228"/>
      <c r="K8" s="228"/>
      <c r="L8" s="62"/>
    </row>
    <row r="9" spans="1:13" s="201" customFormat="1" ht="12" customHeight="1">
      <c r="A9" s="191">
        <v>9</v>
      </c>
      <c r="B9" s="145"/>
      <c r="C9" s="202"/>
      <c r="D9" s="202"/>
      <c r="E9" s="202" t="s">
        <v>494</v>
      </c>
      <c r="F9" s="447"/>
      <c r="G9" s="447"/>
      <c r="H9" s="447"/>
      <c r="I9" s="447"/>
      <c r="J9" s="228"/>
      <c r="K9" s="228"/>
      <c r="L9" s="62"/>
      <c r="M9" s="429"/>
    </row>
    <row r="10" spans="1:13" ht="31.5" customHeight="1">
      <c r="A10" s="191">
        <v>10</v>
      </c>
      <c r="B10" s="145"/>
      <c r="C10" s="447"/>
      <c r="D10" s="447"/>
      <c r="E10" s="447"/>
      <c r="F10" s="202" t="s">
        <v>602</v>
      </c>
      <c r="G10" s="447"/>
      <c r="H10" s="447"/>
      <c r="I10" s="447"/>
      <c r="J10" s="228" t="s">
        <v>432</v>
      </c>
      <c r="K10" s="235"/>
      <c r="L10" s="62"/>
    </row>
    <row r="11" spans="1:13" ht="15" customHeight="1">
      <c r="A11" s="191">
        <v>11</v>
      </c>
      <c r="B11" s="145"/>
      <c r="C11" s="723"/>
      <c r="D11" s="723"/>
      <c r="E11" s="447"/>
      <c r="F11" s="525" t="s">
        <v>895</v>
      </c>
      <c r="G11" s="447"/>
      <c r="H11" s="447"/>
      <c r="I11" s="447"/>
      <c r="J11" s="615" t="s">
        <v>937</v>
      </c>
      <c r="K11" s="228"/>
      <c r="L11" s="62"/>
    </row>
    <row r="12" spans="1:13" s="495" customFormat="1" ht="15" customHeight="1">
      <c r="A12" s="191"/>
      <c r="B12" s="145"/>
      <c r="C12" s="570"/>
      <c r="D12" s="570"/>
      <c r="E12" s="568"/>
      <c r="F12" s="567" t="s">
        <v>899</v>
      </c>
      <c r="G12" s="568"/>
      <c r="H12" s="568"/>
      <c r="I12" s="568"/>
      <c r="J12" s="615" t="s">
        <v>937</v>
      </c>
      <c r="K12" s="228"/>
      <c r="L12" s="62"/>
      <c r="M12" s="429"/>
    </row>
    <row r="13" spans="1:13" s="495" customFormat="1" ht="15" customHeight="1">
      <c r="A13" s="191"/>
      <c r="B13" s="145"/>
      <c r="C13" s="570"/>
      <c r="D13" s="570"/>
      <c r="E13" s="568"/>
      <c r="F13" s="567" t="s">
        <v>902</v>
      </c>
      <c r="G13" s="568"/>
      <c r="H13" s="568"/>
      <c r="I13" s="568"/>
      <c r="J13" s="615">
        <v>316</v>
      </c>
      <c r="K13" s="228"/>
      <c r="L13" s="62"/>
      <c r="M13" s="429"/>
    </row>
    <row r="14" spans="1:13" s="495" customFormat="1" ht="15" customHeight="1">
      <c r="A14" s="191"/>
      <c r="B14" s="145"/>
      <c r="C14" s="570"/>
      <c r="D14" s="570"/>
      <c r="E14" s="568"/>
      <c r="F14" s="567" t="s">
        <v>905</v>
      </c>
      <c r="G14" s="568"/>
      <c r="H14" s="568"/>
      <c r="I14" s="568"/>
      <c r="J14" s="615" t="s">
        <v>937</v>
      </c>
      <c r="K14" s="228"/>
      <c r="L14" s="62"/>
      <c r="M14" s="429"/>
    </row>
    <row r="15" spans="1:13" s="495" customFormat="1" ht="15" customHeight="1">
      <c r="A15" s="191"/>
      <c r="B15" s="145"/>
      <c r="C15" s="570"/>
      <c r="D15" s="570"/>
      <c r="E15" s="568"/>
      <c r="F15" s="567" t="s">
        <v>908</v>
      </c>
      <c r="G15" s="568"/>
      <c r="H15" s="568"/>
      <c r="I15" s="568"/>
      <c r="J15" s="615">
        <v>49</v>
      </c>
      <c r="K15" s="228"/>
      <c r="L15" s="62"/>
      <c r="M15" s="429"/>
    </row>
    <row r="16" spans="1:13" s="495" customFormat="1" ht="15" customHeight="1">
      <c r="A16" s="191"/>
      <c r="B16" s="145"/>
      <c r="C16" s="570"/>
      <c r="D16" s="570"/>
      <c r="E16" s="568"/>
      <c r="F16" s="567" t="s">
        <v>911</v>
      </c>
      <c r="G16" s="568"/>
      <c r="H16" s="568"/>
      <c r="I16" s="568"/>
      <c r="J16" s="615" t="s">
        <v>937</v>
      </c>
      <c r="K16" s="228"/>
      <c r="L16" s="62"/>
      <c r="M16" s="429"/>
    </row>
    <row r="17" spans="1:13" ht="15" customHeight="1">
      <c r="A17" s="191">
        <v>12</v>
      </c>
      <c r="B17" s="145"/>
      <c r="C17" s="723"/>
      <c r="D17" s="723"/>
      <c r="E17" s="447"/>
      <c r="F17" s="525" t="s">
        <v>914</v>
      </c>
      <c r="G17" s="447"/>
      <c r="H17" s="447"/>
      <c r="I17" s="447"/>
      <c r="J17" s="615">
        <v>39</v>
      </c>
      <c r="K17" s="228"/>
      <c r="L17" s="62"/>
    </row>
    <row r="18" spans="1:13" ht="15" customHeight="1">
      <c r="A18" s="191">
        <v>13</v>
      </c>
      <c r="B18" s="145"/>
      <c r="C18" s="723"/>
      <c r="D18" s="723"/>
      <c r="E18" s="447"/>
      <c r="F18" s="525" t="s">
        <v>917</v>
      </c>
      <c r="G18" s="447"/>
      <c r="H18" s="447"/>
      <c r="I18" s="447"/>
      <c r="J18" s="615">
        <v>1</v>
      </c>
      <c r="K18" s="127"/>
      <c r="L18" s="62"/>
    </row>
    <row r="19" spans="1:13" ht="15" customHeight="1">
      <c r="A19" s="191">
        <v>14</v>
      </c>
      <c r="B19" s="145"/>
      <c r="C19" s="723"/>
      <c r="D19" s="723"/>
      <c r="E19" s="447"/>
      <c r="F19" s="525" t="s">
        <v>920</v>
      </c>
      <c r="G19" s="447"/>
      <c r="H19" s="447"/>
      <c r="I19" s="447"/>
      <c r="J19" s="615" t="s">
        <v>937</v>
      </c>
      <c r="K19" s="235"/>
      <c r="L19" s="62"/>
    </row>
    <row r="20" spans="1:13" ht="15" customHeight="1">
      <c r="A20" s="191">
        <v>15</v>
      </c>
      <c r="B20" s="145"/>
      <c r="C20" s="723"/>
      <c r="D20" s="723"/>
      <c r="E20" s="447"/>
      <c r="F20" s="525" t="s">
        <v>922</v>
      </c>
      <c r="G20" s="447"/>
      <c r="H20" s="447"/>
      <c r="I20" s="447"/>
      <c r="J20" s="615" t="s">
        <v>937</v>
      </c>
      <c r="K20" s="228"/>
      <c r="L20" s="62"/>
    </row>
    <row r="21" spans="1:13" s="214" customFormat="1" ht="15" customHeight="1" thickBot="1">
      <c r="A21" s="191">
        <v>16</v>
      </c>
      <c r="B21" s="145"/>
      <c r="C21" s="450"/>
      <c r="D21" s="450"/>
      <c r="E21" s="447"/>
      <c r="F21" s="202" t="s">
        <v>793</v>
      </c>
      <c r="G21" s="447"/>
      <c r="H21" s="447"/>
      <c r="I21" s="447"/>
      <c r="J21" s="447"/>
      <c r="K21" s="228"/>
      <c r="L21" s="62"/>
      <c r="M21" s="429"/>
    </row>
    <row r="22" spans="1:13" ht="15" customHeight="1" thickBot="1">
      <c r="A22" s="191">
        <v>17</v>
      </c>
      <c r="B22" s="145"/>
      <c r="C22" s="450"/>
      <c r="D22" s="447"/>
      <c r="E22" s="192" t="s">
        <v>92</v>
      </c>
      <c r="F22" s="450"/>
      <c r="G22" s="447"/>
      <c r="H22" s="447"/>
      <c r="I22" s="447"/>
      <c r="J22" s="398">
        <f>SUM(J11:J20)</f>
        <v>405</v>
      </c>
      <c r="K22" s="208"/>
      <c r="L22" s="62"/>
    </row>
    <row r="23" spans="1:13">
      <c r="A23" s="191">
        <v>18</v>
      </c>
      <c r="B23" s="145"/>
      <c r="C23" s="447"/>
      <c r="D23" s="447"/>
      <c r="E23" s="447"/>
      <c r="F23" s="447"/>
      <c r="G23" s="447"/>
      <c r="H23" s="447"/>
      <c r="I23" s="447"/>
      <c r="J23" s="450"/>
      <c r="K23" s="127"/>
      <c r="L23" s="62"/>
    </row>
    <row r="24" spans="1:13" ht="15.6">
      <c r="A24" s="191">
        <v>19</v>
      </c>
      <c r="B24" s="145"/>
      <c r="C24" s="231"/>
      <c r="D24" s="234" t="s">
        <v>512</v>
      </c>
      <c r="E24" s="447"/>
      <c r="F24" s="231"/>
      <c r="G24" s="447"/>
      <c r="H24" s="447"/>
      <c r="I24" s="447"/>
      <c r="J24" s="450"/>
      <c r="K24" s="235"/>
      <c r="L24" s="62"/>
    </row>
    <row r="25" spans="1:13" ht="15" customHeight="1">
      <c r="A25" s="191">
        <v>20</v>
      </c>
      <c r="B25" s="145"/>
      <c r="C25" s="447"/>
      <c r="D25" s="447"/>
      <c r="E25" s="447"/>
      <c r="F25" s="447" t="s">
        <v>604</v>
      </c>
      <c r="G25" s="447"/>
      <c r="H25" s="447"/>
      <c r="I25" s="447"/>
      <c r="J25" s="373">
        <v>27</v>
      </c>
      <c r="K25" s="208" t="s">
        <v>571</v>
      </c>
      <c r="L25" s="62"/>
    </row>
    <row r="26" spans="1:13" ht="15" customHeight="1">
      <c r="A26" s="191">
        <v>21</v>
      </c>
      <c r="B26" s="145"/>
      <c r="C26" s="447"/>
      <c r="D26" s="447"/>
      <c r="E26" s="447"/>
      <c r="F26" s="447" t="s">
        <v>605</v>
      </c>
      <c r="G26" s="447"/>
      <c r="H26" s="447"/>
      <c r="I26" s="447"/>
      <c r="J26" s="611">
        <v>0.12</v>
      </c>
      <c r="K26" s="208" t="s">
        <v>572</v>
      </c>
      <c r="L26" s="62"/>
    </row>
    <row r="27" spans="1:13" ht="30" customHeight="1">
      <c r="A27" s="191">
        <v>22</v>
      </c>
      <c r="B27" s="145"/>
      <c r="C27" s="155" t="s">
        <v>474</v>
      </c>
      <c r="D27" s="447"/>
      <c r="E27" s="447"/>
      <c r="F27" s="447"/>
      <c r="G27" s="447"/>
      <c r="H27" s="447"/>
      <c r="I27" s="447"/>
      <c r="J27" s="447"/>
      <c r="K27" s="127"/>
      <c r="L27" s="59"/>
    </row>
    <row r="28" spans="1:13">
      <c r="A28" s="191">
        <v>23</v>
      </c>
      <c r="B28" s="145"/>
      <c r="C28" s="223"/>
      <c r="D28" s="223"/>
      <c r="E28" s="447"/>
      <c r="F28" s="447"/>
      <c r="G28" s="447"/>
      <c r="H28" s="447"/>
      <c r="I28" s="447"/>
      <c r="J28" s="447"/>
      <c r="K28" s="235"/>
      <c r="L28" s="59"/>
    </row>
    <row r="29" spans="1:13">
      <c r="A29" s="191">
        <v>24</v>
      </c>
      <c r="B29" s="145"/>
      <c r="C29" s="447"/>
      <c r="D29" s="447"/>
      <c r="E29" s="447"/>
      <c r="F29" s="447"/>
      <c r="G29" s="447"/>
      <c r="H29" s="447"/>
      <c r="I29" s="447"/>
      <c r="J29" s="720" t="s">
        <v>573</v>
      </c>
      <c r="K29" s="127"/>
      <c r="L29" s="59"/>
    </row>
    <row r="30" spans="1:13" ht="41.25" customHeight="1">
      <c r="A30" s="191">
        <v>25</v>
      </c>
      <c r="B30" s="145"/>
      <c r="C30" s="450"/>
      <c r="D30" s="234" t="s">
        <v>473</v>
      </c>
      <c r="E30" s="447"/>
      <c r="F30" s="447"/>
      <c r="G30" s="447"/>
      <c r="H30" s="447"/>
      <c r="I30" s="447"/>
      <c r="J30" s="721"/>
      <c r="K30" s="228"/>
      <c r="L30" s="59"/>
    </row>
    <row r="31" spans="1:13" ht="15" customHeight="1">
      <c r="A31" s="191">
        <v>26</v>
      </c>
      <c r="B31" s="145"/>
      <c r="C31" s="447"/>
      <c r="D31" s="447"/>
      <c r="E31" s="447"/>
      <c r="F31" s="447" t="s">
        <v>103</v>
      </c>
      <c r="G31" s="447"/>
      <c r="H31" s="447"/>
      <c r="I31" s="447"/>
      <c r="J31" s="373">
        <v>120.44599999999998</v>
      </c>
      <c r="K31" s="228"/>
      <c r="L31" s="59"/>
    </row>
    <row r="32" spans="1:13" ht="15" customHeight="1" thickBot="1">
      <c r="A32" s="191">
        <v>27</v>
      </c>
      <c r="B32" s="145"/>
      <c r="C32" s="447"/>
      <c r="D32" s="87" t="s">
        <v>7</v>
      </c>
      <c r="E32" s="447"/>
      <c r="F32" s="447" t="s">
        <v>513</v>
      </c>
      <c r="G32" s="447"/>
      <c r="H32" s="447"/>
      <c r="I32" s="447"/>
      <c r="J32" s="373">
        <v>6.6637199999999996</v>
      </c>
      <c r="K32" s="127"/>
      <c r="L32" s="59"/>
    </row>
    <row r="33" spans="1:15" ht="15" customHeight="1" thickBot="1">
      <c r="A33" s="191">
        <v>28</v>
      </c>
      <c r="B33" s="145"/>
      <c r="C33" s="447"/>
      <c r="D33" s="87"/>
      <c r="E33" s="146" t="s">
        <v>473</v>
      </c>
      <c r="F33" s="447"/>
      <c r="G33" s="447"/>
      <c r="H33" s="447"/>
      <c r="I33" s="447"/>
      <c r="J33" s="398">
        <f>J31+J32</f>
        <v>127.10971999999998</v>
      </c>
      <c r="K33" s="235"/>
      <c r="L33" s="59"/>
    </row>
    <row r="34" spans="1:15" ht="15" customHeight="1" thickBot="1">
      <c r="A34" s="191">
        <v>29</v>
      </c>
      <c r="B34" s="145"/>
      <c r="C34" s="447"/>
      <c r="D34" s="87" t="s">
        <v>6</v>
      </c>
      <c r="E34" s="447"/>
      <c r="F34" s="447" t="s">
        <v>104</v>
      </c>
      <c r="G34" s="447"/>
      <c r="H34" s="447"/>
      <c r="I34" s="447"/>
      <c r="J34" s="373">
        <v>0</v>
      </c>
      <c r="K34" s="228"/>
      <c r="L34" s="59"/>
    </row>
    <row r="35" spans="1:15" ht="15" customHeight="1" thickBot="1">
      <c r="A35" s="191">
        <v>30</v>
      </c>
      <c r="B35" s="145"/>
      <c r="C35" s="447"/>
      <c r="D35" s="87"/>
      <c r="E35" s="146" t="s">
        <v>501</v>
      </c>
      <c r="F35" s="447"/>
      <c r="G35" s="447"/>
      <c r="H35" s="447"/>
      <c r="I35" s="447"/>
      <c r="J35" s="398">
        <f>J33-J34</f>
        <v>127.10971999999998</v>
      </c>
      <c r="K35" s="228"/>
      <c r="L35" s="59"/>
    </row>
    <row r="36" spans="1:15" ht="30" customHeight="1">
      <c r="A36" s="191">
        <v>31</v>
      </c>
      <c r="B36" s="145"/>
      <c r="C36" s="450"/>
      <c r="D36" s="234" t="s">
        <v>574</v>
      </c>
      <c r="E36" s="447"/>
      <c r="F36" s="447"/>
      <c r="G36" s="447"/>
      <c r="H36" s="447"/>
      <c r="I36" s="447"/>
      <c r="J36" s="228" t="s">
        <v>575</v>
      </c>
      <c r="K36" s="228" t="s">
        <v>575</v>
      </c>
      <c r="L36" s="59"/>
    </row>
    <row r="37" spans="1:15" ht="15" customHeight="1">
      <c r="A37" s="191">
        <v>32</v>
      </c>
      <c r="B37" s="145"/>
      <c r="C37" s="447"/>
      <c r="D37" s="87"/>
      <c r="E37" s="447"/>
      <c r="F37" s="447" t="s">
        <v>105</v>
      </c>
      <c r="G37" s="447"/>
      <c r="H37" s="447"/>
      <c r="I37" s="447"/>
      <c r="J37" s="373">
        <v>737.93709100000001</v>
      </c>
      <c r="K37" s="235"/>
      <c r="L37" s="59"/>
    </row>
    <row r="38" spans="1:15" ht="15" customHeight="1">
      <c r="A38" s="191">
        <v>33</v>
      </c>
      <c r="B38" s="145"/>
      <c r="C38" s="447"/>
      <c r="D38" s="87" t="s">
        <v>6</v>
      </c>
      <c r="E38" s="447"/>
      <c r="F38" s="447" t="s">
        <v>106</v>
      </c>
      <c r="G38" s="447"/>
      <c r="H38" s="447"/>
      <c r="I38" s="447"/>
      <c r="J38" s="373">
        <v>19.499786</v>
      </c>
      <c r="K38" s="127"/>
      <c r="L38" s="59"/>
    </row>
    <row r="39" spans="1:15" ht="15" customHeight="1">
      <c r="A39" s="191">
        <v>34</v>
      </c>
      <c r="B39" s="145"/>
      <c r="C39" s="447"/>
      <c r="D39" s="87" t="s">
        <v>7</v>
      </c>
      <c r="E39" s="447"/>
      <c r="F39" s="447" t="s">
        <v>514</v>
      </c>
      <c r="G39" s="447"/>
      <c r="H39" s="447"/>
      <c r="I39" s="447"/>
      <c r="J39" s="373">
        <v>33.639082170000002</v>
      </c>
      <c r="K39" s="235"/>
      <c r="L39" s="59"/>
    </row>
    <row r="40" spans="1:15" ht="15" customHeight="1" thickBot="1">
      <c r="A40" s="191">
        <v>35</v>
      </c>
      <c r="B40" s="145"/>
      <c r="C40" s="447"/>
      <c r="D40" s="87" t="s">
        <v>6</v>
      </c>
      <c r="E40" s="447"/>
      <c r="F40" s="447" t="s">
        <v>107</v>
      </c>
      <c r="G40" s="447"/>
      <c r="H40" s="447"/>
      <c r="I40" s="447"/>
      <c r="J40" s="373">
        <v>0</v>
      </c>
      <c r="K40" s="127"/>
      <c r="L40" s="59"/>
    </row>
    <row r="41" spans="1:15" ht="15" customHeight="1">
      <c r="A41" s="191">
        <v>36</v>
      </c>
      <c r="B41" s="145"/>
      <c r="C41" s="447"/>
      <c r="D41" s="447"/>
      <c r="E41" s="146" t="s">
        <v>502</v>
      </c>
      <c r="F41" s="447"/>
      <c r="G41" s="447"/>
      <c r="H41" s="447"/>
      <c r="I41" s="447"/>
      <c r="J41" s="399">
        <f>J37-J38+J39-J40</f>
        <v>752.07638717000009</v>
      </c>
      <c r="K41" s="127"/>
      <c r="L41" s="59"/>
    </row>
    <row r="42" spans="1:15" s="204" customFormat="1" ht="15" customHeight="1" thickBot="1">
      <c r="A42" s="191">
        <v>37</v>
      </c>
      <c r="B42" s="145"/>
      <c r="C42" s="447"/>
      <c r="D42" s="87" t="s">
        <v>6</v>
      </c>
      <c r="E42" s="447"/>
      <c r="F42" s="447" t="s">
        <v>534</v>
      </c>
      <c r="G42" s="447"/>
      <c r="H42" s="447"/>
      <c r="I42" s="447"/>
      <c r="J42" s="400">
        <f>'S8.Billed Quantities+Revenues'!H37/1000</f>
        <v>715.89382257999978</v>
      </c>
      <c r="K42" s="127"/>
      <c r="L42" s="59"/>
      <c r="M42" s="429" t="s">
        <v>689</v>
      </c>
    </row>
    <row r="43" spans="1:15" s="204" customFormat="1" ht="15" customHeight="1" thickBot="1">
      <c r="A43" s="191">
        <v>38</v>
      </c>
      <c r="B43" s="145"/>
      <c r="C43" s="447"/>
      <c r="D43" s="87"/>
      <c r="E43" s="146" t="s">
        <v>519</v>
      </c>
      <c r="F43" s="447"/>
      <c r="G43" s="447"/>
      <c r="H43" s="447"/>
      <c r="I43" s="447"/>
      <c r="J43" s="401">
        <f>J41-J42</f>
        <v>36.182564590000311</v>
      </c>
      <c r="K43" s="413">
        <f>IF(J41=0,0,J43/J41)</f>
        <v>4.8110225513331488E-2</v>
      </c>
      <c r="L43" s="59"/>
      <c r="M43" s="429"/>
      <c r="N43" s="410"/>
      <c r="O43" s="410"/>
    </row>
    <row r="44" spans="1:15" ht="12.75" customHeight="1" thickBot="1">
      <c r="A44" s="191">
        <v>39</v>
      </c>
      <c r="B44" s="145"/>
      <c r="C44" s="447"/>
      <c r="D44" s="447"/>
      <c r="E44" s="447"/>
      <c r="F44" s="447"/>
      <c r="G44" s="447"/>
      <c r="H44" s="447"/>
      <c r="I44" s="447"/>
      <c r="J44" s="447"/>
      <c r="K44" s="447"/>
      <c r="L44" s="59"/>
    </row>
    <row r="45" spans="1:15" ht="15" customHeight="1" thickBot="1">
      <c r="A45" s="191">
        <v>40</v>
      </c>
      <c r="B45" s="145"/>
      <c r="C45" s="447"/>
      <c r="D45" s="447"/>
      <c r="E45" s="146" t="s">
        <v>108</v>
      </c>
      <c r="F45" s="447"/>
      <c r="G45" s="447"/>
      <c r="H45" s="447"/>
      <c r="I45" s="447"/>
      <c r="J45" s="398">
        <f>IF(J35&lt;&gt;0,J41/(J35*8760)*1000,0)</f>
        <v>0.67542803850895794</v>
      </c>
      <c r="K45" s="447"/>
      <c r="L45" s="59"/>
    </row>
    <row r="46" spans="1:15" s="452" customFormat="1" ht="30" customHeight="1">
      <c r="A46" s="191">
        <v>41</v>
      </c>
      <c r="B46" s="145"/>
      <c r="C46" s="251" t="s">
        <v>766</v>
      </c>
      <c r="D46" s="239"/>
      <c r="E46" s="239"/>
      <c r="F46" s="239"/>
      <c r="G46" s="239"/>
      <c r="H46" s="239"/>
      <c r="I46" s="239"/>
      <c r="J46" s="239"/>
      <c r="K46" s="240"/>
      <c r="L46" s="454"/>
      <c r="M46" s="429"/>
    </row>
    <row r="47" spans="1:15" s="452" customFormat="1" ht="15.6">
      <c r="A47" s="191">
        <v>42</v>
      </c>
      <c r="B47" s="145"/>
      <c r="C47" s="239"/>
      <c r="D47" s="239"/>
      <c r="E47" s="239"/>
      <c r="F47" s="453"/>
      <c r="G47" s="239"/>
      <c r="H47" s="239"/>
      <c r="I47" s="239"/>
      <c r="J47" s="453" t="s">
        <v>121</v>
      </c>
      <c r="K47" s="239"/>
      <c r="L47" s="236"/>
      <c r="M47" s="429"/>
    </row>
    <row r="48" spans="1:15" s="452" customFormat="1" ht="15" customHeight="1">
      <c r="A48" s="191">
        <v>43</v>
      </c>
      <c r="B48" s="145"/>
      <c r="C48" s="279"/>
      <c r="D48" s="451"/>
      <c r="E48" s="451"/>
      <c r="F48" s="451" t="s">
        <v>109</v>
      </c>
      <c r="G48" s="239"/>
      <c r="H48" s="239"/>
      <c r="I48" s="239"/>
      <c r="J48" s="373">
        <v>416.0145</v>
      </c>
      <c r="K48" s="239"/>
      <c r="L48" s="236"/>
      <c r="M48" s="429" t="s">
        <v>739</v>
      </c>
    </row>
    <row r="49" spans="1:13" s="452" customFormat="1" ht="15" customHeight="1" thickBot="1">
      <c r="A49" s="191">
        <v>44</v>
      </c>
      <c r="B49" s="145"/>
      <c r="C49" s="279"/>
      <c r="D49" s="262"/>
      <c r="E49" s="451"/>
      <c r="F49" s="451" t="s">
        <v>110</v>
      </c>
      <c r="G49" s="239"/>
      <c r="H49" s="239"/>
      <c r="I49" s="239"/>
      <c r="J49" s="373">
        <v>86.7</v>
      </c>
      <c r="K49" s="239"/>
      <c r="L49" s="236"/>
      <c r="M49" s="429"/>
    </row>
    <row r="50" spans="1:13" s="452" customFormat="1" ht="15" customHeight="1" thickBot="1">
      <c r="A50" s="191">
        <v>45</v>
      </c>
      <c r="B50" s="145"/>
      <c r="C50" s="267"/>
      <c r="D50" s="262"/>
      <c r="E50" s="262" t="s">
        <v>111</v>
      </c>
      <c r="F50" s="279"/>
      <c r="G50" s="239"/>
      <c r="H50" s="239"/>
      <c r="I50" s="239"/>
      <c r="J50" s="359">
        <f>J48+J49</f>
        <v>502.71449999999999</v>
      </c>
      <c r="K50" s="239"/>
      <c r="L50" s="236"/>
      <c r="M50" s="429"/>
    </row>
    <row r="51" spans="1:13" s="452" customFormat="1" ht="15.6">
      <c r="A51" s="191">
        <v>46</v>
      </c>
      <c r="B51" s="145"/>
      <c r="C51" s="267"/>
      <c r="D51" s="262"/>
      <c r="E51" s="451"/>
      <c r="F51" s="267"/>
      <c r="G51" s="239"/>
      <c r="H51" s="239"/>
      <c r="I51" s="239"/>
      <c r="J51" s="239"/>
      <c r="K51" s="239"/>
      <c r="L51" s="236"/>
      <c r="M51" s="429"/>
    </row>
    <row r="52" spans="1:13" s="452" customFormat="1" ht="15" customHeight="1">
      <c r="A52" s="191">
        <v>47</v>
      </c>
      <c r="B52" s="145"/>
      <c r="C52" s="267"/>
      <c r="D52" s="262"/>
      <c r="E52" s="262" t="s">
        <v>112</v>
      </c>
      <c r="F52" s="267"/>
      <c r="G52" s="239"/>
      <c r="H52" s="239"/>
      <c r="I52" s="239"/>
      <c r="J52" s="373">
        <v>300</v>
      </c>
      <c r="K52" s="239"/>
      <c r="L52" s="236"/>
      <c r="M52" s="429"/>
    </row>
    <row r="53" spans="1:13">
      <c r="A53" s="64"/>
      <c r="B53" s="161"/>
      <c r="C53" s="66"/>
      <c r="D53" s="66"/>
      <c r="E53" s="66"/>
      <c r="F53" s="66"/>
      <c r="G53" s="66"/>
      <c r="H53" s="66"/>
      <c r="I53" s="66"/>
      <c r="J53" s="66"/>
      <c r="K53" s="66"/>
      <c r="L53" s="73"/>
    </row>
  </sheetData>
  <sheetProtection formatRows="0" insertRows="0"/>
  <customSheetViews>
    <customSheetView guid="{21F2E024-704F-4E93-AC63-213755ECFFE0}" showPageBreaks="1" showGridLines="0" printArea="1" view="pageBreakPreview">
      <pane ySplit="6" topLeftCell="A7" activePane="bottomLeft" state="frozen"/>
      <selection pane="bottomLeft"/>
      <pageMargins left="0.70866141732283472" right="0.70866141732283472" top="0.74803149606299213" bottom="0.74803149606299213" header="0.31496062992125984" footer="0.31496062992125984"/>
      <pageSetup paperSize="9" scale="77" fitToHeight="10" orientation="portrait"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10">
    <mergeCell ref="J29:J30"/>
    <mergeCell ref="I2:K2"/>
    <mergeCell ref="I3:K3"/>
    <mergeCell ref="I4:K4"/>
    <mergeCell ref="A6:J6"/>
    <mergeCell ref="C20:D20"/>
    <mergeCell ref="C11:D11"/>
    <mergeCell ref="C17:D17"/>
    <mergeCell ref="C18:D18"/>
    <mergeCell ref="C19:D19"/>
  </mergeCells>
  <dataValidations count="2">
    <dataValidation allowBlank="1" showInputMessage="1" showErrorMessage="1" prompt="Please enter Network / Sub-Network Name" sqref="I4:K4"/>
    <dataValidation allowBlank="1" showInputMessage="1" showErrorMessage="1" prompt="Please enter text" sqref="F11:F20"/>
  </dataValidations>
  <pageMargins left="0.70866141732283472" right="0.70866141732283472" top="0.74803149606299213" bottom="0.74803149606299213" header="0.31496062992125984" footer="0.31496062992125984"/>
  <pageSetup paperSize="9" scale="72" fitToHeight="0" orientation="portrait" cellComments="asDisplayed" r:id="rId2"/>
  <headerFooter alignWithMargins="0">
    <oddHeader>&amp;C&amp;"Arial,Regular" Commerce Commission Information Disclosure Template</oddHeader>
    <oddFooter>&amp;L&amp;"Arial,Regular" &amp;P&amp;C&amp;"Arial,Regular" &amp;F&amp;R&amp;"Arial,Regular"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499984740745262"/>
  </sheetPr>
  <dimension ref="A1:X82"/>
  <sheetViews>
    <sheetView showGridLines="0" zoomScaleNormal="100" zoomScaleSheetLayoutView="55" workbookViewId="0">
      <selection activeCell="U39" sqref="U39"/>
    </sheetView>
  </sheetViews>
  <sheetFormatPr defaultColWidth="9.109375" defaultRowHeight="13.8"/>
  <cols>
    <col min="1" max="1" width="4.88671875" style="18" customWidth="1"/>
    <col min="2" max="2" width="3.33203125" style="156" customWidth="1"/>
    <col min="3" max="3" width="6.109375" style="18" customWidth="1"/>
    <col min="4" max="4" width="2.33203125" style="20" customWidth="1"/>
    <col min="5" max="5" width="2.33203125" style="18" customWidth="1"/>
    <col min="6" max="6" width="70.33203125" style="20" customWidth="1"/>
    <col min="7" max="8" width="16.109375" style="18" customWidth="1"/>
    <col min="9" max="9" width="9" style="18" customWidth="1"/>
    <col min="10" max="10" width="17.33203125" style="18" customWidth="1"/>
    <col min="11" max="11" width="16.109375" style="18" customWidth="1"/>
    <col min="12" max="12" width="2.6640625" style="18" customWidth="1"/>
    <col min="13" max="16384" width="9.109375" style="18"/>
  </cols>
  <sheetData>
    <row r="1" spans="1:24" ht="15" customHeight="1">
      <c r="A1" s="114"/>
      <c r="B1" s="115"/>
      <c r="C1" s="115"/>
      <c r="D1" s="115"/>
      <c r="E1" s="115"/>
      <c r="F1" s="115"/>
      <c r="G1" s="115"/>
      <c r="H1" s="115"/>
      <c r="I1" s="115"/>
      <c r="J1" s="115"/>
      <c r="K1" s="115"/>
      <c r="L1" s="116"/>
      <c r="M1"/>
      <c r="N1"/>
      <c r="O1"/>
      <c r="P1"/>
      <c r="Q1"/>
      <c r="R1"/>
      <c r="S1"/>
      <c r="T1"/>
      <c r="U1"/>
      <c r="V1"/>
      <c r="W1"/>
      <c r="X1"/>
    </row>
    <row r="2" spans="1:24" ht="18" customHeight="1">
      <c r="A2" s="117"/>
      <c r="B2" s="232"/>
      <c r="C2" s="232"/>
      <c r="D2" s="232"/>
      <c r="E2" s="232"/>
      <c r="F2" s="232"/>
      <c r="G2" s="101"/>
      <c r="H2" s="140" t="s">
        <v>9</v>
      </c>
      <c r="I2" s="623" t="str">
        <f>IF(NOT(ISBLANK(CoverSheet!$C$8)),CoverSheet!$C$8,"")</f>
        <v>Alpine Energy Limitied</v>
      </c>
      <c r="J2" s="623"/>
      <c r="K2" s="623"/>
      <c r="L2" s="81"/>
      <c r="M2"/>
      <c r="N2"/>
      <c r="O2"/>
      <c r="P2"/>
      <c r="Q2"/>
      <c r="R2"/>
      <c r="S2"/>
      <c r="T2"/>
      <c r="U2"/>
      <c r="V2"/>
      <c r="W2"/>
      <c r="X2"/>
    </row>
    <row r="3" spans="1:24" ht="18" customHeight="1">
      <c r="A3" s="117"/>
      <c r="B3" s="232"/>
      <c r="C3" s="232"/>
      <c r="D3" s="232"/>
      <c r="E3" s="232"/>
      <c r="F3" s="232"/>
      <c r="G3" s="101"/>
      <c r="H3" s="140" t="s">
        <v>462</v>
      </c>
      <c r="I3" s="624">
        <f>IF(ISNUMBER(CoverSheet!$C$12),CoverSheet!$C$12,"")</f>
        <v>41729</v>
      </c>
      <c r="J3" s="624"/>
      <c r="K3" s="624"/>
      <c r="L3" s="81"/>
      <c r="M3"/>
      <c r="N3"/>
      <c r="O3"/>
      <c r="P3"/>
      <c r="Q3"/>
      <c r="R3"/>
      <c r="S3"/>
      <c r="T3"/>
      <c r="U3"/>
      <c r="V3"/>
      <c r="W3"/>
      <c r="X3"/>
    </row>
    <row r="4" spans="1:24" ht="18" customHeight="1">
      <c r="A4" s="219"/>
      <c r="B4" s="220"/>
      <c r="C4" s="232"/>
      <c r="D4" s="232"/>
      <c r="E4" s="232"/>
      <c r="F4" s="232"/>
      <c r="G4" s="136"/>
      <c r="H4" s="140" t="s">
        <v>95</v>
      </c>
      <c r="I4" s="710"/>
      <c r="J4" s="710"/>
      <c r="K4" s="710"/>
      <c r="L4" s="81"/>
      <c r="M4"/>
      <c r="N4"/>
      <c r="O4"/>
      <c r="P4"/>
      <c r="Q4"/>
      <c r="R4"/>
      <c r="S4"/>
      <c r="T4"/>
      <c r="U4"/>
      <c r="V4"/>
      <c r="W4"/>
      <c r="X4"/>
    </row>
    <row r="5" spans="1:24" s="216" customFormat="1" ht="21">
      <c r="A5" s="513" t="s">
        <v>424</v>
      </c>
      <c r="B5" s="220"/>
      <c r="C5" s="232"/>
      <c r="D5" s="232"/>
      <c r="E5" s="232"/>
      <c r="F5" s="232"/>
      <c r="G5" s="136"/>
      <c r="H5" s="140"/>
      <c r="I5" s="136"/>
      <c r="J5" s="136"/>
      <c r="K5" s="136"/>
      <c r="L5" s="81"/>
    </row>
    <row r="6" spans="1:24" s="286" customFormat="1" ht="48" customHeight="1">
      <c r="A6" s="621" t="s">
        <v>675</v>
      </c>
      <c r="B6" s="625"/>
      <c r="C6" s="625"/>
      <c r="D6" s="625"/>
      <c r="E6" s="625"/>
      <c r="F6" s="625"/>
      <c r="G6" s="625"/>
      <c r="H6" s="625"/>
      <c r="I6" s="625"/>
      <c r="J6" s="625"/>
      <c r="K6" s="625"/>
      <c r="L6" s="285"/>
    </row>
    <row r="7" spans="1:24" ht="15" customHeight="1">
      <c r="A7" s="129" t="s">
        <v>741</v>
      </c>
      <c r="B7" s="174"/>
      <c r="C7" s="128"/>
      <c r="D7" s="232"/>
      <c r="E7" s="232"/>
      <c r="F7" s="232"/>
      <c r="G7" s="232"/>
      <c r="H7" s="232"/>
      <c r="I7" s="232"/>
      <c r="J7" s="232"/>
      <c r="K7" s="232"/>
      <c r="L7" s="81"/>
      <c r="M7"/>
      <c r="N7"/>
      <c r="O7"/>
      <c r="P7"/>
      <c r="Q7"/>
      <c r="R7"/>
      <c r="S7"/>
      <c r="T7"/>
      <c r="U7"/>
      <c r="V7"/>
      <c r="W7"/>
      <c r="X7"/>
    </row>
    <row r="8" spans="1:24" ht="30" customHeight="1">
      <c r="A8" s="191">
        <v>8</v>
      </c>
      <c r="B8" s="311"/>
      <c r="C8" s="251" t="s">
        <v>425</v>
      </c>
      <c r="D8" s="267"/>
      <c r="E8" s="267"/>
      <c r="F8" s="267"/>
      <c r="G8" s="267"/>
      <c r="H8" s="267"/>
      <c r="I8" s="229"/>
      <c r="J8" s="229"/>
      <c r="K8" s="229"/>
      <c r="L8" s="59"/>
      <c r="M8"/>
      <c r="N8"/>
      <c r="O8"/>
      <c r="P8"/>
      <c r="Q8"/>
      <c r="R8"/>
      <c r="S8"/>
      <c r="T8"/>
      <c r="U8"/>
      <c r="V8"/>
      <c r="W8"/>
      <c r="X8"/>
    </row>
    <row r="9" spans="1:24" ht="27.6">
      <c r="A9" s="191">
        <v>9</v>
      </c>
      <c r="B9" s="311"/>
      <c r="C9" s="314"/>
      <c r="D9" s="259" t="s">
        <v>551</v>
      </c>
      <c r="E9" s="262"/>
      <c r="F9" s="265"/>
      <c r="G9" s="290" t="s">
        <v>356</v>
      </c>
      <c r="H9" s="267"/>
      <c r="I9" s="229"/>
      <c r="J9" s="229"/>
      <c r="K9" s="229"/>
      <c r="L9" s="59"/>
      <c r="M9"/>
      <c r="N9"/>
      <c r="O9"/>
      <c r="P9"/>
      <c r="Q9"/>
      <c r="R9"/>
      <c r="S9"/>
      <c r="T9"/>
      <c r="U9"/>
      <c r="V9"/>
      <c r="W9"/>
      <c r="X9"/>
    </row>
    <row r="10" spans="1:24" ht="15" customHeight="1">
      <c r="A10" s="191">
        <v>10</v>
      </c>
      <c r="B10" s="311"/>
      <c r="C10" s="315"/>
      <c r="D10" s="267"/>
      <c r="E10" s="262"/>
      <c r="F10" s="265" t="s">
        <v>482</v>
      </c>
      <c r="G10" s="375">
        <v>2</v>
      </c>
      <c r="H10" s="267"/>
      <c r="I10" s="229"/>
      <c r="J10" s="229"/>
      <c r="K10" s="229"/>
      <c r="L10" s="59"/>
      <c r="M10"/>
      <c r="N10"/>
      <c r="O10"/>
      <c r="P10"/>
      <c r="Q10"/>
      <c r="R10"/>
      <c r="S10"/>
      <c r="T10"/>
      <c r="U10"/>
      <c r="V10"/>
      <c r="W10"/>
      <c r="X10"/>
    </row>
    <row r="11" spans="1:24" ht="15" customHeight="1">
      <c r="A11" s="191">
        <v>11</v>
      </c>
      <c r="B11" s="311"/>
      <c r="C11" s="315"/>
      <c r="D11" s="267"/>
      <c r="E11" s="262"/>
      <c r="F11" s="265" t="s">
        <v>14</v>
      </c>
      <c r="G11" s="375">
        <v>160</v>
      </c>
      <c r="H11" s="267"/>
      <c r="I11" s="229"/>
      <c r="J11" s="229"/>
      <c r="K11" s="229"/>
      <c r="L11" s="59"/>
      <c r="M11"/>
      <c r="N11"/>
      <c r="O11"/>
      <c r="P11"/>
      <c r="Q11"/>
      <c r="R11"/>
      <c r="S11"/>
      <c r="T11"/>
      <c r="U11"/>
      <c r="V11"/>
      <c r="W11"/>
      <c r="X11"/>
    </row>
    <row r="12" spans="1:24" ht="15" customHeight="1">
      <c r="A12" s="191">
        <v>12</v>
      </c>
      <c r="B12" s="311"/>
      <c r="C12" s="315"/>
      <c r="D12" s="267"/>
      <c r="E12" s="262"/>
      <c r="F12" s="265" t="s">
        <v>15</v>
      </c>
      <c r="G12" s="375">
        <v>248</v>
      </c>
      <c r="H12" s="267"/>
      <c r="I12" s="229"/>
      <c r="J12" s="229"/>
      <c r="K12" s="229"/>
      <c r="L12" s="59"/>
      <c r="M12"/>
      <c r="N12"/>
      <c r="O12"/>
      <c r="P12"/>
      <c r="Q12"/>
      <c r="R12"/>
      <c r="S12"/>
      <c r="T12"/>
      <c r="U12"/>
      <c r="V12"/>
      <c r="W12"/>
      <c r="X12"/>
    </row>
    <row r="13" spans="1:24" ht="15" customHeight="1">
      <c r="A13" s="191">
        <v>13</v>
      </c>
      <c r="B13" s="311"/>
      <c r="C13" s="315"/>
      <c r="D13" s="267"/>
      <c r="E13" s="262"/>
      <c r="F13" s="265" t="s">
        <v>16</v>
      </c>
      <c r="G13" s="375">
        <v>8</v>
      </c>
      <c r="H13" s="267"/>
      <c r="I13" s="229"/>
      <c r="J13" s="229"/>
      <c r="K13" s="229"/>
      <c r="L13" s="59"/>
      <c r="M13"/>
      <c r="N13"/>
      <c r="O13"/>
      <c r="P13"/>
      <c r="Q13"/>
      <c r="R13"/>
      <c r="S13"/>
      <c r="T13"/>
      <c r="U13"/>
      <c r="V13"/>
      <c r="W13"/>
      <c r="X13"/>
    </row>
    <row r="14" spans="1:24" ht="15" customHeight="1">
      <c r="A14" s="191">
        <v>14</v>
      </c>
      <c r="B14" s="311"/>
      <c r="C14" s="315"/>
      <c r="D14" s="267"/>
      <c r="E14" s="262"/>
      <c r="F14" s="265" t="s">
        <v>89</v>
      </c>
      <c r="G14" s="375">
        <v>0</v>
      </c>
      <c r="H14" s="267"/>
      <c r="I14" s="229"/>
      <c r="J14" s="229"/>
      <c r="K14" s="229"/>
      <c r="L14" s="59"/>
      <c r="M14"/>
      <c r="N14"/>
      <c r="O14"/>
      <c r="P14"/>
      <c r="Q14"/>
      <c r="R14"/>
      <c r="S14"/>
      <c r="T14"/>
      <c r="U14"/>
      <c r="V14"/>
      <c r="W14"/>
      <c r="X14"/>
    </row>
    <row r="15" spans="1:24" ht="15" customHeight="1">
      <c r="A15" s="191">
        <v>15</v>
      </c>
      <c r="B15" s="311"/>
      <c r="C15" s="315"/>
      <c r="D15" s="267"/>
      <c r="E15" s="262"/>
      <c r="F15" s="265" t="s">
        <v>483</v>
      </c>
      <c r="G15" s="375">
        <v>0</v>
      </c>
      <c r="H15" s="267"/>
      <c r="I15" s="229"/>
      <c r="J15" s="229"/>
      <c r="K15" s="229"/>
      <c r="L15" s="59"/>
      <c r="M15"/>
      <c r="N15"/>
      <c r="O15"/>
      <c r="P15"/>
      <c r="Q15"/>
      <c r="R15"/>
      <c r="S15"/>
      <c r="T15"/>
      <c r="U15"/>
      <c r="V15"/>
      <c r="W15"/>
      <c r="X15"/>
    </row>
    <row r="16" spans="1:24" ht="15" customHeight="1">
      <c r="A16" s="191">
        <v>16</v>
      </c>
      <c r="B16" s="311"/>
      <c r="C16" s="315"/>
      <c r="D16" s="267"/>
      <c r="E16" s="262"/>
      <c r="F16" s="265" t="s">
        <v>87</v>
      </c>
      <c r="G16" s="375">
        <v>0</v>
      </c>
      <c r="H16" s="267"/>
      <c r="I16" s="229"/>
      <c r="J16" s="229"/>
      <c r="K16" s="229"/>
      <c r="L16" s="59"/>
      <c r="M16"/>
      <c r="N16"/>
      <c r="O16"/>
      <c r="P16"/>
      <c r="Q16"/>
      <c r="R16"/>
      <c r="S16"/>
      <c r="T16"/>
      <c r="U16"/>
      <c r="V16"/>
      <c r="W16"/>
      <c r="X16"/>
    </row>
    <row r="17" spans="1:24" ht="15" customHeight="1">
      <c r="A17" s="191">
        <v>17</v>
      </c>
      <c r="B17" s="311"/>
      <c r="C17" s="315"/>
      <c r="D17" s="267"/>
      <c r="E17" s="262"/>
      <c r="F17" s="265" t="s">
        <v>88</v>
      </c>
      <c r="G17" s="375">
        <v>0</v>
      </c>
      <c r="H17" s="267"/>
      <c r="I17" s="229"/>
      <c r="J17" s="229"/>
      <c r="K17" s="229"/>
      <c r="L17" s="59"/>
      <c r="M17"/>
      <c r="N17"/>
      <c r="O17"/>
      <c r="P17"/>
      <c r="Q17"/>
      <c r="R17"/>
      <c r="S17"/>
      <c r="T17"/>
      <c r="U17"/>
      <c r="V17"/>
      <c r="W17"/>
      <c r="X17"/>
    </row>
    <row r="18" spans="1:24" s="38" customFormat="1" ht="15" customHeight="1" thickBot="1">
      <c r="A18" s="191">
        <v>18</v>
      </c>
      <c r="B18" s="311"/>
      <c r="C18" s="315"/>
      <c r="D18" s="267"/>
      <c r="E18" s="262"/>
      <c r="F18" s="265" t="s">
        <v>86</v>
      </c>
      <c r="G18" s="375">
        <v>0</v>
      </c>
      <c r="H18" s="267"/>
      <c r="I18" s="229"/>
      <c r="J18" s="229"/>
      <c r="K18" s="229"/>
      <c r="L18" s="59"/>
      <c r="M18"/>
      <c r="N18"/>
      <c r="O18"/>
      <c r="P18"/>
      <c r="Q18"/>
      <c r="R18"/>
      <c r="S18"/>
      <c r="T18"/>
      <c r="U18"/>
      <c r="V18"/>
      <c r="W18"/>
      <c r="X18"/>
    </row>
    <row r="19" spans="1:24" ht="15" customHeight="1" thickBot="1">
      <c r="A19" s="191">
        <v>19</v>
      </c>
      <c r="B19" s="311"/>
      <c r="C19" s="315"/>
      <c r="D19" s="267"/>
      <c r="E19" s="262" t="s">
        <v>94</v>
      </c>
      <c r="F19" s="265"/>
      <c r="G19" s="402">
        <f>SUM(G10:G18)</f>
        <v>418</v>
      </c>
      <c r="H19" s="267"/>
      <c r="I19" s="229"/>
      <c r="J19" s="229"/>
      <c r="K19" s="229"/>
      <c r="L19" s="59"/>
      <c r="M19"/>
      <c r="N19"/>
      <c r="O19"/>
      <c r="P19"/>
      <c r="Q19"/>
      <c r="R19"/>
      <c r="S19"/>
      <c r="T19"/>
      <c r="U19"/>
      <c r="V19"/>
      <c r="W19"/>
      <c r="X19"/>
    </row>
    <row r="20" spans="1:24" s="200" customFormat="1" ht="15" customHeight="1">
      <c r="A20" s="191">
        <v>20</v>
      </c>
      <c r="B20" s="311"/>
      <c r="C20" s="315"/>
      <c r="D20" s="267"/>
      <c r="E20" s="262"/>
      <c r="F20" s="265"/>
      <c r="G20" s="265"/>
      <c r="H20" s="267"/>
      <c r="I20" s="229"/>
      <c r="J20" s="229"/>
      <c r="K20" s="229"/>
      <c r="L20" s="59"/>
    </row>
    <row r="21" spans="1:24" s="40" customFormat="1" ht="15" customHeight="1">
      <c r="A21" s="191">
        <v>21</v>
      </c>
      <c r="B21" s="311"/>
      <c r="C21" s="315"/>
      <c r="D21" s="259" t="s">
        <v>480</v>
      </c>
      <c r="E21" s="261"/>
      <c r="F21" s="267"/>
      <c r="G21" s="322" t="s">
        <v>17</v>
      </c>
      <c r="H21" s="322" t="s">
        <v>18</v>
      </c>
      <c r="I21" s="229"/>
      <c r="J21" s="229"/>
      <c r="K21" s="229"/>
      <c r="L21" s="59"/>
      <c r="M21"/>
      <c r="N21"/>
      <c r="O21"/>
      <c r="P21"/>
      <c r="Q21"/>
      <c r="R21"/>
      <c r="S21"/>
      <c r="T21"/>
      <c r="U21"/>
      <c r="V21"/>
      <c r="W21"/>
      <c r="X21"/>
    </row>
    <row r="22" spans="1:24" ht="15" customHeight="1">
      <c r="A22" s="191">
        <v>22</v>
      </c>
      <c r="B22" s="311"/>
      <c r="C22" s="315"/>
      <c r="D22" s="265"/>
      <c r="E22" s="262"/>
      <c r="F22" s="265" t="s">
        <v>481</v>
      </c>
      <c r="G22" s="375">
        <v>118</v>
      </c>
      <c r="H22" s="375">
        <v>130</v>
      </c>
      <c r="I22" s="229"/>
      <c r="J22" s="235"/>
      <c r="K22" s="235"/>
      <c r="L22" s="59"/>
      <c r="M22"/>
      <c r="N22"/>
      <c r="O22"/>
      <c r="P22"/>
      <c r="Q22"/>
      <c r="R22"/>
      <c r="S22"/>
      <c r="T22"/>
      <c r="U22"/>
      <c r="V22"/>
      <c r="W22"/>
      <c r="X22"/>
    </row>
    <row r="23" spans="1:24" ht="15" customHeight="1">
      <c r="A23" s="191">
        <v>23</v>
      </c>
      <c r="B23" s="311"/>
      <c r="C23" s="267"/>
      <c r="D23" s="267"/>
      <c r="E23" s="267"/>
      <c r="F23" s="267"/>
      <c r="G23" s="267"/>
      <c r="H23" s="267"/>
      <c r="I23" s="229"/>
      <c r="J23" s="229"/>
      <c r="K23" s="229"/>
      <c r="L23" s="59"/>
      <c r="M23"/>
      <c r="N23"/>
      <c r="O23"/>
      <c r="P23"/>
      <c r="Q23"/>
      <c r="R23"/>
      <c r="S23"/>
      <c r="T23"/>
      <c r="U23"/>
      <c r="V23"/>
      <c r="W23"/>
      <c r="X23"/>
    </row>
    <row r="24" spans="1:24" s="40" customFormat="1" ht="19.5" customHeight="1">
      <c r="A24" s="191">
        <v>24</v>
      </c>
      <c r="B24" s="311"/>
      <c r="C24" s="314"/>
      <c r="D24" s="259" t="s">
        <v>475</v>
      </c>
      <c r="E24" s="262"/>
      <c r="F24" s="265"/>
      <c r="G24" s="300" t="s">
        <v>357</v>
      </c>
      <c r="H24" s="300" t="s">
        <v>19</v>
      </c>
      <c r="I24" s="229"/>
      <c r="J24" s="235"/>
      <c r="K24" s="235"/>
      <c r="L24" s="59"/>
      <c r="M24"/>
      <c r="N24"/>
      <c r="O24"/>
      <c r="P24"/>
      <c r="Q24"/>
      <c r="R24"/>
      <c r="S24"/>
      <c r="T24"/>
      <c r="U24"/>
      <c r="V24"/>
      <c r="W24"/>
      <c r="X24"/>
    </row>
    <row r="25" spans="1:24" s="40" customFormat="1" ht="15" customHeight="1">
      <c r="A25" s="191">
        <v>25</v>
      </c>
      <c r="B25" s="311"/>
      <c r="C25" s="315"/>
      <c r="D25" s="265"/>
      <c r="E25" s="262"/>
      <c r="F25" s="265" t="s">
        <v>482</v>
      </c>
      <c r="G25" s="368">
        <v>4.7584830339321357E-2</v>
      </c>
      <c r="H25" s="404">
        <v>4.9186427146092635</v>
      </c>
      <c r="I25" s="229"/>
      <c r="J25" s="229"/>
      <c r="K25" s="229"/>
      <c r="L25" s="59"/>
      <c r="M25"/>
      <c r="N25"/>
      <c r="O25"/>
      <c r="P25"/>
      <c r="Q25"/>
      <c r="R25"/>
      <c r="S25"/>
      <c r="T25"/>
      <c r="U25"/>
      <c r="V25"/>
      <c r="W25"/>
      <c r="X25"/>
    </row>
    <row r="26" spans="1:24" s="40" customFormat="1" ht="15" customHeight="1">
      <c r="A26" s="191">
        <v>26</v>
      </c>
      <c r="B26" s="311"/>
      <c r="C26" s="315"/>
      <c r="D26" s="265"/>
      <c r="E26" s="262"/>
      <c r="F26" s="265" t="s">
        <v>14</v>
      </c>
      <c r="G26" s="368">
        <v>0.14863073852295408</v>
      </c>
      <c r="H26" s="404">
        <v>33.989908183688399</v>
      </c>
      <c r="I26" s="229"/>
      <c r="J26" s="235"/>
      <c r="K26" s="235"/>
      <c r="L26" s="59"/>
      <c r="M26"/>
      <c r="N26"/>
      <c r="O26"/>
      <c r="P26"/>
      <c r="Q26"/>
      <c r="R26"/>
      <c r="S26"/>
      <c r="T26"/>
      <c r="U26"/>
      <c r="V26"/>
      <c r="W26"/>
      <c r="X26"/>
    </row>
    <row r="27" spans="1:24" s="40" customFormat="1" ht="15" customHeight="1">
      <c r="A27" s="191">
        <v>27</v>
      </c>
      <c r="B27" s="311"/>
      <c r="C27" s="315"/>
      <c r="D27" s="265"/>
      <c r="E27" s="262"/>
      <c r="F27" s="265" t="s">
        <v>15</v>
      </c>
      <c r="G27" s="368">
        <v>2.0481277445109782</v>
      </c>
      <c r="H27" s="404">
        <v>824.40712175587225</v>
      </c>
      <c r="I27" s="229"/>
      <c r="J27" s="229"/>
      <c r="K27" s="229"/>
      <c r="L27" s="59"/>
      <c r="M27"/>
      <c r="N27"/>
      <c r="O27"/>
      <c r="P27"/>
      <c r="Q27"/>
      <c r="R27"/>
      <c r="S27"/>
      <c r="T27"/>
      <c r="U27"/>
      <c r="V27"/>
      <c r="W27"/>
      <c r="X27"/>
    </row>
    <row r="28" spans="1:24" s="40" customFormat="1" ht="15" customHeight="1">
      <c r="A28" s="191">
        <v>28</v>
      </c>
      <c r="B28" s="311"/>
      <c r="C28" s="315"/>
      <c r="D28" s="265"/>
      <c r="E28" s="262"/>
      <c r="F28" s="265" t="s">
        <v>16</v>
      </c>
      <c r="G28" s="368">
        <v>0.20509381237524951</v>
      </c>
      <c r="H28" s="404">
        <v>11.922427145767577</v>
      </c>
      <c r="I28" s="229"/>
      <c r="J28" s="229"/>
      <c r="K28" s="229"/>
      <c r="L28" s="59"/>
      <c r="M28"/>
      <c r="N28"/>
      <c r="O28"/>
      <c r="P28"/>
      <c r="Q28"/>
      <c r="R28"/>
      <c r="S28"/>
      <c r="T28"/>
      <c r="U28"/>
      <c r="V28"/>
      <c r="W28"/>
      <c r="X28"/>
    </row>
    <row r="29" spans="1:24" s="40" customFormat="1" ht="15" customHeight="1">
      <c r="A29" s="191">
        <v>29</v>
      </c>
      <c r="B29" s="311"/>
      <c r="C29" s="315"/>
      <c r="D29" s="265"/>
      <c r="E29" s="262"/>
      <c r="F29" s="265" t="s">
        <v>89</v>
      </c>
      <c r="G29" s="368">
        <v>0</v>
      </c>
      <c r="H29" s="404">
        <v>0</v>
      </c>
      <c r="I29" s="229"/>
      <c r="J29" s="229"/>
      <c r="K29" s="229"/>
      <c r="L29" s="59"/>
      <c r="M29"/>
      <c r="N29"/>
      <c r="O29"/>
      <c r="P29"/>
      <c r="Q29"/>
      <c r="R29"/>
      <c r="S29"/>
      <c r="T29"/>
      <c r="U29"/>
      <c r="V29"/>
      <c r="W29"/>
      <c r="X29"/>
    </row>
    <row r="30" spans="1:24" s="40" customFormat="1" ht="15" customHeight="1">
      <c r="A30" s="191">
        <v>30</v>
      </c>
      <c r="B30" s="311"/>
      <c r="C30" s="315"/>
      <c r="D30" s="265"/>
      <c r="E30" s="262"/>
      <c r="F30" s="265" t="s">
        <v>483</v>
      </c>
      <c r="G30" s="368">
        <v>0</v>
      </c>
      <c r="H30" s="404">
        <v>0</v>
      </c>
      <c r="I30" s="229"/>
      <c r="J30" s="229"/>
      <c r="K30" s="229"/>
      <c r="L30" s="59"/>
      <c r="M30"/>
      <c r="N30"/>
      <c r="O30"/>
      <c r="P30"/>
      <c r="Q30"/>
      <c r="R30"/>
      <c r="S30"/>
      <c r="T30"/>
      <c r="U30"/>
      <c r="V30"/>
      <c r="W30"/>
      <c r="X30"/>
    </row>
    <row r="31" spans="1:24" s="40" customFormat="1" ht="15" customHeight="1">
      <c r="A31" s="191">
        <v>31</v>
      </c>
      <c r="B31" s="311"/>
      <c r="C31" s="315"/>
      <c r="D31" s="265"/>
      <c r="E31" s="262"/>
      <c r="F31" s="265" t="s">
        <v>87</v>
      </c>
      <c r="G31" s="368">
        <v>0</v>
      </c>
      <c r="H31" s="404">
        <v>0</v>
      </c>
      <c r="I31" s="229"/>
      <c r="J31" s="229"/>
      <c r="K31" s="229"/>
      <c r="L31" s="59"/>
      <c r="M31"/>
      <c r="N31"/>
      <c r="O31"/>
      <c r="P31"/>
      <c r="Q31"/>
      <c r="R31"/>
      <c r="S31"/>
      <c r="T31"/>
      <c r="U31"/>
      <c r="V31"/>
      <c r="W31"/>
      <c r="X31"/>
    </row>
    <row r="32" spans="1:24" s="40" customFormat="1" ht="15" customHeight="1">
      <c r="A32" s="191">
        <v>32</v>
      </c>
      <c r="B32" s="311"/>
      <c r="C32" s="315"/>
      <c r="D32" s="265"/>
      <c r="E32" s="262"/>
      <c r="F32" s="265" t="s">
        <v>88</v>
      </c>
      <c r="G32" s="368">
        <v>0</v>
      </c>
      <c r="H32" s="404">
        <v>0</v>
      </c>
      <c r="I32" s="229"/>
      <c r="J32" s="229"/>
      <c r="K32" s="229"/>
      <c r="L32" s="59"/>
      <c r="M32"/>
      <c r="N32"/>
      <c r="O32"/>
      <c r="P32"/>
      <c r="Q32"/>
      <c r="R32"/>
      <c r="S32"/>
      <c r="T32"/>
      <c r="U32"/>
      <c r="V32"/>
      <c r="W32"/>
      <c r="X32"/>
    </row>
    <row r="33" spans="1:24" s="40" customFormat="1" ht="15" customHeight="1" thickBot="1">
      <c r="A33" s="191">
        <v>33</v>
      </c>
      <c r="B33" s="311"/>
      <c r="C33" s="315"/>
      <c r="D33" s="265"/>
      <c r="E33" s="262"/>
      <c r="F33" s="265" t="s">
        <v>86</v>
      </c>
      <c r="G33" s="368">
        <v>0</v>
      </c>
      <c r="H33" s="404">
        <v>0</v>
      </c>
      <c r="I33" s="229"/>
      <c r="J33" s="229"/>
      <c r="K33" s="229"/>
      <c r="L33" s="59"/>
      <c r="M33"/>
      <c r="N33"/>
      <c r="O33"/>
      <c r="P33"/>
      <c r="Q33"/>
      <c r="R33"/>
      <c r="S33"/>
      <c r="T33"/>
      <c r="U33"/>
      <c r="V33"/>
      <c r="W33"/>
      <c r="X33"/>
    </row>
    <row r="34" spans="1:24" s="40" customFormat="1" ht="15" customHeight="1" thickBot="1">
      <c r="A34" s="191">
        <v>34</v>
      </c>
      <c r="B34" s="311"/>
      <c r="C34" s="315"/>
      <c r="D34" s="265"/>
      <c r="E34" s="262" t="s">
        <v>94</v>
      </c>
      <c r="F34" s="265"/>
      <c r="G34" s="403">
        <f>SUM(G25:G33)</f>
        <v>2.4494371257485033</v>
      </c>
      <c r="H34" s="405">
        <f>SUM(H25:H33)</f>
        <v>875.23809979993746</v>
      </c>
      <c r="I34" s="229"/>
      <c r="J34" s="229"/>
      <c r="K34" s="229"/>
      <c r="L34" s="59"/>
      <c r="M34"/>
      <c r="N34"/>
      <c r="O34"/>
      <c r="P34"/>
      <c r="Q34"/>
      <c r="R34"/>
      <c r="S34"/>
      <c r="T34"/>
      <c r="U34"/>
      <c r="V34"/>
      <c r="W34"/>
      <c r="X34"/>
    </row>
    <row r="35" spans="1:24" s="200" customFormat="1" ht="15" customHeight="1">
      <c r="A35" s="191">
        <v>35</v>
      </c>
      <c r="B35" s="311"/>
      <c r="C35" s="315"/>
      <c r="D35" s="265"/>
      <c r="E35" s="262"/>
      <c r="F35" s="265"/>
      <c r="G35" s="265"/>
      <c r="H35" s="265"/>
      <c r="I35" s="229"/>
      <c r="J35" s="229"/>
      <c r="K35" s="229"/>
      <c r="L35" s="59"/>
    </row>
    <row r="36" spans="1:24" s="200" customFormat="1" ht="41.25" customHeight="1">
      <c r="A36" s="191">
        <v>36</v>
      </c>
      <c r="B36" s="311"/>
      <c r="C36" s="314"/>
      <c r="D36" s="259" t="s">
        <v>681</v>
      </c>
      <c r="E36" s="262"/>
      <c r="F36" s="265"/>
      <c r="G36" s="290" t="s">
        <v>477</v>
      </c>
      <c r="H36" s="290" t="s">
        <v>478</v>
      </c>
      <c r="I36" s="229"/>
      <c r="J36" s="229"/>
      <c r="K36" s="229"/>
      <c r="L36" s="59"/>
    </row>
    <row r="37" spans="1:24" s="200" customFormat="1" ht="15" customHeight="1">
      <c r="A37" s="191">
        <v>37</v>
      </c>
      <c r="B37" s="311"/>
      <c r="C37" s="315"/>
      <c r="D37" s="265"/>
      <c r="E37" s="262"/>
      <c r="F37" s="265" t="s">
        <v>476</v>
      </c>
      <c r="G37" s="368">
        <v>1.9990243003988761</v>
      </c>
      <c r="H37" s="404">
        <v>274.76567330141057</v>
      </c>
      <c r="I37" s="229"/>
      <c r="J37" s="229"/>
      <c r="K37" s="229"/>
      <c r="L37" s="59"/>
    </row>
    <row r="38" spans="1:24" ht="30" customHeight="1">
      <c r="A38" s="191">
        <v>38</v>
      </c>
      <c r="B38" s="311"/>
      <c r="C38" s="267"/>
      <c r="D38" s="265"/>
      <c r="E38" s="262"/>
      <c r="F38" s="265"/>
      <c r="G38" s="267"/>
      <c r="H38" s="267"/>
      <c r="I38" s="229"/>
      <c r="J38" s="229"/>
      <c r="K38" s="229"/>
      <c r="L38" s="59"/>
      <c r="M38"/>
      <c r="N38"/>
      <c r="O38"/>
      <c r="P38"/>
      <c r="Q38"/>
      <c r="R38"/>
      <c r="S38"/>
      <c r="T38"/>
      <c r="U38"/>
      <c r="V38"/>
      <c r="W38"/>
      <c r="X38"/>
    </row>
    <row r="39" spans="1:24" ht="27.6">
      <c r="A39" s="191">
        <v>39</v>
      </c>
      <c r="B39" s="311"/>
      <c r="C39" s="314"/>
      <c r="D39" s="259" t="s">
        <v>579</v>
      </c>
      <c r="E39" s="262"/>
      <c r="F39" s="265"/>
      <c r="G39" s="290" t="s">
        <v>590</v>
      </c>
      <c r="H39" s="290" t="s">
        <v>591</v>
      </c>
      <c r="I39" s="229"/>
      <c r="J39" s="235"/>
      <c r="K39" s="235"/>
      <c r="L39" s="59"/>
      <c r="M39"/>
      <c r="N39"/>
      <c r="O39"/>
      <c r="P39"/>
      <c r="Q39"/>
      <c r="R39"/>
      <c r="S39"/>
      <c r="T39"/>
      <c r="U39"/>
      <c r="V39"/>
      <c r="W39"/>
      <c r="X39"/>
    </row>
    <row r="40" spans="1:24" ht="15" customHeight="1">
      <c r="A40" s="191">
        <v>40</v>
      </c>
      <c r="B40" s="311"/>
      <c r="C40" s="315"/>
      <c r="D40" s="265"/>
      <c r="E40" s="262"/>
      <c r="F40" s="265" t="s">
        <v>682</v>
      </c>
      <c r="G40" s="368">
        <v>1.6936687855934613</v>
      </c>
      <c r="H40" s="404">
        <v>164.22059300530557</v>
      </c>
      <c r="I40" s="229"/>
      <c r="J40" s="235"/>
      <c r="K40" s="235"/>
      <c r="L40" s="59"/>
      <c r="M40"/>
      <c r="N40"/>
      <c r="O40"/>
      <c r="P40"/>
      <c r="Q40"/>
      <c r="R40"/>
      <c r="S40"/>
      <c r="T40"/>
      <c r="U40"/>
      <c r="V40"/>
      <c r="W40"/>
      <c r="X40"/>
    </row>
    <row r="41" spans="1:24" s="200" customFormat="1" ht="15" customHeight="1">
      <c r="A41" s="191">
        <v>41</v>
      </c>
      <c r="B41" s="311"/>
      <c r="C41" s="315"/>
      <c r="D41" s="265"/>
      <c r="E41" s="262"/>
      <c r="F41" s="288" t="s">
        <v>479</v>
      </c>
      <c r="G41" s="263"/>
      <c r="H41" s="267"/>
      <c r="I41" s="229"/>
      <c r="J41" s="229"/>
      <c r="K41" s="229"/>
      <c r="L41" s="59"/>
    </row>
    <row r="42" spans="1:24" s="50" customFormat="1" ht="30" customHeight="1">
      <c r="A42" s="191">
        <v>42</v>
      </c>
      <c r="B42" s="311"/>
      <c r="C42" s="251" t="s">
        <v>426</v>
      </c>
      <c r="D42" s="267"/>
      <c r="E42" s="267"/>
      <c r="F42" s="267"/>
      <c r="G42" s="267"/>
      <c r="H42" s="267"/>
      <c r="I42" s="229"/>
      <c r="J42" s="229"/>
      <c r="K42" s="229"/>
      <c r="L42" s="59"/>
      <c r="M42"/>
      <c r="N42"/>
      <c r="O42"/>
      <c r="P42"/>
      <c r="Q42"/>
      <c r="R42"/>
      <c r="S42"/>
      <c r="T42"/>
      <c r="U42"/>
      <c r="V42"/>
      <c r="W42"/>
      <c r="X42"/>
    </row>
    <row r="43" spans="1:24" s="40" customFormat="1">
      <c r="A43" s="191">
        <v>43</v>
      </c>
      <c r="B43" s="311"/>
      <c r="C43" s="267"/>
      <c r="D43" s="267"/>
      <c r="E43" s="267"/>
      <c r="F43" s="267"/>
      <c r="G43" s="267"/>
      <c r="H43" s="267"/>
      <c r="I43" s="229"/>
      <c r="J43" s="229"/>
      <c r="K43" s="229"/>
      <c r="L43" s="59"/>
      <c r="M43"/>
      <c r="N43"/>
      <c r="O43"/>
      <c r="P43"/>
      <c r="Q43"/>
      <c r="R43"/>
      <c r="S43"/>
      <c r="T43"/>
      <c r="U43"/>
      <c r="V43"/>
      <c r="W43"/>
      <c r="X43"/>
    </row>
    <row r="44" spans="1:24" s="38" customFormat="1" ht="22.5" customHeight="1">
      <c r="A44" s="191">
        <v>44</v>
      </c>
      <c r="B44" s="311"/>
      <c r="C44" s="267"/>
      <c r="D44" s="242" t="s">
        <v>363</v>
      </c>
      <c r="E44" s="242"/>
      <c r="F44" s="265"/>
      <c r="G44" s="290" t="s">
        <v>357</v>
      </c>
      <c r="H44" s="290" t="s">
        <v>19</v>
      </c>
      <c r="I44" s="229"/>
      <c r="J44" s="229"/>
      <c r="K44" s="229"/>
      <c r="L44" s="59"/>
      <c r="M44"/>
      <c r="N44"/>
      <c r="O44"/>
      <c r="P44"/>
      <c r="Q44"/>
      <c r="R44"/>
      <c r="S44"/>
      <c r="T44"/>
      <c r="U44"/>
      <c r="V44"/>
      <c r="W44"/>
      <c r="X44"/>
    </row>
    <row r="45" spans="1:24" s="40" customFormat="1" ht="15" customHeight="1">
      <c r="A45" s="191">
        <v>45</v>
      </c>
      <c r="B45" s="311"/>
      <c r="C45" s="315"/>
      <c r="D45" s="267"/>
      <c r="E45" s="262"/>
      <c r="F45" s="265" t="s">
        <v>73</v>
      </c>
      <c r="G45" s="368">
        <v>4.2858283433133734E-2</v>
      </c>
      <c r="H45" s="404">
        <v>6.1366866268942548</v>
      </c>
      <c r="I45" s="229"/>
      <c r="J45" s="229"/>
      <c r="K45" s="229"/>
      <c r="L45" s="59"/>
      <c r="M45"/>
      <c r="N45"/>
      <c r="O45"/>
      <c r="P45"/>
      <c r="Q45"/>
      <c r="R45"/>
      <c r="S45"/>
      <c r="T45"/>
      <c r="U45"/>
      <c r="V45"/>
      <c r="W45"/>
      <c r="X45"/>
    </row>
    <row r="46" spans="1:24" s="40" customFormat="1" ht="15" customHeight="1">
      <c r="A46" s="191">
        <v>46</v>
      </c>
      <c r="B46" s="311"/>
      <c r="C46" s="315"/>
      <c r="D46" s="267"/>
      <c r="E46" s="262"/>
      <c r="F46" s="265" t="s">
        <v>358</v>
      </c>
      <c r="G46" s="368">
        <v>8.6802395209580843E-2</v>
      </c>
      <c r="H46" s="404">
        <v>13.61555289418353</v>
      </c>
      <c r="I46" s="229"/>
      <c r="J46" s="229"/>
      <c r="K46" s="229"/>
      <c r="L46" s="59"/>
      <c r="M46"/>
      <c r="N46"/>
      <c r="O46"/>
      <c r="P46"/>
      <c r="Q46"/>
      <c r="R46"/>
      <c r="S46"/>
      <c r="T46"/>
      <c r="U46"/>
      <c r="V46"/>
      <c r="W46"/>
      <c r="X46"/>
    </row>
    <row r="47" spans="1:24" s="40" customFormat="1" ht="15" customHeight="1">
      <c r="A47" s="191">
        <v>47</v>
      </c>
      <c r="B47" s="311"/>
      <c r="C47" s="315"/>
      <c r="D47" s="267"/>
      <c r="E47" s="262"/>
      <c r="F47" s="265" t="s">
        <v>359</v>
      </c>
      <c r="G47" s="368">
        <v>0.92282634730538926</v>
      </c>
      <c r="H47" s="404">
        <v>695.03591217487656</v>
      </c>
      <c r="I47" s="229"/>
      <c r="J47" s="229"/>
      <c r="K47" s="229"/>
      <c r="L47" s="59"/>
      <c r="M47"/>
      <c r="N47"/>
      <c r="O47"/>
      <c r="P47"/>
      <c r="Q47"/>
      <c r="R47"/>
      <c r="S47"/>
      <c r="T47"/>
      <c r="U47"/>
      <c r="V47"/>
      <c r="W47"/>
      <c r="X47"/>
    </row>
    <row r="48" spans="1:24" s="40" customFormat="1" ht="15" customHeight="1">
      <c r="A48" s="191">
        <v>48</v>
      </c>
      <c r="B48" s="311"/>
      <c r="C48" s="315"/>
      <c r="D48" s="267"/>
      <c r="E48" s="262"/>
      <c r="F48" s="265" t="s">
        <v>360</v>
      </c>
      <c r="G48" s="368">
        <v>4.1900199600798403E-2</v>
      </c>
      <c r="H48" s="404">
        <v>3.4586826346884898</v>
      </c>
      <c r="I48" s="229"/>
      <c r="J48" s="229"/>
      <c r="K48" s="229"/>
      <c r="L48" s="59"/>
      <c r="M48"/>
      <c r="N48"/>
      <c r="O48"/>
      <c r="P48"/>
      <c r="Q48"/>
      <c r="R48"/>
      <c r="S48"/>
      <c r="T48"/>
      <c r="U48"/>
      <c r="V48"/>
      <c r="W48"/>
      <c r="X48"/>
    </row>
    <row r="49" spans="1:24" s="40" customFormat="1" ht="15" customHeight="1">
      <c r="A49" s="191">
        <v>49</v>
      </c>
      <c r="B49" s="311"/>
      <c r="C49" s="315"/>
      <c r="D49" s="267"/>
      <c r="E49" s="262"/>
      <c r="F49" s="265" t="s">
        <v>361</v>
      </c>
      <c r="G49" s="368">
        <v>0.32245908183632732</v>
      </c>
      <c r="H49" s="404">
        <v>35.99821157686457</v>
      </c>
      <c r="I49" s="229"/>
      <c r="J49" s="229"/>
      <c r="K49" s="229"/>
      <c r="L49" s="59"/>
      <c r="M49"/>
      <c r="N49"/>
      <c r="O49"/>
      <c r="P49"/>
      <c r="Q49"/>
      <c r="R49"/>
      <c r="S49"/>
      <c r="T49"/>
      <c r="U49"/>
      <c r="V49"/>
      <c r="W49"/>
      <c r="X49"/>
    </row>
    <row r="50" spans="1:24" s="50" customFormat="1" ht="15" customHeight="1">
      <c r="A50" s="191">
        <v>50</v>
      </c>
      <c r="B50" s="311"/>
      <c r="C50" s="315"/>
      <c r="D50" s="267"/>
      <c r="E50" s="262"/>
      <c r="F50" s="265" t="s">
        <v>433</v>
      </c>
      <c r="G50" s="368">
        <v>8.1277445109780438E-2</v>
      </c>
      <c r="H50" s="404">
        <v>6.0162874250562339</v>
      </c>
      <c r="I50" s="229"/>
      <c r="J50" s="229"/>
      <c r="K50" s="229"/>
      <c r="L50" s="59"/>
      <c r="M50"/>
      <c r="N50"/>
      <c r="O50"/>
      <c r="P50"/>
      <c r="Q50"/>
      <c r="R50"/>
      <c r="S50"/>
      <c r="T50"/>
      <c r="U50"/>
      <c r="V50"/>
      <c r="W50"/>
      <c r="X50"/>
    </row>
    <row r="51" spans="1:24" s="40" customFormat="1" ht="15" customHeight="1">
      <c r="A51" s="191">
        <v>51</v>
      </c>
      <c r="B51" s="311"/>
      <c r="C51" s="315"/>
      <c r="D51" s="267"/>
      <c r="E51" s="262"/>
      <c r="F51" s="265" t="s">
        <v>74</v>
      </c>
      <c r="G51" s="368">
        <v>5.9720558882235533E-3</v>
      </c>
      <c r="H51" s="404">
        <v>0.27100998002690024</v>
      </c>
      <c r="I51" s="229"/>
      <c r="J51" s="229"/>
      <c r="K51" s="229"/>
      <c r="L51" s="59"/>
      <c r="M51"/>
      <c r="N51"/>
      <c r="O51"/>
      <c r="P51"/>
      <c r="Q51"/>
      <c r="R51"/>
      <c r="S51"/>
      <c r="T51"/>
      <c r="U51"/>
      <c r="V51"/>
      <c r="W51"/>
      <c r="X51"/>
    </row>
    <row r="52" spans="1:24" s="40" customFormat="1" ht="15" customHeight="1">
      <c r="A52" s="191">
        <v>52</v>
      </c>
      <c r="B52" s="311"/>
      <c r="C52" s="315"/>
      <c r="D52" s="267"/>
      <c r="E52" s="262"/>
      <c r="F52" s="265" t="s">
        <v>362</v>
      </c>
      <c r="G52" s="368">
        <v>0.4753373253493014</v>
      </c>
      <c r="H52" s="404">
        <v>54.344463073776211</v>
      </c>
      <c r="I52" s="229"/>
      <c r="J52" s="229"/>
      <c r="K52" s="229"/>
      <c r="L52" s="59"/>
      <c r="M52"/>
      <c r="N52"/>
      <c r="O52"/>
      <c r="P52"/>
      <c r="Q52"/>
      <c r="R52"/>
      <c r="S52"/>
      <c r="T52"/>
      <c r="U52"/>
      <c r="V52"/>
      <c r="W52"/>
      <c r="X52"/>
    </row>
    <row r="53" spans="1:24" s="40" customFormat="1" ht="15" customHeight="1">
      <c r="A53" s="191">
        <v>53</v>
      </c>
      <c r="B53" s="311"/>
      <c r="C53" s="315"/>
      <c r="D53" s="267"/>
      <c r="E53" s="262"/>
      <c r="F53" s="265" t="s">
        <v>518</v>
      </c>
      <c r="G53" s="368">
        <v>6.8694610778443119E-2</v>
      </c>
      <c r="H53" s="404">
        <v>9.5303153695054572</v>
      </c>
      <c r="I53" s="229"/>
      <c r="J53" s="229"/>
      <c r="K53" s="229"/>
      <c r="L53" s="59"/>
      <c r="M53"/>
      <c r="N53"/>
      <c r="O53"/>
      <c r="P53"/>
      <c r="Q53"/>
      <c r="R53"/>
      <c r="S53"/>
      <c r="T53"/>
      <c r="U53"/>
      <c r="V53"/>
      <c r="W53"/>
      <c r="X53"/>
    </row>
    <row r="54" spans="1:24" s="218" customFormat="1" ht="15" customHeight="1">
      <c r="A54" s="191"/>
      <c r="B54" s="311"/>
      <c r="C54" s="315"/>
      <c r="D54" s="267"/>
      <c r="E54" s="262"/>
      <c r="F54" s="318"/>
      <c r="G54" s="318"/>
      <c r="H54" s="318"/>
      <c r="I54" s="318"/>
      <c r="J54" s="317"/>
      <c r="K54" s="317"/>
      <c r="L54" s="59"/>
    </row>
    <row r="55" spans="1:24" s="50" customFormat="1" ht="30" customHeight="1">
      <c r="A55" s="139">
        <v>62</v>
      </c>
      <c r="B55" s="311"/>
      <c r="C55" s="251" t="s">
        <v>427</v>
      </c>
      <c r="D55" s="267"/>
      <c r="E55" s="262"/>
      <c r="F55" s="267"/>
      <c r="G55" s="267"/>
      <c r="H55" s="267"/>
      <c r="I55" s="267"/>
      <c r="J55" s="267"/>
      <c r="K55" s="147"/>
      <c r="L55" s="59"/>
      <c r="M55"/>
      <c r="N55"/>
      <c r="O55"/>
      <c r="P55"/>
      <c r="Q55"/>
      <c r="R55"/>
      <c r="S55"/>
      <c r="T55"/>
      <c r="U55"/>
      <c r="V55"/>
      <c r="W55"/>
      <c r="X55"/>
    </row>
    <row r="56" spans="1:24" s="40" customFormat="1">
      <c r="A56" s="139">
        <v>63</v>
      </c>
      <c r="B56" s="311"/>
      <c r="C56" s="267"/>
      <c r="D56" s="267"/>
      <c r="E56" s="262"/>
      <c r="F56" s="267"/>
      <c r="G56" s="267"/>
      <c r="H56" s="267"/>
      <c r="I56" s="267"/>
      <c r="J56" s="267"/>
      <c r="K56" s="147"/>
      <c r="L56" s="59"/>
      <c r="M56"/>
      <c r="N56"/>
      <c r="O56"/>
      <c r="P56"/>
      <c r="Q56"/>
      <c r="R56"/>
      <c r="S56"/>
      <c r="T56"/>
      <c r="U56"/>
      <c r="V56"/>
      <c r="W56"/>
      <c r="X56"/>
    </row>
    <row r="57" spans="1:24" s="40" customFormat="1" ht="17.25" customHeight="1">
      <c r="A57" s="139">
        <v>64</v>
      </c>
      <c r="B57" s="311"/>
      <c r="C57" s="265"/>
      <c r="D57" s="242" t="s">
        <v>364</v>
      </c>
      <c r="E57" s="242"/>
      <c r="F57" s="265"/>
      <c r="G57" s="290" t="s">
        <v>357</v>
      </c>
      <c r="H57" s="290" t="s">
        <v>19</v>
      </c>
      <c r="I57" s="267"/>
      <c r="J57" s="267"/>
      <c r="K57" s="147"/>
      <c r="L57" s="59"/>
      <c r="M57"/>
      <c r="N57"/>
      <c r="O57"/>
      <c r="P57"/>
      <c r="Q57"/>
      <c r="R57"/>
      <c r="S57"/>
      <c r="T57"/>
      <c r="U57"/>
      <c r="V57"/>
      <c r="W57"/>
      <c r="X57"/>
    </row>
    <row r="58" spans="1:24" s="40" customFormat="1" ht="15" customHeight="1">
      <c r="A58" s="139">
        <v>65</v>
      </c>
      <c r="B58" s="311"/>
      <c r="C58" s="265"/>
      <c r="D58" s="267"/>
      <c r="E58" s="262"/>
      <c r="F58" s="265" t="s">
        <v>485</v>
      </c>
      <c r="G58" s="368">
        <v>0</v>
      </c>
      <c r="H58" s="404">
        <v>0</v>
      </c>
      <c r="I58" s="267"/>
      <c r="J58" s="267"/>
      <c r="K58" s="147"/>
      <c r="L58" s="59"/>
      <c r="M58"/>
      <c r="N58"/>
      <c r="O58"/>
      <c r="P58"/>
      <c r="Q58"/>
      <c r="R58"/>
      <c r="S58"/>
      <c r="T58"/>
      <c r="U58"/>
      <c r="V58"/>
      <c r="W58"/>
      <c r="X58"/>
    </row>
    <row r="59" spans="1:24" s="40" customFormat="1" ht="15" customHeight="1">
      <c r="A59" s="139">
        <v>66</v>
      </c>
      <c r="B59" s="311"/>
      <c r="C59" s="265"/>
      <c r="D59" s="267"/>
      <c r="E59" s="262"/>
      <c r="F59" s="265" t="s">
        <v>516</v>
      </c>
      <c r="G59" s="368">
        <v>0</v>
      </c>
      <c r="H59" s="404">
        <v>0</v>
      </c>
      <c r="I59" s="267"/>
      <c r="J59" s="267"/>
      <c r="K59" s="147"/>
      <c r="L59" s="59"/>
      <c r="M59"/>
      <c r="N59"/>
      <c r="O59"/>
      <c r="P59"/>
      <c r="Q59"/>
      <c r="R59"/>
      <c r="S59"/>
      <c r="T59"/>
      <c r="U59"/>
      <c r="V59"/>
      <c r="W59"/>
      <c r="X59"/>
    </row>
    <row r="60" spans="1:24" s="40" customFormat="1" ht="15" customHeight="1">
      <c r="A60" s="139">
        <v>67</v>
      </c>
      <c r="B60" s="311"/>
      <c r="C60" s="265"/>
      <c r="D60" s="267"/>
      <c r="E60" s="262"/>
      <c r="F60" s="265" t="s">
        <v>368</v>
      </c>
      <c r="G60" s="368">
        <v>0</v>
      </c>
      <c r="H60" s="404">
        <v>0</v>
      </c>
      <c r="I60" s="267"/>
      <c r="J60" s="267"/>
      <c r="K60" s="147"/>
      <c r="L60" s="59"/>
      <c r="M60"/>
      <c r="N60"/>
      <c r="O60"/>
      <c r="P60"/>
      <c r="Q60"/>
      <c r="R60"/>
      <c r="S60"/>
      <c r="T60"/>
      <c r="U60"/>
      <c r="V60"/>
      <c r="W60"/>
      <c r="X60"/>
    </row>
    <row r="61" spans="1:24" s="40" customFormat="1" ht="15" customHeight="1">
      <c r="A61" s="139">
        <v>68</v>
      </c>
      <c r="B61" s="311"/>
      <c r="C61" s="265"/>
      <c r="D61" s="267"/>
      <c r="E61" s="262"/>
      <c r="F61" s="265" t="s">
        <v>819</v>
      </c>
      <c r="G61" s="368">
        <v>0.14230738522954106</v>
      </c>
      <c r="H61" s="404">
        <v>33.294530938167675</v>
      </c>
      <c r="I61" s="267"/>
      <c r="J61" s="267"/>
      <c r="K61" s="147"/>
      <c r="L61" s="59"/>
      <c r="M61"/>
      <c r="N61"/>
      <c r="O61"/>
      <c r="P61"/>
      <c r="Q61"/>
      <c r="R61"/>
      <c r="S61"/>
      <c r="T61"/>
      <c r="U61"/>
      <c r="V61"/>
      <c r="W61"/>
      <c r="X61"/>
    </row>
    <row r="62" spans="1:24" s="40" customFormat="1" ht="15" customHeight="1">
      <c r="A62" s="139">
        <v>69</v>
      </c>
      <c r="B62" s="311"/>
      <c r="C62" s="265"/>
      <c r="D62" s="267"/>
      <c r="E62" s="262"/>
      <c r="F62" s="265" t="s">
        <v>820</v>
      </c>
      <c r="G62" s="368">
        <v>3.4810379241516968E-3</v>
      </c>
      <c r="H62" s="404">
        <v>0.13662275450270689</v>
      </c>
      <c r="I62" s="267"/>
      <c r="J62" s="267"/>
      <c r="K62" s="147"/>
      <c r="L62" s="59"/>
      <c r="M62"/>
      <c r="N62"/>
      <c r="O62"/>
      <c r="P62"/>
      <c r="Q62"/>
      <c r="R62"/>
      <c r="S62"/>
      <c r="T62"/>
      <c r="U62"/>
      <c r="V62"/>
      <c r="W62"/>
      <c r="X62"/>
    </row>
    <row r="63" spans="1:24" s="40" customFormat="1" ht="15" customHeight="1">
      <c r="A63" s="139">
        <v>70</v>
      </c>
      <c r="B63" s="311"/>
      <c r="C63" s="265"/>
      <c r="D63" s="267"/>
      <c r="E63" s="262"/>
      <c r="F63" s="265" t="s">
        <v>821</v>
      </c>
      <c r="G63" s="368">
        <v>2.8423153692614771E-3</v>
      </c>
      <c r="H63" s="404">
        <v>0.5587544910180311</v>
      </c>
      <c r="I63" s="267"/>
      <c r="J63" s="267"/>
      <c r="K63" s="147"/>
      <c r="L63" s="59"/>
      <c r="M63"/>
      <c r="N63"/>
      <c r="O63"/>
      <c r="P63"/>
      <c r="Q63"/>
      <c r="R63"/>
      <c r="S63"/>
      <c r="T63"/>
      <c r="U63"/>
      <c r="V63"/>
      <c r="W63"/>
      <c r="X63"/>
    </row>
    <row r="64" spans="1:24" s="50" customFormat="1" ht="30" customHeight="1">
      <c r="A64" s="139">
        <v>71</v>
      </c>
      <c r="B64" s="311"/>
      <c r="C64" s="251" t="s">
        <v>428</v>
      </c>
      <c r="D64" s="267"/>
      <c r="E64" s="262"/>
      <c r="F64" s="267"/>
      <c r="G64" s="267"/>
      <c r="H64" s="267"/>
      <c r="I64" s="267"/>
      <c r="J64" s="267"/>
      <c r="K64" s="147"/>
      <c r="L64" s="59"/>
      <c r="M64"/>
      <c r="N64"/>
      <c r="O64"/>
      <c r="P64"/>
      <c r="Q64"/>
      <c r="R64"/>
      <c r="S64"/>
      <c r="T64"/>
      <c r="U64"/>
      <c r="V64"/>
      <c r="W64"/>
      <c r="X64"/>
    </row>
    <row r="65" spans="1:24" s="40" customFormat="1">
      <c r="A65" s="139">
        <v>72</v>
      </c>
      <c r="B65" s="311"/>
      <c r="C65" s="267"/>
      <c r="D65" s="267"/>
      <c r="E65" s="262"/>
      <c r="F65" s="267"/>
      <c r="G65" s="290"/>
      <c r="H65" s="290"/>
      <c r="I65" s="267"/>
      <c r="J65" s="267"/>
      <c r="K65" s="147"/>
      <c r="L65" s="59"/>
      <c r="M65"/>
      <c r="N65"/>
      <c r="O65"/>
      <c r="P65"/>
      <c r="Q65"/>
      <c r="R65"/>
      <c r="S65"/>
      <c r="T65"/>
      <c r="U65"/>
      <c r="V65"/>
      <c r="W65"/>
      <c r="X65"/>
    </row>
    <row r="66" spans="1:24" s="40" customFormat="1" ht="20.25" customHeight="1">
      <c r="A66" s="139">
        <v>73</v>
      </c>
      <c r="B66" s="311"/>
      <c r="C66" s="265"/>
      <c r="D66" s="242" t="s">
        <v>364</v>
      </c>
      <c r="E66" s="242"/>
      <c r="F66" s="265"/>
      <c r="G66" s="290" t="s">
        <v>357</v>
      </c>
      <c r="H66" s="290" t="s">
        <v>19</v>
      </c>
      <c r="I66" s="267"/>
      <c r="J66" s="267"/>
      <c r="K66" s="147"/>
      <c r="L66" s="59"/>
      <c r="M66"/>
      <c r="N66"/>
      <c r="O66"/>
      <c r="P66"/>
      <c r="Q66"/>
      <c r="R66"/>
      <c r="S66"/>
      <c r="T66"/>
      <c r="U66"/>
      <c r="V66"/>
      <c r="W66"/>
      <c r="X66"/>
    </row>
    <row r="67" spans="1:24" s="40" customFormat="1" ht="15" customHeight="1">
      <c r="A67" s="139">
        <v>74</v>
      </c>
      <c r="B67" s="311"/>
      <c r="C67" s="265"/>
      <c r="D67" s="265"/>
      <c r="E67" s="262"/>
      <c r="F67" s="265" t="s">
        <v>485</v>
      </c>
      <c r="G67" s="368">
        <v>0.28774451097804393</v>
      </c>
      <c r="H67" s="404">
        <v>118.4636167667736</v>
      </c>
      <c r="I67" s="267"/>
      <c r="J67" s="267"/>
      <c r="K67" s="147"/>
      <c r="L67" s="59"/>
      <c r="M67"/>
      <c r="N67"/>
      <c r="O67"/>
      <c r="P67"/>
      <c r="Q67"/>
      <c r="R67"/>
      <c r="S67"/>
      <c r="T67"/>
      <c r="U67"/>
      <c r="V67"/>
      <c r="W67"/>
      <c r="X67"/>
    </row>
    <row r="68" spans="1:24" s="40" customFormat="1" ht="15" customHeight="1">
      <c r="A68" s="139">
        <v>75</v>
      </c>
      <c r="B68" s="311"/>
      <c r="C68" s="265"/>
      <c r="D68" s="265"/>
      <c r="E68" s="262"/>
      <c r="F68" s="265" t="s">
        <v>516</v>
      </c>
      <c r="G68" s="368">
        <v>0</v>
      </c>
      <c r="H68" s="404">
        <v>0</v>
      </c>
      <c r="I68" s="267"/>
      <c r="J68" s="267"/>
      <c r="K68" s="147"/>
      <c r="L68" s="59"/>
      <c r="M68"/>
      <c r="N68"/>
      <c r="O68"/>
      <c r="P68"/>
      <c r="Q68"/>
      <c r="R68"/>
      <c r="S68"/>
      <c r="T68"/>
      <c r="U68"/>
      <c r="V68"/>
      <c r="W68"/>
      <c r="X68"/>
    </row>
    <row r="69" spans="1:24" s="40" customFormat="1" ht="15" customHeight="1">
      <c r="A69" s="139">
        <v>76</v>
      </c>
      <c r="B69" s="311"/>
      <c r="C69" s="265"/>
      <c r="D69" s="265"/>
      <c r="E69" s="262"/>
      <c r="F69" s="265" t="s">
        <v>368</v>
      </c>
      <c r="G69" s="368">
        <v>0</v>
      </c>
      <c r="H69" s="404">
        <v>0</v>
      </c>
      <c r="I69" s="267"/>
      <c r="J69" s="267"/>
      <c r="K69" s="147"/>
      <c r="L69" s="59"/>
      <c r="M69"/>
      <c r="N69"/>
      <c r="O69"/>
      <c r="P69"/>
      <c r="Q69"/>
      <c r="R69"/>
      <c r="S69"/>
      <c r="T69"/>
      <c r="U69"/>
      <c r="V69"/>
      <c r="W69"/>
      <c r="X69"/>
    </row>
    <row r="70" spans="1:24" s="50" customFormat="1" ht="15" customHeight="1">
      <c r="A70" s="139">
        <v>77</v>
      </c>
      <c r="B70" s="311"/>
      <c r="C70" s="265"/>
      <c r="D70" s="265"/>
      <c r="E70" s="262"/>
      <c r="F70" s="451" t="s">
        <v>819</v>
      </c>
      <c r="G70" s="368">
        <v>0.29243912175648706</v>
      </c>
      <c r="H70" s="404">
        <v>702.01015568777893</v>
      </c>
      <c r="I70" s="267"/>
      <c r="J70" s="267"/>
      <c r="K70" s="147"/>
      <c r="L70" s="59"/>
      <c r="M70"/>
      <c r="N70"/>
      <c r="O70"/>
      <c r="P70"/>
      <c r="Q70"/>
      <c r="R70"/>
      <c r="S70"/>
      <c r="T70"/>
      <c r="U70"/>
      <c r="V70"/>
      <c r="W70"/>
      <c r="X70"/>
    </row>
    <row r="71" spans="1:24" s="40" customFormat="1" ht="15" customHeight="1">
      <c r="A71" s="139">
        <v>78</v>
      </c>
      <c r="B71" s="311"/>
      <c r="C71" s="265"/>
      <c r="D71" s="265"/>
      <c r="E71" s="262"/>
      <c r="F71" s="451" t="s">
        <v>820</v>
      </c>
      <c r="G71" s="368">
        <v>2.4239520958083832E-2</v>
      </c>
      <c r="H71" s="404">
        <v>3.9333493013197032</v>
      </c>
      <c r="I71" s="267"/>
      <c r="J71" s="267"/>
      <c r="K71" s="147"/>
      <c r="L71" s="59"/>
      <c r="M71"/>
      <c r="N71"/>
      <c r="O71"/>
      <c r="P71"/>
      <c r="Q71"/>
      <c r="R71"/>
      <c r="S71"/>
      <c r="T71"/>
      <c r="U71"/>
      <c r="V71"/>
      <c r="W71"/>
      <c r="X71"/>
    </row>
    <row r="72" spans="1:24" s="40" customFormat="1" ht="15" customHeight="1">
      <c r="A72" s="139">
        <v>79</v>
      </c>
      <c r="B72" s="311"/>
      <c r="C72" s="265"/>
      <c r="D72" s="265"/>
      <c r="E72" s="262"/>
      <c r="F72" s="451" t="s">
        <v>821</v>
      </c>
      <c r="G72" s="368">
        <v>0</v>
      </c>
      <c r="H72" s="404">
        <v>0</v>
      </c>
      <c r="I72" s="267"/>
      <c r="J72" s="267"/>
      <c r="K72" s="147"/>
      <c r="L72" s="59"/>
      <c r="M72"/>
      <c r="N72"/>
      <c r="O72"/>
      <c r="P72"/>
      <c r="Q72"/>
      <c r="R72"/>
      <c r="S72"/>
      <c r="T72"/>
      <c r="U72"/>
      <c r="V72"/>
      <c r="W72"/>
      <c r="X72"/>
    </row>
    <row r="73" spans="1:24" s="50" customFormat="1" ht="30" customHeight="1">
      <c r="A73" s="139">
        <v>80</v>
      </c>
      <c r="B73" s="311"/>
      <c r="C73" s="251" t="s">
        <v>429</v>
      </c>
      <c r="D73" s="267"/>
      <c r="E73" s="262"/>
      <c r="F73" s="267"/>
      <c r="G73" s="267"/>
      <c r="H73" s="267"/>
      <c r="I73" s="267"/>
      <c r="J73" s="267"/>
      <c r="K73" s="147"/>
      <c r="L73" s="59"/>
      <c r="M73"/>
      <c r="N73"/>
      <c r="O73"/>
      <c r="P73"/>
      <c r="Q73"/>
      <c r="R73"/>
      <c r="S73"/>
      <c r="T73"/>
      <c r="U73"/>
      <c r="V73"/>
      <c r="W73"/>
      <c r="X73"/>
    </row>
    <row r="74" spans="1:24" s="40" customFormat="1" ht="31.5" customHeight="1">
      <c r="A74" s="139">
        <v>81</v>
      </c>
      <c r="B74" s="311"/>
      <c r="C74" s="265"/>
      <c r="D74" s="242" t="s">
        <v>364</v>
      </c>
      <c r="E74" s="242"/>
      <c r="F74" s="265"/>
      <c r="G74" s="290" t="s">
        <v>365</v>
      </c>
      <c r="H74" s="290" t="s">
        <v>484</v>
      </c>
      <c r="I74" s="267"/>
      <c r="J74" s="290" t="s">
        <v>580</v>
      </c>
      <c r="K74" s="148"/>
      <c r="L74" s="59"/>
      <c r="M74"/>
      <c r="N74"/>
      <c r="O74"/>
      <c r="P74"/>
      <c r="Q74"/>
      <c r="R74"/>
      <c r="S74"/>
      <c r="T74"/>
      <c r="U74"/>
      <c r="V74"/>
      <c r="W74"/>
      <c r="X74"/>
    </row>
    <row r="75" spans="1:24" s="40" customFormat="1" ht="15" customHeight="1">
      <c r="A75" s="139">
        <v>82</v>
      </c>
      <c r="B75" s="311"/>
      <c r="C75" s="265"/>
      <c r="D75" s="265"/>
      <c r="E75" s="262"/>
      <c r="F75" s="265" t="s">
        <v>485</v>
      </c>
      <c r="G75" s="375">
        <v>16</v>
      </c>
      <c r="H75" s="375">
        <v>218</v>
      </c>
      <c r="I75" s="267"/>
      <c r="J75" s="498">
        <f>IF(H75&gt;0,100*G75/H75,0)</f>
        <v>7.3394495412844041</v>
      </c>
      <c r="K75" s="147"/>
      <c r="L75" s="59"/>
      <c r="M75"/>
      <c r="N75"/>
      <c r="O75"/>
      <c r="P75"/>
      <c r="Q75"/>
      <c r="R75"/>
      <c r="S75"/>
      <c r="T75"/>
      <c r="U75"/>
      <c r="V75"/>
      <c r="W75"/>
      <c r="X75"/>
    </row>
    <row r="76" spans="1:24" s="40" customFormat="1" ht="15" customHeight="1">
      <c r="A76" s="139">
        <v>83</v>
      </c>
      <c r="B76" s="311"/>
      <c r="C76" s="265"/>
      <c r="D76" s="265"/>
      <c r="E76" s="262"/>
      <c r="F76" s="265" t="s">
        <v>516</v>
      </c>
      <c r="G76" s="375">
        <v>0</v>
      </c>
      <c r="H76" s="375">
        <v>27</v>
      </c>
      <c r="I76" s="267"/>
      <c r="J76" s="498">
        <f>IF(H76&gt;0,100*G76/H76,0)</f>
        <v>0</v>
      </c>
      <c r="K76" s="147"/>
      <c r="L76" s="59"/>
      <c r="M76"/>
      <c r="N76"/>
      <c r="O76"/>
      <c r="P76"/>
      <c r="Q76"/>
      <c r="R76"/>
      <c r="S76"/>
      <c r="T76"/>
      <c r="U76"/>
      <c r="V76"/>
      <c r="W76"/>
      <c r="X76"/>
    </row>
    <row r="77" spans="1:24" s="40" customFormat="1" ht="15" customHeight="1">
      <c r="A77" s="139">
        <v>84</v>
      </c>
      <c r="B77" s="311"/>
      <c r="C77" s="265"/>
      <c r="D77" s="265"/>
      <c r="E77" s="262"/>
      <c r="F77" s="265" t="s">
        <v>368</v>
      </c>
      <c r="G77" s="375">
        <v>0</v>
      </c>
      <c r="H77" s="295"/>
      <c r="I77" s="267"/>
      <c r="J77" s="336"/>
      <c r="K77" s="147"/>
      <c r="L77" s="59"/>
      <c r="M77"/>
      <c r="N77"/>
      <c r="O77"/>
      <c r="P77"/>
      <c r="Q77"/>
      <c r="R77"/>
      <c r="S77"/>
      <c r="T77"/>
      <c r="U77"/>
      <c r="V77"/>
      <c r="W77"/>
      <c r="X77"/>
    </row>
    <row r="78" spans="1:24" s="40" customFormat="1" ht="15" customHeight="1">
      <c r="A78" s="139">
        <v>85</v>
      </c>
      <c r="B78" s="311"/>
      <c r="C78" s="265"/>
      <c r="D78" s="265"/>
      <c r="E78" s="262"/>
      <c r="F78" s="451" t="s">
        <v>819</v>
      </c>
      <c r="G78" s="375">
        <v>230</v>
      </c>
      <c r="H78" s="375">
        <v>2907</v>
      </c>
      <c r="I78" s="267"/>
      <c r="J78" s="498">
        <f>IF(H78&gt;0,100*G78/H78,0)</f>
        <v>7.9119367045063642</v>
      </c>
      <c r="K78" s="147"/>
      <c r="L78" s="59"/>
      <c r="M78"/>
      <c r="N78"/>
      <c r="O78"/>
      <c r="P78"/>
      <c r="Q78"/>
      <c r="R78"/>
      <c r="S78"/>
      <c r="T78"/>
      <c r="U78"/>
      <c r="V78"/>
      <c r="W78"/>
      <c r="X78"/>
    </row>
    <row r="79" spans="1:24" s="40" customFormat="1" ht="15" customHeight="1">
      <c r="A79" s="139">
        <v>86</v>
      </c>
      <c r="B79" s="311"/>
      <c r="C79" s="265"/>
      <c r="D79" s="265"/>
      <c r="E79" s="262"/>
      <c r="F79" s="451" t="s">
        <v>820</v>
      </c>
      <c r="G79" s="375">
        <v>2</v>
      </c>
      <c r="H79" s="375">
        <v>324</v>
      </c>
      <c r="I79" s="267"/>
      <c r="J79" s="498">
        <f>IF(H79&gt;0,100*G79/H79,0)</f>
        <v>0.61728395061728392</v>
      </c>
      <c r="K79" s="147"/>
      <c r="L79" s="59"/>
      <c r="M79"/>
      <c r="N79"/>
      <c r="O79"/>
      <c r="P79"/>
      <c r="Q79"/>
      <c r="R79"/>
      <c r="S79"/>
      <c r="T79"/>
      <c r="U79"/>
      <c r="V79"/>
      <c r="W79"/>
      <c r="X79"/>
    </row>
    <row r="80" spans="1:24" s="40" customFormat="1" ht="15" customHeight="1" thickBot="1">
      <c r="A80" s="139">
        <v>87</v>
      </c>
      <c r="B80" s="311"/>
      <c r="C80" s="265"/>
      <c r="D80" s="265"/>
      <c r="E80" s="262"/>
      <c r="F80" s="451" t="s">
        <v>821</v>
      </c>
      <c r="G80" s="375">
        <v>0</v>
      </c>
      <c r="H80" s="295"/>
      <c r="I80" s="267"/>
      <c r="J80" s="267"/>
      <c r="K80" s="147"/>
      <c r="L80" s="59"/>
      <c r="M80"/>
      <c r="N80"/>
      <c r="O80"/>
      <c r="P80"/>
      <c r="Q80"/>
      <c r="R80"/>
      <c r="S80"/>
      <c r="T80"/>
      <c r="U80"/>
      <c r="V80"/>
      <c r="W80"/>
      <c r="X80"/>
    </row>
    <row r="81" spans="1:24" s="40" customFormat="1" ht="15" customHeight="1" thickBot="1">
      <c r="A81" s="139">
        <v>88</v>
      </c>
      <c r="B81" s="311"/>
      <c r="C81" s="265"/>
      <c r="D81" s="265"/>
      <c r="E81" s="196" t="s">
        <v>4</v>
      </c>
      <c r="F81" s="265"/>
      <c r="G81" s="406">
        <f>SUM(G75:G80)</f>
        <v>248</v>
      </c>
      <c r="H81" s="295"/>
      <c r="I81" s="267"/>
      <c r="J81" s="267"/>
      <c r="K81" s="147"/>
      <c r="L81" s="59"/>
      <c r="M81"/>
      <c r="N81"/>
      <c r="O81"/>
      <c r="P81"/>
      <c r="Q81"/>
      <c r="R81"/>
      <c r="S81"/>
      <c r="T81"/>
      <c r="U81"/>
      <c r="V81"/>
      <c r="W81"/>
      <c r="X81"/>
    </row>
    <row r="82" spans="1:24">
      <c r="A82" s="64"/>
      <c r="B82" s="161"/>
      <c r="C82" s="66"/>
      <c r="D82" s="66"/>
      <c r="E82" s="91"/>
      <c r="F82" s="66"/>
      <c r="G82" s="66"/>
      <c r="H82" s="66"/>
      <c r="I82" s="66"/>
      <c r="J82" s="66"/>
      <c r="K82" s="66"/>
      <c r="L82" s="73"/>
      <c r="M82"/>
      <c r="N82"/>
      <c r="O82"/>
      <c r="P82"/>
      <c r="Q82"/>
      <c r="R82"/>
      <c r="S82"/>
      <c r="T82"/>
      <c r="U82"/>
      <c r="V82"/>
      <c r="W82"/>
      <c r="X82"/>
    </row>
  </sheetData>
  <customSheetViews>
    <customSheetView guid="{21F2E024-704F-4E93-AC63-213755ECFFE0}" scale="55" showPageBreaks="1" showGridLines="0" fitToPage="1" view="pageBreakPreview">
      <pane ySplit="6" topLeftCell="A7" activePane="bottomLeft" state="frozen"/>
      <selection pane="bottomLeft"/>
      <pageMargins left="0.70866141732283472" right="0.70866141732283472" top="0.74803149606299213" bottom="0.74803149606299213" header="0.31496062992125989" footer="0.31496062992125989"/>
      <pageSetup paperSize="9" scale="52" fitToHeight="10" orientation="portrait"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4">
    <mergeCell ref="I2:K2"/>
    <mergeCell ref="I3:K3"/>
    <mergeCell ref="I4:K4"/>
    <mergeCell ref="A6:K6"/>
  </mergeCells>
  <dataValidations count="2">
    <dataValidation type="custom" allowBlank="1" showInputMessage="1" showErrorMessage="1" error="Decimal values larger than or equal to 0 and the text &quot;N/A&quot; are accepted" prompt="Please enter a number larger than or equal to 0. _x000a_Enter &quot;N/A&quot; if this does not apply" sqref="G40:H40">
      <formula1>OR(AND(ISNUMBER(G40),G40&gt;=0),AND(ISTEXT(G40),G40="N/A"))</formula1>
    </dataValidation>
    <dataValidation allowBlank="1" showInputMessage="1" showErrorMessage="1" prompt="Please enter Network / Sub-Network Name" sqref="I4:K4"/>
  </dataValidations>
  <pageMargins left="0.70866141732283472" right="0.70866141732283472" top="0.74803149606299213" bottom="0.74803149606299213" header="0.31496062992125984" footer="0.31496062992125984"/>
  <pageSetup paperSize="9" scale="49" fitToHeight="2" orientation="portrait" cellComments="asDisplayed" r:id="rId2"/>
  <headerFooter alignWithMargins="0">
    <oddHeader>&amp;C&amp;"Arial,Regular" Commerce Commission Information Disclosure Template</oddHeader>
    <oddFooter>&amp;L&amp;"Arial,Regular" &amp;P&amp;C&amp;"Arial,Regular" &amp;F&amp;R&amp;"Arial,Regular"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0"/>
    <pageSetUpPr fitToPage="1"/>
  </sheetPr>
  <dimension ref="A1:F60"/>
  <sheetViews>
    <sheetView showGridLines="0" zoomScaleNormal="100" zoomScaleSheetLayoutView="80" workbookViewId="0"/>
  </sheetViews>
  <sheetFormatPr defaultColWidth="9.109375" defaultRowHeight="15"/>
  <cols>
    <col min="1" max="1" width="9.109375" style="2"/>
    <col min="2" max="2" width="96.88671875" style="2" customWidth="1"/>
    <col min="3" max="3" width="9.109375" style="2" customWidth="1"/>
    <col min="4" max="4" width="20.5546875" style="2" customWidth="1"/>
    <col min="5" max="16384" width="9.109375" style="2"/>
  </cols>
  <sheetData>
    <row r="1" spans="1:6" ht="15.6">
      <c r="A1" s="514"/>
      <c r="B1" s="515"/>
      <c r="C1" s="516"/>
      <c r="D1"/>
      <c r="E1"/>
      <c r="F1"/>
    </row>
    <row r="2" spans="1:6" ht="15.6">
      <c r="A2" s="517"/>
      <c r="B2" s="518" t="s">
        <v>807</v>
      </c>
      <c r="C2" s="11"/>
      <c r="D2"/>
      <c r="E2"/>
      <c r="F2"/>
    </row>
    <row r="3" spans="1:6" ht="55.5" customHeight="1">
      <c r="A3" s="24"/>
      <c r="B3" s="460" t="s">
        <v>852</v>
      </c>
      <c r="C3" s="11"/>
      <c r="D3" s="557"/>
      <c r="E3"/>
      <c r="F3"/>
    </row>
    <row r="4" spans="1:6" ht="15.6">
      <c r="A4" s="24"/>
      <c r="B4" s="459"/>
      <c r="C4" s="519"/>
      <c r="D4"/>
      <c r="E4"/>
      <c r="F4"/>
    </row>
    <row r="5" spans="1:6" ht="15.6">
      <c r="A5" s="24"/>
      <c r="B5" s="561" t="s">
        <v>826</v>
      </c>
      <c r="C5" s="519"/>
      <c r="D5" s="495"/>
      <c r="E5" s="495"/>
      <c r="F5" s="495"/>
    </row>
    <row r="6" spans="1:6" ht="52.5" customHeight="1">
      <c r="A6" s="24"/>
      <c r="B6" s="562" t="s">
        <v>851</v>
      </c>
      <c r="C6" s="519"/>
      <c r="D6" s="558"/>
      <c r="E6" s="495"/>
      <c r="F6" s="495"/>
    </row>
    <row r="7" spans="1:6" ht="15.6">
      <c r="A7" s="24"/>
      <c r="B7" s="459"/>
      <c r="C7" s="519"/>
      <c r="D7" s="495"/>
      <c r="E7" s="495"/>
      <c r="F7" s="495"/>
    </row>
    <row r="8" spans="1:6" ht="15.6">
      <c r="A8" s="24"/>
      <c r="B8" s="520" t="s">
        <v>770</v>
      </c>
      <c r="C8" s="519"/>
      <c r="D8"/>
      <c r="E8"/>
      <c r="F8"/>
    </row>
    <row r="9" spans="1:6" ht="41.4">
      <c r="A9" s="24"/>
      <c r="B9" s="461" t="s">
        <v>771</v>
      </c>
      <c r="C9" s="519"/>
      <c r="D9"/>
      <c r="E9"/>
      <c r="F9"/>
    </row>
    <row r="10" spans="1:6" ht="68.25" customHeight="1">
      <c r="A10" s="24"/>
      <c r="B10" s="461" t="s">
        <v>772</v>
      </c>
      <c r="C10" s="519"/>
      <c r="D10"/>
      <c r="E10"/>
      <c r="F10"/>
    </row>
    <row r="11" spans="1:6" ht="15" customHeight="1">
      <c r="A11" s="24"/>
      <c r="B11" s="461"/>
      <c r="C11" s="519"/>
      <c r="D11" s="457"/>
      <c r="E11" s="457"/>
      <c r="F11" s="457"/>
    </row>
    <row r="12" spans="1:6" ht="15" customHeight="1">
      <c r="A12" s="24"/>
      <c r="B12" s="520" t="s">
        <v>773</v>
      </c>
      <c r="C12" s="519"/>
      <c r="D12" s="457"/>
      <c r="E12" s="457"/>
      <c r="F12" s="457"/>
    </row>
    <row r="13" spans="1:6" ht="41.4">
      <c r="A13" s="24"/>
      <c r="B13" s="461" t="s">
        <v>783</v>
      </c>
      <c r="C13" s="519"/>
      <c r="D13" s="457"/>
      <c r="E13" s="457"/>
      <c r="F13" s="457"/>
    </row>
    <row r="14" spans="1:6" ht="41.4">
      <c r="A14" s="24"/>
      <c r="B14" s="461" t="s">
        <v>784</v>
      </c>
      <c r="C14" s="11"/>
      <c r="D14" s="457"/>
      <c r="E14" s="457"/>
      <c r="F14" s="457"/>
    </row>
    <row r="15" spans="1:6" ht="15" customHeight="1">
      <c r="A15" s="24"/>
      <c r="B15" s="461"/>
      <c r="C15" s="11"/>
      <c r="D15" s="457"/>
      <c r="E15" s="457"/>
      <c r="F15" s="457"/>
    </row>
    <row r="16" spans="1:6" ht="15" customHeight="1">
      <c r="A16" s="24"/>
      <c r="B16" s="520" t="s">
        <v>774</v>
      </c>
      <c r="C16" s="11"/>
      <c r="D16" s="457"/>
      <c r="E16" s="457"/>
      <c r="F16" s="457"/>
    </row>
    <row r="17" spans="1:6" ht="69">
      <c r="A17" s="24"/>
      <c r="B17" s="461" t="s">
        <v>775</v>
      </c>
      <c r="C17" s="11"/>
      <c r="D17" s="457"/>
      <c r="E17" s="457"/>
      <c r="F17" s="457"/>
    </row>
    <row r="18" spans="1:6" ht="15" customHeight="1">
      <c r="A18" s="24"/>
      <c r="B18" s="461"/>
      <c r="C18" s="11"/>
      <c r="D18" s="457"/>
      <c r="E18" s="457"/>
      <c r="F18" s="457"/>
    </row>
    <row r="19" spans="1:6" ht="15" customHeight="1">
      <c r="A19" s="24"/>
      <c r="B19" s="520" t="s">
        <v>776</v>
      </c>
      <c r="C19" s="11"/>
      <c r="D19" s="457"/>
      <c r="E19" s="457"/>
      <c r="F19" s="457"/>
    </row>
    <row r="20" spans="1:6" ht="124.2">
      <c r="A20" s="24"/>
      <c r="B20" s="562" t="s">
        <v>853</v>
      </c>
      <c r="C20" s="11"/>
      <c r="D20" s="457"/>
      <c r="E20" s="457"/>
      <c r="F20" s="457"/>
    </row>
    <row r="21" spans="1:6" ht="15" customHeight="1">
      <c r="A21" s="24"/>
      <c r="B21" s="461"/>
      <c r="C21" s="11"/>
      <c r="D21" s="457"/>
      <c r="E21" s="457"/>
      <c r="F21" s="457"/>
    </row>
    <row r="22" spans="1:6" ht="15" customHeight="1">
      <c r="A22" s="24"/>
      <c r="B22" s="520" t="s">
        <v>777</v>
      </c>
      <c r="C22" s="11"/>
      <c r="D22" s="457"/>
      <c r="E22" s="457"/>
      <c r="F22" s="457"/>
    </row>
    <row r="23" spans="1:6" ht="27.6">
      <c r="A23" s="24"/>
      <c r="B23" s="461" t="s">
        <v>808</v>
      </c>
      <c r="C23" s="11"/>
      <c r="D23" s="457"/>
      <c r="E23" s="457"/>
      <c r="F23" s="457"/>
    </row>
    <row r="24" spans="1:6" ht="27.6">
      <c r="A24" s="24"/>
      <c r="B24" s="461" t="s">
        <v>809</v>
      </c>
      <c r="C24" s="11"/>
      <c r="D24" s="457"/>
      <c r="E24" s="457"/>
      <c r="F24" s="457"/>
    </row>
    <row r="25" spans="1:6" ht="63" customHeight="1">
      <c r="A25" s="24"/>
      <c r="B25" s="461" t="s">
        <v>818</v>
      </c>
      <c r="C25" s="11"/>
      <c r="D25" s="495"/>
      <c r="E25" s="495"/>
      <c r="F25" s="495"/>
    </row>
    <row r="26" spans="1:6" ht="55.2">
      <c r="A26" s="24"/>
      <c r="B26" s="562" t="s">
        <v>854</v>
      </c>
      <c r="C26" s="11"/>
      <c r="D26" s="457"/>
      <c r="E26" s="457"/>
      <c r="F26" s="457"/>
    </row>
    <row r="27" spans="1:6" ht="15" customHeight="1">
      <c r="A27" s="24"/>
      <c r="B27" s="461"/>
      <c r="C27" s="11"/>
      <c r="D27" s="457"/>
      <c r="E27" s="457"/>
      <c r="F27" s="457"/>
    </row>
    <row r="28" spans="1:6" ht="15" customHeight="1">
      <c r="A28" s="24"/>
      <c r="B28" s="520" t="s">
        <v>778</v>
      </c>
      <c r="C28" s="11"/>
      <c r="D28" s="457"/>
      <c r="E28" s="457"/>
      <c r="F28" s="457"/>
    </row>
    <row r="29" spans="1:6" ht="27.6">
      <c r="A29" s="24"/>
      <c r="B29" s="461" t="s">
        <v>827</v>
      </c>
      <c r="C29" s="11"/>
      <c r="D29" s="557"/>
      <c r="E29" s="457"/>
      <c r="F29" s="457"/>
    </row>
    <row r="30" spans="1:6" ht="15.6">
      <c r="A30" s="24"/>
      <c r="B30" s="461"/>
      <c r="C30" s="11"/>
      <c r="D30" s="457"/>
      <c r="E30" s="457"/>
      <c r="F30" s="457"/>
    </row>
    <row r="31" spans="1:6" ht="15.6">
      <c r="A31" s="24"/>
      <c r="B31" s="520" t="s">
        <v>779</v>
      </c>
      <c r="C31" s="11"/>
      <c r="D31" s="457"/>
      <c r="E31" s="457"/>
      <c r="F31" s="457"/>
    </row>
    <row r="32" spans="1:6" ht="55.2">
      <c r="A32" s="24"/>
      <c r="B32" s="461" t="s">
        <v>780</v>
      </c>
      <c r="C32" s="11"/>
      <c r="D32" s="457"/>
      <c r="E32" s="457"/>
      <c r="F32" s="457"/>
    </row>
    <row r="33" spans="1:6" ht="15.6">
      <c r="A33" s="24"/>
      <c r="B33" s="461"/>
      <c r="C33" s="11"/>
      <c r="D33" s="457"/>
      <c r="E33" s="457"/>
      <c r="F33" s="457"/>
    </row>
    <row r="34" spans="1:6" ht="15.6">
      <c r="A34" s="24"/>
      <c r="B34" s="520" t="s">
        <v>781</v>
      </c>
      <c r="C34" s="11"/>
      <c r="D34" s="457"/>
      <c r="E34" s="457"/>
      <c r="F34" s="457"/>
    </row>
    <row r="35" spans="1:6" ht="41.4">
      <c r="A35" s="24"/>
      <c r="B35" s="461" t="s">
        <v>782</v>
      </c>
      <c r="C35" s="11"/>
      <c r="D35" s="457"/>
      <c r="E35" s="457"/>
      <c r="F35" s="457"/>
    </row>
    <row r="36" spans="1:6" ht="15.6">
      <c r="A36" s="24"/>
      <c r="B36" s="461"/>
      <c r="C36" s="11"/>
      <c r="D36" s="457"/>
      <c r="E36" s="457"/>
      <c r="F36" s="457"/>
    </row>
    <row r="37" spans="1:6" ht="15.6">
      <c r="A37" s="24"/>
      <c r="B37" s="520" t="s">
        <v>785</v>
      </c>
      <c r="C37" s="11"/>
      <c r="D37" s="457"/>
      <c r="E37" s="457"/>
      <c r="F37" s="457"/>
    </row>
    <row r="38" spans="1:6" ht="27.6">
      <c r="A38" s="24"/>
      <c r="B38" s="461" t="s">
        <v>786</v>
      </c>
      <c r="C38" s="11"/>
      <c r="D38" s="457"/>
      <c r="E38" s="457"/>
      <c r="F38" s="457"/>
    </row>
    <row r="39" spans="1:6" ht="132" customHeight="1">
      <c r="A39" s="24"/>
      <c r="B39" s="562" t="s">
        <v>855</v>
      </c>
      <c r="C39" s="11"/>
      <c r="D39" s="457"/>
      <c r="E39" s="457"/>
      <c r="F39" s="457"/>
    </row>
    <row r="40" spans="1:6" ht="15.6">
      <c r="A40" s="24"/>
      <c r="B40" s="461"/>
      <c r="C40" s="11"/>
      <c r="D40" s="495"/>
      <c r="E40" s="495"/>
      <c r="F40" s="495"/>
    </row>
    <row r="41" spans="1:6" ht="15.6">
      <c r="A41" s="24"/>
      <c r="B41" s="561" t="s">
        <v>824</v>
      </c>
      <c r="C41" s="11"/>
      <c r="D41" s="495"/>
      <c r="E41" s="495"/>
      <c r="F41" s="495"/>
    </row>
    <row r="42" spans="1:6" ht="57" customHeight="1">
      <c r="A42" s="24"/>
      <c r="B42" s="562" t="s">
        <v>828</v>
      </c>
      <c r="C42" s="11"/>
      <c r="D42" s="557"/>
      <c r="E42" s="495"/>
      <c r="F42" s="495"/>
    </row>
    <row r="43" spans="1:6" s="495" customFormat="1" ht="15" customHeight="1">
      <c r="A43" s="32"/>
      <c r="B43" s="502"/>
      <c r="C43" s="33"/>
    </row>
    <row r="44" spans="1:6" s="495" customFormat="1" ht="15" customHeight="1">
      <c r="A44" s="32"/>
      <c r="B44" s="503" t="s">
        <v>810</v>
      </c>
      <c r="C44" s="504"/>
    </row>
    <row r="45" spans="1:6" s="495" customFormat="1" ht="13.8">
      <c r="A45" s="32"/>
      <c r="B45" s="461" t="s">
        <v>811</v>
      </c>
      <c r="C45" s="505"/>
    </row>
    <row r="46" spans="1:6" s="495" customFormat="1" ht="13.8">
      <c r="A46" s="32"/>
      <c r="B46" s="461" t="s">
        <v>812</v>
      </c>
      <c r="C46" s="505"/>
    </row>
    <row r="47" spans="1:6" s="495" customFormat="1" ht="96.6">
      <c r="A47" s="521"/>
      <c r="B47" s="461" t="s">
        <v>822</v>
      </c>
      <c r="C47" s="505"/>
    </row>
    <row r="48" spans="1:6" s="495" customFormat="1" ht="16.5" customHeight="1">
      <c r="A48" s="32"/>
      <c r="B48" s="461" t="s">
        <v>813</v>
      </c>
      <c r="C48" s="505"/>
    </row>
    <row r="49" spans="1:6" s="495" customFormat="1" ht="27.6">
      <c r="A49" s="32"/>
      <c r="B49" s="461" t="s">
        <v>823</v>
      </c>
      <c r="C49" s="505"/>
    </row>
    <row r="50" spans="1:6" ht="15.6">
      <c r="A50" s="24"/>
      <c r="B50" s="461"/>
      <c r="C50" s="11"/>
      <c r="D50" s="457"/>
      <c r="E50" s="457"/>
      <c r="F50" s="457"/>
    </row>
    <row r="51" spans="1:6" ht="15.6">
      <c r="A51" s="24"/>
      <c r="B51" s="520" t="s">
        <v>792</v>
      </c>
      <c r="C51" s="11"/>
      <c r="D51" s="457"/>
      <c r="E51" s="457"/>
      <c r="F51" s="457"/>
    </row>
    <row r="52" spans="1:6" ht="40.5" customHeight="1">
      <c r="A52" s="24"/>
      <c r="B52" s="461" t="s">
        <v>850</v>
      </c>
      <c r="C52" s="11"/>
      <c r="D52" s="557"/>
      <c r="E52" s="457"/>
      <c r="F52" s="457"/>
    </row>
    <row r="53" spans="1:6" ht="15" customHeight="1">
      <c r="A53" s="24"/>
      <c r="B53" s="458"/>
      <c r="C53" s="11"/>
      <c r="D53"/>
      <c r="E53"/>
      <c r="F53"/>
    </row>
    <row r="54" spans="1:6" s="3" customFormat="1" ht="15.6">
      <c r="A54" s="522"/>
      <c r="B54" s="523"/>
      <c r="C54" s="524"/>
      <c r="D54"/>
      <c r="E54"/>
      <c r="F54"/>
    </row>
    <row r="55" spans="1:6" ht="15.6">
      <c r="A55"/>
      <c r="B55"/>
      <c r="C55"/>
      <c r="D55"/>
      <c r="E55"/>
      <c r="F55"/>
    </row>
    <row r="56" spans="1:6" ht="15.6">
      <c r="A56"/>
      <c r="B56"/>
      <c r="C56"/>
      <c r="D56"/>
      <c r="E56"/>
      <c r="F56"/>
    </row>
    <row r="57" spans="1:6" ht="15.6">
      <c r="A57"/>
      <c r="B57"/>
      <c r="C57"/>
      <c r="D57"/>
      <c r="E57"/>
      <c r="F57"/>
    </row>
    <row r="58" spans="1:6" ht="15.6">
      <c r="A58"/>
      <c r="B58"/>
      <c r="C58"/>
      <c r="D58"/>
      <c r="E58"/>
      <c r="F58"/>
    </row>
    <row r="59" spans="1:6" ht="15.6">
      <c r="A59"/>
      <c r="B59"/>
      <c r="C59"/>
      <c r="D59"/>
      <c r="E59"/>
      <c r="F59"/>
    </row>
    <row r="60" spans="1:6" ht="15.6">
      <c r="A60"/>
      <c r="B60"/>
      <c r="C60"/>
      <c r="D60"/>
      <c r="E60"/>
      <c r="F60" s="461"/>
    </row>
  </sheetData>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6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2" type="noConversion"/>
  <pageMargins left="0.70866141732283472" right="0.70866141732283472" top="0.74803149606299213" bottom="0.74803149606299213" header="0.31496062992125984" footer="0.31496062992125984"/>
  <pageSetup paperSize="9" scale="84" fitToHeight="0" orientation="portrait" r:id="rId2"/>
  <headerFooter alignWithMargins="0">
    <oddHeader>&amp;C&amp;"Arial,Regular" Commerce Commission Information Disclosure Template</oddHeader>
    <oddFooter>&amp;L&amp;"Arial,Regular" &amp;P&amp;C&amp;"Arial,Regular" &amp;F&amp;R&amp;"Arial,Regular"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sheetPr>
  <dimension ref="A1:N44"/>
  <sheetViews>
    <sheetView showGridLines="0" zoomScaleNormal="100" zoomScaleSheetLayoutView="88" workbookViewId="0">
      <selection activeCell="R8" sqref="R8"/>
    </sheetView>
  </sheetViews>
  <sheetFormatPr defaultRowHeight="13.8"/>
  <cols>
    <col min="1" max="3" width="3.6640625" customWidth="1"/>
    <col min="4" max="5" width="3.6640625" style="50" customWidth="1"/>
    <col min="6" max="6" width="45.6640625" style="50" customWidth="1"/>
    <col min="7" max="7" width="3.6640625" customWidth="1"/>
    <col min="8" max="11" width="15.88671875" customWidth="1"/>
    <col min="12" max="12" width="19.109375" customWidth="1"/>
    <col min="13" max="13" width="2.6640625" customWidth="1"/>
    <col min="14" max="14" width="27.6640625" style="429" customWidth="1"/>
  </cols>
  <sheetData>
    <row r="1" spans="1:14" ht="15" customHeight="1">
      <c r="A1" s="74"/>
      <c r="B1" s="75"/>
      <c r="C1" s="75"/>
      <c r="D1" s="75"/>
      <c r="E1" s="75"/>
      <c r="F1" s="75"/>
      <c r="G1" s="75"/>
      <c r="H1" s="75"/>
      <c r="I1" s="75"/>
      <c r="J1" s="75"/>
      <c r="K1" s="75"/>
      <c r="L1" s="75"/>
      <c r="M1" s="76"/>
    </row>
    <row r="2" spans="1:14" ht="18" customHeight="1">
      <c r="A2" s="77"/>
      <c r="B2" s="78"/>
      <c r="C2" s="78"/>
      <c r="D2" s="78"/>
      <c r="E2" s="78"/>
      <c r="F2" s="78"/>
      <c r="G2" s="351"/>
      <c r="H2" s="351"/>
      <c r="I2" s="140" t="s">
        <v>9</v>
      </c>
      <c r="J2" s="623" t="str">
        <f>IF(NOT(ISBLANK(CoverSheet!$C$8)),CoverSheet!$C$8,"")</f>
        <v>Alpine Energy Limitied</v>
      </c>
      <c r="K2" s="623"/>
      <c r="L2" s="623"/>
      <c r="M2" s="81"/>
    </row>
    <row r="3" spans="1:14" ht="18" customHeight="1">
      <c r="A3" s="77"/>
      <c r="B3" s="78"/>
      <c r="C3" s="78"/>
      <c r="D3" s="78"/>
      <c r="E3" s="78"/>
      <c r="F3" s="78"/>
      <c r="G3" s="351"/>
      <c r="H3" s="351"/>
      <c r="I3" s="140" t="s">
        <v>462</v>
      </c>
      <c r="J3" s="624">
        <f>IF(ISNUMBER(CoverSheet!$C$12),CoverSheet!$C$12,"")</f>
        <v>41729</v>
      </c>
      <c r="K3" s="624"/>
      <c r="L3" s="624"/>
      <c r="M3" s="81"/>
    </row>
    <row r="4" spans="1:14" ht="30" customHeight="1">
      <c r="A4" s="352" t="s">
        <v>435</v>
      </c>
      <c r="B4" s="78"/>
      <c r="C4" s="78"/>
      <c r="D4" s="78"/>
      <c r="E4" s="78"/>
      <c r="F4" s="78"/>
      <c r="G4" s="78"/>
      <c r="H4" s="78"/>
      <c r="I4" s="174"/>
      <c r="J4" s="78"/>
      <c r="K4" s="78"/>
      <c r="L4" s="78"/>
      <c r="M4" s="84"/>
    </row>
    <row r="5" spans="1:14" s="50" customFormat="1" ht="54" customHeight="1">
      <c r="A5" s="621" t="s">
        <v>747</v>
      </c>
      <c r="B5" s="622"/>
      <c r="C5" s="622"/>
      <c r="D5" s="622"/>
      <c r="E5" s="622"/>
      <c r="F5" s="622"/>
      <c r="G5" s="622"/>
      <c r="H5" s="622"/>
      <c r="I5" s="622"/>
      <c r="J5" s="622"/>
      <c r="K5" s="622"/>
      <c r="L5" s="622"/>
      <c r="M5" s="141"/>
      <c r="N5" s="429"/>
    </row>
    <row r="6" spans="1:14" ht="15" customHeight="1">
      <c r="A6" s="129" t="s">
        <v>741</v>
      </c>
      <c r="B6" s="174"/>
      <c r="C6" s="85"/>
      <c r="D6" s="86"/>
      <c r="E6" s="86"/>
      <c r="F6" s="86"/>
      <c r="G6" s="78"/>
      <c r="H6" s="78"/>
      <c r="I6" s="78"/>
      <c r="J6" s="78"/>
      <c r="K6" s="78"/>
      <c r="L6" s="78"/>
      <c r="M6" s="84"/>
    </row>
    <row r="7" spans="1:14" ht="30" customHeight="1">
      <c r="A7" s="191">
        <v>7</v>
      </c>
      <c r="B7" s="353"/>
      <c r="C7" s="230" t="s">
        <v>594</v>
      </c>
      <c r="D7" s="343"/>
      <c r="E7" s="343"/>
      <c r="F7" s="343"/>
      <c r="G7" s="343"/>
      <c r="H7" s="343"/>
      <c r="I7" s="343"/>
      <c r="J7" s="343"/>
      <c r="K7" s="343"/>
      <c r="L7" s="343"/>
      <c r="M7" s="59"/>
    </row>
    <row r="8" spans="1:14" ht="64.5" customHeight="1">
      <c r="A8" s="191">
        <v>8</v>
      </c>
      <c r="B8" s="353"/>
      <c r="C8" s="230"/>
      <c r="D8" s="353"/>
      <c r="E8" s="353"/>
      <c r="F8" s="353"/>
      <c r="G8" s="343"/>
      <c r="H8" s="347" t="s">
        <v>535</v>
      </c>
      <c r="I8" s="446" t="s">
        <v>764</v>
      </c>
      <c r="J8" s="347" t="s">
        <v>536</v>
      </c>
      <c r="K8" s="347" t="s">
        <v>549</v>
      </c>
      <c r="L8" s="455" t="s">
        <v>769</v>
      </c>
      <c r="M8" s="60"/>
    </row>
    <row r="9" spans="1:14" ht="15" customHeight="1">
      <c r="A9" s="191">
        <v>9</v>
      </c>
      <c r="B9" s="353"/>
      <c r="C9" s="230"/>
      <c r="D9" s="61"/>
      <c r="E9" s="192" t="s">
        <v>119</v>
      </c>
      <c r="F9" s="192"/>
      <c r="G9" s="343"/>
      <c r="H9" s="364">
        <f>IF('S8.Billed Quantities+Revenues'!H37&lt;&gt;0,'S6b.Actual Expenditure Opex'!$S$17*1000/('S8.Billed Quantities+Revenues'!H37/1000),0)</f>
        <v>21332.158412769979</v>
      </c>
      <c r="I9" s="364">
        <f>IF('S8.Billed Quantities+Revenues'!G37&lt;&gt;0,'S6b.Actual Expenditure Opex'!$S$17*1000/'S8.Billed Quantities+Revenues'!G37,0)</f>
        <v>486.15415369433038</v>
      </c>
      <c r="J9" s="364">
        <f>IF(S9e.Demand!J35&lt;&gt;0,'S6b.Actual Expenditure Opex'!$S$17*1000/S9e.Demand!J35,0)</f>
        <v>120144.70986168487</v>
      </c>
      <c r="K9" s="364">
        <f>IF('S9c.Overhead Lines'!I18&lt;&gt;0,'S6b.Actual Expenditure Opex'!$S$17*1000/'S9c.Overhead Lines'!I18,0)</f>
        <v>3684.3330349819057</v>
      </c>
      <c r="L9" s="364">
        <f>IF(S9e.Demand!J48&lt;&gt;0,'S6b.Actual Expenditure Opex'!$S$17*1000/S9e.Demand!J48,0)</f>
        <v>36709.202275401454</v>
      </c>
      <c r="M9" s="62"/>
      <c r="N9" s="429" t="s">
        <v>767</v>
      </c>
    </row>
    <row r="10" spans="1:14" s="50" customFormat="1" ht="15" customHeight="1">
      <c r="A10" s="191">
        <v>10</v>
      </c>
      <c r="B10" s="353"/>
      <c r="C10" s="230"/>
      <c r="D10" s="63"/>
      <c r="E10" s="61"/>
      <c r="F10" s="233" t="s">
        <v>669</v>
      </c>
      <c r="G10" s="343"/>
      <c r="H10" s="364">
        <f>IF('S8.Billed Quantities+Revenues'!H37&lt;&gt;0,'S6b.Actual Expenditure Opex'!$S$12*1000/('S8.Billed Quantities+Revenues'!H37/1000),0)</f>
        <v>8231.4364981707695</v>
      </c>
      <c r="I10" s="364">
        <f>IF('S8.Billed Quantities+Revenues'!G37&lt;&gt;0,'S6b.Actual Expenditure Opex'!$S$12*1000/'S8.Billed Quantities+Revenues'!G37,0)</f>
        <v>187.59222423837264</v>
      </c>
      <c r="J10" s="364">
        <f>IF(S9e.Demand!J35&lt;&gt;0,'S6b.Actual Expenditure Opex'!$S$12*1000/S9e.Demand!J35,0)</f>
        <v>46360.219659047325</v>
      </c>
      <c r="K10" s="364">
        <f>IF('S9c.Overhead Lines'!I18&lt;&gt;0,'S6b.Actual Expenditure Opex'!$S$12*1000/'S9c.Overhead Lines'!I18,0)</f>
        <v>1421.6729891435464</v>
      </c>
      <c r="L10" s="364">
        <f>IF(S9e.Demand!J48&lt;&gt;0,'S6b.Actual Expenditure Opex'!$S$12*1000/S9e.Demand!J48,0)</f>
        <v>14164.973913168893</v>
      </c>
      <c r="M10" s="62"/>
      <c r="N10" s="429" t="s">
        <v>767</v>
      </c>
    </row>
    <row r="11" spans="1:14" s="50" customFormat="1" ht="15" customHeight="1">
      <c r="A11" s="191">
        <v>11</v>
      </c>
      <c r="B11" s="353"/>
      <c r="C11" s="230"/>
      <c r="D11" s="63"/>
      <c r="E11" s="61"/>
      <c r="F11" s="233" t="s">
        <v>670</v>
      </c>
      <c r="G11" s="343"/>
      <c r="H11" s="364">
        <f>IF('S8.Billed Quantities+Revenues'!H37&lt;&gt;0,'S6b.Actual Expenditure Opex'!$S$15*1000/('S8.Billed Quantities+Revenues'!H37/1000),0)</f>
        <v>13100.721914599208</v>
      </c>
      <c r="I11" s="364">
        <f>IF('S8.Billed Quantities+Revenues'!G37&lt;&gt;0,'S6b.Actual Expenditure Opex'!$S$15*1000/'S8.Billed Quantities+Revenues'!G37,0)</f>
        <v>298.56192945595774</v>
      </c>
      <c r="J11" s="364">
        <f>IF(S9e.Demand!J35&lt;&gt;0,'S6b.Actual Expenditure Opex'!$S$15*1000/S9e.Demand!J35,0)</f>
        <v>73784.490202637549</v>
      </c>
      <c r="K11" s="364">
        <f>IF('S9c.Overhead Lines'!I18&lt;&gt;0,'S6b.Actual Expenditure Opex'!$S$15*1000/'S9c.Overhead Lines'!I18,0)</f>
        <v>2262.6600458383596</v>
      </c>
      <c r="L11" s="364">
        <f>IF(S9e.Demand!J48&lt;&gt;0,'S6b.Actual Expenditure Opex'!$S$15*1000/S9e.Demand!J48,0)</f>
        <v>22544.228362232567</v>
      </c>
      <c r="M11" s="62"/>
      <c r="N11" s="429" t="s">
        <v>767</v>
      </c>
    </row>
    <row r="12" spans="1:14" s="50" customFormat="1" ht="15" customHeight="1">
      <c r="A12" s="191">
        <v>12</v>
      </c>
      <c r="B12" s="353"/>
      <c r="C12" s="230"/>
      <c r="D12" s="63"/>
      <c r="E12" s="61"/>
      <c r="F12" s="233"/>
      <c r="G12" s="343"/>
      <c r="H12" s="324"/>
      <c r="I12" s="324"/>
      <c r="J12" s="324"/>
      <c r="K12" s="324"/>
      <c r="L12" s="324"/>
      <c r="M12" s="62"/>
      <c r="N12" s="429"/>
    </row>
    <row r="13" spans="1:14" ht="15" customHeight="1">
      <c r="A13" s="191">
        <v>13</v>
      </c>
      <c r="B13" s="353"/>
      <c r="C13" s="230"/>
      <c r="D13" s="61"/>
      <c r="E13" s="192" t="s">
        <v>651</v>
      </c>
      <c r="F13" s="233"/>
      <c r="G13" s="343" t="s">
        <v>196</v>
      </c>
      <c r="H13" s="364">
        <f>IF('S8.Billed Quantities+Revenues'!H37&lt;&gt;0,'S6a.Actual Expenditure Capex'!$K$20*1000/('S8.Billed Quantities+Revenues'!H37/1000),0)</f>
        <v>26935.312013877847</v>
      </c>
      <c r="I13" s="364">
        <f>IF('S8.Billed Quantities+Revenues'!G37&lt;&gt;0,'S6a.Actual Expenditure Capex'!$K$20*1000/'S8.Billed Quantities+Revenues'!G37,0)</f>
        <v>613.84851749275788</v>
      </c>
      <c r="J13" s="364">
        <f>IF(S9e.Demand!J35&lt;&gt;0,'S6a.Actual Expenditure Capex'!$K$20*1000/S9e.Demand!J35,0)</f>
        <v>151702.19460793404</v>
      </c>
      <c r="K13" s="364">
        <f>IF('S9c.Overhead Lines'!I18&lt;&gt;0,'S6a.Actual Expenditure Capex'!$K$20*1000/'S9c.Overhead Lines'!I18,0)</f>
        <v>4652.068390832329</v>
      </c>
      <c r="L13" s="364">
        <f>IF(S9e.Demand!J48&lt;&gt;0,'S6a.Actual Expenditure Capex'!$K$20*1000/S9e.Demand!J48,0)</f>
        <v>46351.325446589013</v>
      </c>
      <c r="M13" s="59"/>
      <c r="N13" s="429" t="s">
        <v>768</v>
      </c>
    </row>
    <row r="14" spans="1:14" ht="15" customHeight="1">
      <c r="A14" s="191">
        <v>14</v>
      </c>
      <c r="B14" s="353"/>
      <c r="C14" s="230"/>
      <c r="D14" s="63"/>
      <c r="E14" s="353"/>
      <c r="F14" s="233" t="s">
        <v>669</v>
      </c>
      <c r="G14" s="343" t="s">
        <v>196</v>
      </c>
      <c r="H14" s="364">
        <f>IF('S8.Billed Quantities+Revenues'!H37&lt;&gt;0,'S6a.Actual Expenditure Capex'!$K$17*1000/('S8.Billed Quantities+Revenues'!H37/1000),0)</f>
        <v>25163.727317938839</v>
      </c>
      <c r="I14" s="364">
        <f>IF('S8.Billed Quantities+Revenues'!G37&lt;&gt;0,'S6a.Actual Expenditure Capex'!$K$17*1000/'S8.Billed Quantities+Revenues'!G37,0)</f>
        <v>573.47457867761761</v>
      </c>
      <c r="J14" s="364">
        <f>IF(S9e.Demand!J35&lt;&gt;0,'S6a.Actual Expenditure Capex'!$K$17*1000/S9e.Demand!J35,0)</f>
        <v>141724.46402997352</v>
      </c>
      <c r="K14" s="364">
        <f>IF('S9c.Overhead Lines'!I18&lt;&gt;0,'S6a.Actual Expenditure Capex'!$K$17*1000/'S9c.Overhead Lines'!I18,0)</f>
        <v>4346.0933510253317</v>
      </c>
      <c r="L14" s="364">
        <f>IF(S9e.Demand!J48&lt;&gt;0,'S6a.Actual Expenditure Capex'!$K$17*1000/S9e.Demand!J48,0)</f>
        <v>43302.714064053056</v>
      </c>
      <c r="M14" s="59"/>
      <c r="N14" s="429" t="s">
        <v>768</v>
      </c>
    </row>
    <row r="15" spans="1:14" ht="15" customHeight="1">
      <c r="A15" s="191">
        <v>15</v>
      </c>
      <c r="B15" s="353"/>
      <c r="C15" s="230"/>
      <c r="D15" s="63"/>
      <c r="E15" s="353"/>
      <c r="F15" s="233" t="s">
        <v>670</v>
      </c>
      <c r="G15" s="343"/>
      <c r="H15" s="364">
        <f>IF('S8.Billed Quantities+Revenues'!H37&lt;&gt;0,'S6a.Actual Expenditure Capex'!$K$18*1000/('S8.Billed Quantities+Revenues'!H37/1000),0)</f>
        <v>1771.5846959390037</v>
      </c>
      <c r="I15" s="364">
        <f>IF('S8.Billed Quantities+Revenues'!G37&lt;&gt;0,'S6a.Actual Expenditure Capex'!$K$18*1000/'S8.Billed Quantities+Revenues'!G37,0)</f>
        <v>40.373938815140228</v>
      </c>
      <c r="J15" s="364">
        <f>IF(S9e.Demand!J35&lt;&gt;0,'S6a.Actual Expenditure Capex'!$K$18*1000/S9e.Demand!J35,0)</f>
        <v>9977.7305779605231</v>
      </c>
      <c r="K15" s="364">
        <f>IF('S9c.Overhead Lines'!I18&lt;&gt;0,'S6a.Actual Expenditure Capex'!$K$18*1000/'S9c.Overhead Lines'!I18,0)</f>
        <v>305.97503980699639</v>
      </c>
      <c r="L15" s="364">
        <f>IF(S9e.Demand!J48&lt;&gt;0,'S6a.Actual Expenditure Capex'!$K$18*1000/S9e.Demand!J48,0)</f>
        <v>3048.6113825359453</v>
      </c>
      <c r="M15" s="62"/>
      <c r="N15" s="429" t="s">
        <v>768</v>
      </c>
    </row>
    <row r="16" spans="1:14" ht="15" customHeight="1">
      <c r="A16" s="191">
        <v>16</v>
      </c>
      <c r="B16" s="353"/>
      <c r="C16" s="230"/>
      <c r="D16" s="353"/>
      <c r="E16" s="353"/>
      <c r="F16" s="233"/>
      <c r="G16" s="343"/>
      <c r="H16" s="343"/>
      <c r="I16" s="343"/>
      <c r="J16" s="343"/>
      <c r="K16" s="343"/>
      <c r="L16" s="343"/>
      <c r="M16" s="59"/>
    </row>
    <row r="17" spans="1:14" ht="15" customHeight="1">
      <c r="A17" s="191">
        <v>17</v>
      </c>
      <c r="B17" s="353"/>
      <c r="C17" s="230" t="s">
        <v>595</v>
      </c>
      <c r="D17" s="343"/>
      <c r="E17" s="343"/>
      <c r="F17" s="233"/>
      <c r="G17" s="343"/>
      <c r="H17" s="343"/>
      <c r="I17" s="343"/>
      <c r="J17" s="343"/>
      <c r="K17" s="343"/>
      <c r="L17" s="343"/>
      <c r="M17" s="59"/>
    </row>
    <row r="18" spans="1:14" ht="60" customHeight="1">
      <c r="A18" s="191">
        <v>18</v>
      </c>
      <c r="B18" s="353"/>
      <c r="C18" s="230"/>
      <c r="D18" s="353"/>
      <c r="E18" s="353"/>
      <c r="F18" s="233"/>
      <c r="G18" s="343"/>
      <c r="H18" s="347" t="s">
        <v>537</v>
      </c>
      <c r="I18" s="446" t="s">
        <v>765</v>
      </c>
      <c r="J18" s="343"/>
      <c r="K18" s="343"/>
      <c r="L18" s="343"/>
      <c r="M18" s="59"/>
    </row>
    <row r="19" spans="1:14" ht="15" customHeight="1">
      <c r="A19" s="191">
        <v>19</v>
      </c>
      <c r="B19" s="353"/>
      <c r="C19" s="230"/>
      <c r="D19" s="353"/>
      <c r="E19" s="192" t="s">
        <v>540</v>
      </c>
      <c r="F19" s="233"/>
      <c r="G19" s="343"/>
      <c r="H19" s="364">
        <f>IF('S8.Billed Quantities+Revenues'!H37&lt;&gt;0,'S8.Billed Quantities+Revenues'!$G$68/('S8.Billed Quantities+Revenues'!H37/1000),0)</f>
        <v>59174.063141557672</v>
      </c>
      <c r="I19" s="364">
        <f>IF('S8.Billed Quantities+Revenues'!G37&lt;&gt;0,'S8.Billed Quantities+Revenues'!$G$68/'S8.Billed Quantities+Revenues'!G37,0)</f>
        <v>1348.5609862158976</v>
      </c>
      <c r="J19" s="353"/>
      <c r="K19" s="353"/>
      <c r="L19" s="353"/>
      <c r="M19" s="59"/>
      <c r="N19" s="429" t="s">
        <v>689</v>
      </c>
    </row>
    <row r="20" spans="1:14" s="50" customFormat="1" ht="15" customHeight="1">
      <c r="A20" s="191">
        <v>20</v>
      </c>
      <c r="B20" s="353"/>
      <c r="C20" s="230"/>
      <c r="D20" s="63"/>
      <c r="E20" s="353"/>
      <c r="F20" s="233" t="s">
        <v>541</v>
      </c>
      <c r="G20" s="343"/>
      <c r="H20" s="364">
        <f>IF('S8.Billed Quantities+Revenues'!H35&lt;&gt;0,'S8.Billed Quantities+Revenues'!$G$66/('S8.Billed Quantities+Revenues'!H35/1000),0)</f>
        <v>72818.998596757869</v>
      </c>
      <c r="I20" s="364">
        <f>IF('S8.Billed Quantities+Revenues'!G35&lt;&gt;0,'S8.Billed Quantities+Revenues'!$G$66/'S8.Billed Quantities+Revenues'!G35,0)</f>
        <v>1232.0399675252313</v>
      </c>
      <c r="J20" s="353"/>
      <c r="K20" s="353"/>
      <c r="L20" s="353"/>
      <c r="M20" s="59"/>
      <c r="N20" s="429" t="s">
        <v>689</v>
      </c>
    </row>
    <row r="21" spans="1:14" s="50" customFormat="1" ht="15" customHeight="1">
      <c r="A21" s="191">
        <v>21</v>
      </c>
      <c r="B21" s="353"/>
      <c r="C21" s="230"/>
      <c r="D21" s="63"/>
      <c r="E21" s="353"/>
      <c r="F21" s="233" t="s">
        <v>542</v>
      </c>
      <c r="G21" s="343"/>
      <c r="H21" s="364">
        <f>IF('S8.Billed Quantities+Revenues'!H36&lt;&gt;0,'S8.Billed Quantities+Revenues'!$G$67/('S8.Billed Quantities+Revenues'!H36/1000),0)</f>
        <v>19867.931033484492</v>
      </c>
      <c r="I21" s="364">
        <f>IF('S8.Billed Quantities+Revenues'!G36&lt;&gt;0,'S8.Billed Quantities+Revenues'!$G$67/'S8.Billed Quantities+Revenues'!G36,0)</f>
        <v>916300.73</v>
      </c>
      <c r="J21" s="353"/>
      <c r="K21" s="353"/>
      <c r="L21" s="353"/>
      <c r="M21" s="59"/>
      <c r="N21" s="429" t="s">
        <v>689</v>
      </c>
    </row>
    <row r="22" spans="1:14" ht="15" customHeight="1">
      <c r="A22" s="191">
        <v>22</v>
      </c>
      <c r="B22" s="353"/>
      <c r="C22" s="230"/>
      <c r="D22" s="61"/>
      <c r="E22" s="61"/>
      <c r="F22" s="233"/>
      <c r="G22" s="343"/>
      <c r="H22" s="353"/>
      <c r="I22" s="353"/>
      <c r="J22" s="353"/>
      <c r="K22" s="353"/>
      <c r="L22" s="353"/>
      <c r="M22" s="62"/>
    </row>
    <row r="23" spans="1:14" ht="15" customHeight="1">
      <c r="A23" s="191">
        <v>23</v>
      </c>
      <c r="B23" s="353"/>
      <c r="C23" s="230" t="s">
        <v>596</v>
      </c>
      <c r="D23" s="61"/>
      <c r="E23" s="61"/>
      <c r="F23" s="233"/>
      <c r="G23" s="343"/>
      <c r="H23" s="353"/>
      <c r="I23" s="353"/>
      <c r="J23" s="353"/>
      <c r="K23" s="353"/>
      <c r="L23" s="353"/>
      <c r="M23" s="62"/>
    </row>
    <row r="24" spans="1:14" ht="15" customHeight="1">
      <c r="A24" s="191">
        <v>24</v>
      </c>
      <c r="B24" s="61"/>
      <c r="C24" s="230"/>
      <c r="D24" s="61"/>
      <c r="E24" s="61"/>
      <c r="F24" s="233"/>
      <c r="G24" s="343"/>
      <c r="H24" s="353"/>
      <c r="I24" s="353"/>
      <c r="J24" s="61"/>
      <c r="K24" s="353"/>
      <c r="L24" s="353"/>
      <c r="M24" s="59"/>
    </row>
    <row r="25" spans="1:14" s="50" customFormat="1" ht="15" customHeight="1">
      <c r="A25" s="191">
        <v>25</v>
      </c>
      <c r="B25" s="353"/>
      <c r="C25" s="230"/>
      <c r="D25" s="61"/>
      <c r="E25" s="61"/>
      <c r="F25" s="233" t="s">
        <v>391</v>
      </c>
      <c r="G25" s="343"/>
      <c r="H25" s="364">
        <f>IF('S9c.Overhead Lines'!I18&lt;&gt;0,S9e.Demand!J33*1000/'S9c.Overhead Lines'!I18,0)</f>
        <v>30.665794933655004</v>
      </c>
      <c r="I25" s="211" t="s">
        <v>553</v>
      </c>
      <c r="J25" s="61"/>
      <c r="K25" s="353"/>
      <c r="L25" s="353"/>
      <c r="M25" s="62"/>
      <c r="N25" s="429" t="s">
        <v>713</v>
      </c>
    </row>
    <row r="26" spans="1:14" s="50" customFormat="1" ht="15" customHeight="1">
      <c r="A26" s="191">
        <v>26</v>
      </c>
      <c r="B26" s="353"/>
      <c r="C26" s="230"/>
      <c r="D26" s="61"/>
      <c r="E26" s="61"/>
      <c r="F26" s="233" t="s">
        <v>392</v>
      </c>
      <c r="G26" s="343"/>
      <c r="H26" s="364">
        <f>IF('S9c.Overhead Lines'!I18&lt;&gt;0,'S8.Billed Quantities+Revenues'!H37/'S9c.Overhead Lines'!I18,0)</f>
        <v>172.7126230591073</v>
      </c>
      <c r="I26" s="211" t="s">
        <v>554</v>
      </c>
      <c r="J26" s="61"/>
      <c r="K26" s="353"/>
      <c r="L26" s="353"/>
      <c r="M26" s="62"/>
      <c r="N26" s="429" t="s">
        <v>714</v>
      </c>
    </row>
    <row r="27" spans="1:14" s="50" customFormat="1" ht="15" customHeight="1">
      <c r="A27" s="191">
        <v>27</v>
      </c>
      <c r="B27" s="61"/>
      <c r="C27" s="230"/>
      <c r="D27" s="61"/>
      <c r="E27" s="61"/>
      <c r="F27" s="233" t="s">
        <v>393</v>
      </c>
      <c r="G27" s="343"/>
      <c r="H27" s="364">
        <f>IF('S9c.Overhead Lines'!I18&lt;&gt;0,'S8.Billed Quantities+Revenues'!G37/'S9c.Overhead Lines'!I18,0)</f>
        <v>7.5785283474065137</v>
      </c>
      <c r="I27" s="211" t="s">
        <v>787</v>
      </c>
      <c r="J27" s="61"/>
      <c r="K27" s="353"/>
      <c r="L27" s="353"/>
      <c r="M27" s="59"/>
      <c r="N27" s="429" t="s">
        <v>714</v>
      </c>
    </row>
    <row r="28" spans="1:14" s="50" customFormat="1" ht="15" customHeight="1">
      <c r="A28" s="191">
        <v>28</v>
      </c>
      <c r="B28" s="353"/>
      <c r="C28" s="230"/>
      <c r="D28" s="61"/>
      <c r="E28" s="61"/>
      <c r="F28" s="233" t="s">
        <v>489</v>
      </c>
      <c r="G28" s="343"/>
      <c r="H28" s="364">
        <f>IF('S8.Billed Quantities+Revenues'!G37,'S8.Billed Quantities+Revenues'!H37*1000/'S8.Billed Quantities+Revenues'!G37,0)</f>
        <v>22789.73108521949</v>
      </c>
      <c r="I28" s="211" t="s">
        <v>788</v>
      </c>
      <c r="J28" s="353"/>
      <c r="K28" s="353"/>
      <c r="L28" s="353"/>
      <c r="M28" s="62"/>
      <c r="N28" s="429" t="s">
        <v>689</v>
      </c>
    </row>
    <row r="29" spans="1:14" s="50" customFormat="1" ht="15" customHeight="1">
      <c r="A29" s="191">
        <v>29</v>
      </c>
      <c r="B29" s="353"/>
      <c r="C29" s="230"/>
      <c r="D29" s="61"/>
      <c r="E29" s="61"/>
      <c r="F29" s="233"/>
      <c r="G29" s="343"/>
      <c r="H29" s="353"/>
      <c r="I29" s="353"/>
      <c r="J29" s="353"/>
      <c r="K29" s="353"/>
      <c r="L29" s="353"/>
      <c r="M29" s="62"/>
      <c r="N29" s="429"/>
    </row>
    <row r="30" spans="1:14" s="50" customFormat="1" ht="15" customHeight="1">
      <c r="A30" s="191">
        <v>30</v>
      </c>
      <c r="B30" s="353"/>
      <c r="C30" s="230"/>
      <c r="D30" s="61"/>
      <c r="E30" s="61"/>
      <c r="F30" s="233"/>
      <c r="G30" s="343"/>
      <c r="H30" s="353"/>
      <c r="I30" s="353"/>
      <c r="J30" s="353"/>
      <c r="K30" s="353"/>
      <c r="L30" s="353"/>
      <c r="M30" s="62"/>
      <c r="N30" s="429"/>
    </row>
    <row r="31" spans="1:14" s="50" customFormat="1" ht="15" customHeight="1">
      <c r="A31" s="191">
        <v>31</v>
      </c>
      <c r="B31" s="61"/>
      <c r="C31" s="230" t="s">
        <v>597</v>
      </c>
      <c r="D31" s="61"/>
      <c r="E31" s="61"/>
      <c r="F31" s="233"/>
      <c r="G31" s="343"/>
      <c r="H31" s="343"/>
      <c r="I31" s="353"/>
      <c r="J31" s="343"/>
      <c r="K31" s="353"/>
      <c r="L31" s="353"/>
      <c r="M31" s="59"/>
      <c r="N31" s="429"/>
    </row>
    <row r="32" spans="1:14" s="50" customFormat="1" ht="15" customHeight="1">
      <c r="A32" s="191">
        <v>32</v>
      </c>
      <c r="B32" s="61"/>
      <c r="C32" s="230"/>
      <c r="D32" s="61"/>
      <c r="E32" s="61"/>
      <c r="F32" s="233"/>
      <c r="G32" s="343"/>
      <c r="H32" s="347" t="s">
        <v>133</v>
      </c>
      <c r="I32" s="347" t="s">
        <v>394</v>
      </c>
      <c r="J32" s="343"/>
      <c r="K32" s="353"/>
      <c r="L32" s="353"/>
      <c r="M32" s="59"/>
      <c r="N32" s="429"/>
    </row>
    <row r="33" spans="1:14" s="50" customFormat="1" ht="15" customHeight="1">
      <c r="A33" s="191">
        <v>33</v>
      </c>
      <c r="B33" s="353"/>
      <c r="C33" s="230"/>
      <c r="D33" s="61"/>
      <c r="E33" s="61"/>
      <c r="F33" s="233" t="s">
        <v>119</v>
      </c>
      <c r="G33" s="343"/>
      <c r="H33" s="365">
        <f>'S3.Regulatory Profit'!T15</f>
        <v>15271.56043</v>
      </c>
      <c r="I33" s="366">
        <f t="shared" ref="I33:I38" si="0">IF($H$39&lt;&gt;0,H33/$H$39,0)</f>
        <v>0.36170924358659229</v>
      </c>
      <c r="J33" s="353"/>
      <c r="K33" s="353"/>
      <c r="L33" s="353"/>
      <c r="M33" s="62"/>
      <c r="N33" s="429" t="s">
        <v>688</v>
      </c>
    </row>
    <row r="34" spans="1:14" s="50" customFormat="1" ht="15" customHeight="1">
      <c r="A34" s="191">
        <v>34</v>
      </c>
      <c r="B34" s="353"/>
      <c r="C34" s="230"/>
      <c r="D34" s="61"/>
      <c r="E34" s="61"/>
      <c r="F34" s="233" t="s">
        <v>170</v>
      </c>
      <c r="G34" s="343"/>
      <c r="H34" s="365">
        <f>'S3.Regulatory Profit'!T17</f>
        <v>12953.077937999999</v>
      </c>
      <c r="I34" s="366">
        <f t="shared" si="0"/>
        <v>0.30679563130093029</v>
      </c>
      <c r="J34" s="353"/>
      <c r="K34" s="353"/>
      <c r="L34" s="353"/>
      <c r="M34" s="62"/>
      <c r="N34" s="429" t="s">
        <v>688</v>
      </c>
    </row>
    <row r="35" spans="1:14" s="50" customFormat="1" ht="15" customHeight="1">
      <c r="A35" s="191">
        <v>35</v>
      </c>
      <c r="B35" s="61"/>
      <c r="C35" s="230"/>
      <c r="D35" s="61"/>
      <c r="E35" s="61"/>
      <c r="F35" s="233" t="s">
        <v>171</v>
      </c>
      <c r="G35" s="343"/>
      <c r="H35" s="365">
        <f>'S3.Regulatory Profit'!T21</f>
        <v>9784.5645807422716</v>
      </c>
      <c r="I35" s="366">
        <f t="shared" si="0"/>
        <v>0.23174890801413997</v>
      </c>
      <c r="J35" s="343"/>
      <c r="K35" s="353"/>
      <c r="L35" s="353"/>
      <c r="M35" s="59"/>
      <c r="N35" s="429" t="s">
        <v>688</v>
      </c>
    </row>
    <row r="36" spans="1:14" s="50" customFormat="1" ht="15" customHeight="1">
      <c r="A36" s="191">
        <v>36</v>
      </c>
      <c r="B36" s="353"/>
      <c r="C36" s="230"/>
      <c r="D36" s="61"/>
      <c r="E36" s="61"/>
      <c r="F36" s="233" t="s">
        <v>520</v>
      </c>
      <c r="G36" s="343"/>
      <c r="H36" s="365">
        <f>'S3.Regulatory Profit'!T23</f>
        <v>2346.8188939219372</v>
      </c>
      <c r="I36" s="366">
        <f t="shared" si="0"/>
        <v>5.5584764297411556E-2</v>
      </c>
      <c r="J36" s="353"/>
      <c r="K36" s="353"/>
      <c r="L36" s="353"/>
      <c r="M36" s="62"/>
      <c r="N36" s="429" t="s">
        <v>688</v>
      </c>
    </row>
    <row r="37" spans="1:14" s="50" customFormat="1" ht="15" customHeight="1">
      <c r="A37" s="191">
        <v>37</v>
      </c>
      <c r="B37" s="353"/>
      <c r="C37" s="230"/>
      <c r="D37" s="61"/>
      <c r="E37" s="61"/>
      <c r="F37" s="233" t="s">
        <v>138</v>
      </c>
      <c r="G37" s="343"/>
      <c r="H37" s="365">
        <f>'S3.Regulatory Profit'!T31</f>
        <v>1139.0907296210567</v>
      </c>
      <c r="I37" s="366">
        <f t="shared" si="0"/>
        <v>2.6979538081671459E-2</v>
      </c>
      <c r="J37" s="353"/>
      <c r="K37" s="353"/>
      <c r="L37" s="353"/>
      <c r="M37" s="62"/>
      <c r="N37" s="429" t="s">
        <v>688</v>
      </c>
    </row>
    <row r="38" spans="1:14" s="50" customFormat="1" ht="15" customHeight="1">
      <c r="A38" s="191">
        <v>38</v>
      </c>
      <c r="B38" s="353"/>
      <c r="C38" s="230"/>
      <c r="D38" s="61"/>
      <c r="E38" s="61"/>
      <c r="F38" s="233" t="s">
        <v>396</v>
      </c>
      <c r="G38" s="343"/>
      <c r="H38" s="365">
        <f>'S3.Regulatory Profit'!T33</f>
        <v>5419.0675455586097</v>
      </c>
      <c r="I38" s="366">
        <f t="shared" si="0"/>
        <v>0.12835144331407763</v>
      </c>
      <c r="J38" s="353"/>
      <c r="K38" s="353"/>
      <c r="L38" s="353"/>
      <c r="M38" s="62"/>
      <c r="N38" s="429" t="s">
        <v>688</v>
      </c>
    </row>
    <row r="39" spans="1:14" s="50" customFormat="1" ht="15" customHeight="1">
      <c r="A39" s="191">
        <v>39</v>
      </c>
      <c r="B39" s="61"/>
      <c r="C39" s="230"/>
      <c r="D39" s="61"/>
      <c r="E39" s="192" t="s">
        <v>169</v>
      </c>
      <c r="F39" s="233"/>
      <c r="G39" s="343"/>
      <c r="H39" s="365">
        <f>'S3.Regulatory Profit'!T13</f>
        <v>42220.542329999997</v>
      </c>
      <c r="I39" s="61"/>
      <c r="J39" s="343"/>
      <c r="K39" s="353"/>
      <c r="L39" s="353"/>
      <c r="M39" s="59"/>
      <c r="N39" s="429" t="s">
        <v>688</v>
      </c>
    </row>
    <row r="40" spans="1:14" s="50" customFormat="1" ht="15" customHeight="1">
      <c r="A40" s="191">
        <v>40</v>
      </c>
      <c r="B40" s="353"/>
      <c r="C40" s="230"/>
      <c r="D40" s="61"/>
      <c r="E40" s="61"/>
      <c r="F40" s="233"/>
      <c r="G40" s="343"/>
      <c r="H40" s="61"/>
      <c r="I40" s="61"/>
      <c r="J40" s="353"/>
      <c r="K40" s="353"/>
      <c r="L40" s="353"/>
      <c r="M40" s="62"/>
      <c r="N40" s="429"/>
    </row>
    <row r="41" spans="1:14" s="50" customFormat="1" ht="15" customHeight="1">
      <c r="A41" s="191">
        <v>41</v>
      </c>
      <c r="B41" s="353"/>
      <c r="C41" s="230" t="s">
        <v>598</v>
      </c>
      <c r="D41" s="61"/>
      <c r="E41" s="61"/>
      <c r="F41" s="233"/>
      <c r="G41" s="343"/>
      <c r="H41" s="61"/>
      <c r="I41" s="61"/>
      <c r="J41" s="353"/>
      <c r="K41" s="353"/>
      <c r="L41" s="353"/>
      <c r="M41" s="62"/>
      <c r="N41" s="429"/>
    </row>
    <row r="42" spans="1:14" s="206" customFormat="1" ht="30" customHeight="1">
      <c r="A42" s="191">
        <v>42</v>
      </c>
      <c r="B42" s="353"/>
      <c r="C42" s="230"/>
      <c r="D42" s="61"/>
      <c r="E42" s="61"/>
      <c r="F42" s="233"/>
      <c r="G42" s="343"/>
      <c r="H42" s="347" t="s">
        <v>395</v>
      </c>
      <c r="I42" s="61"/>
      <c r="J42" s="353"/>
      <c r="K42" s="353"/>
      <c r="L42" s="353"/>
      <c r="M42" s="62"/>
      <c r="N42" s="429"/>
    </row>
    <row r="43" spans="1:14" s="50" customFormat="1" ht="15" customHeight="1">
      <c r="A43" s="191">
        <v>43</v>
      </c>
      <c r="B43" s="61"/>
      <c r="C43" s="61"/>
      <c r="D43" s="61"/>
      <c r="E43" s="192"/>
      <c r="F43" s="233" t="s">
        <v>555</v>
      </c>
      <c r="G43" s="343"/>
      <c r="H43" s="367">
        <f>IF('S9c.Overhead Lines'!I18&lt;&gt;0,S10.Reliability!G19/('S9c.Overhead Lines'!I18/100),0)</f>
        <v>10.084439083232811</v>
      </c>
      <c r="I43" s="61"/>
      <c r="J43" s="343"/>
      <c r="K43" s="353"/>
      <c r="L43" s="353"/>
      <c r="M43" s="59"/>
      <c r="N43" s="429" t="s">
        <v>715</v>
      </c>
    </row>
    <row r="44" spans="1:14" s="50" customFormat="1" ht="15" customHeight="1">
      <c r="A44" s="64"/>
      <c r="B44" s="65"/>
      <c r="C44" s="66"/>
      <c r="D44" s="67"/>
      <c r="E44" s="67"/>
      <c r="F44" s="68"/>
      <c r="G44" s="66"/>
      <c r="H44" s="65"/>
      <c r="I44" s="65"/>
      <c r="J44" s="65"/>
      <c r="K44" s="65"/>
      <c r="L44" s="65"/>
      <c r="M44" s="69"/>
      <c r="N44" s="429"/>
    </row>
  </sheetData>
  <customSheetViews>
    <customSheetView guid="{21F2E024-704F-4E93-AC63-213755ECFFE0}" scale="70" showPageBreaks="1" showGridLines="0" view="pageBreakPreview">
      <pane ySplit="6" topLeftCell="A7" activePane="bottomLeft" state="frozen"/>
      <selection pane="bottomLeft" activeCell="Q26" sqref="Q26"/>
      <colBreaks count="1" manualBreakCount="1">
        <brk id="13" max="1048575" man="1"/>
      </colBreaks>
      <pageMargins left="0.70866141732283472" right="0.70866141732283472" top="0.74803149606299213" bottom="0.74803149606299213" header="0.31496062992125984" footer="0.31496062992125984"/>
      <pageSetup paperSize="9" scale="64" orientation="portrait" r:id="rId1"/>
    </customSheetView>
  </customSheetViews>
  <mergeCells count="3">
    <mergeCell ref="A5:L5"/>
    <mergeCell ref="J2:L2"/>
    <mergeCell ref="J3:L3"/>
  </mergeCells>
  <pageMargins left="0.70866141732283472" right="0.70866141732283472" top="0.74803149606299213" bottom="0.74803149606299213" header="0.31496062992125984" footer="0.31496062992125984"/>
  <pageSetup paperSize="9" scale="63" orientation="portrait" r:id="rId2"/>
  <headerFooter alignWithMargins="0">
    <oddHeader>&amp;C&amp;"Arial,Regular" Commerce Commission Information Disclosure Template</oddHeader>
    <oddFooter>&amp;L&amp;"Arial,Regular" &amp;P&amp;C&amp;"Arial,Regular" &amp;F&amp;R&amp;"Arial,Regular" &amp;A</oddFooter>
  </headerFooter>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9CCFF"/>
  </sheetPr>
  <dimension ref="A1:T1000"/>
  <sheetViews>
    <sheetView showGridLines="0" tabSelected="1" topLeftCell="G6" zoomScaleNormal="100" zoomScaleSheetLayoutView="55" workbookViewId="0">
      <selection activeCell="V11" sqref="V11"/>
    </sheetView>
  </sheetViews>
  <sheetFormatPr defaultColWidth="9.109375" defaultRowHeight="13.8"/>
  <cols>
    <col min="1" max="1" width="5.33203125" style="48" customWidth="1"/>
    <col min="2" max="2" width="3.109375" style="48" customWidth="1"/>
    <col min="3" max="3" width="6.109375" style="48" customWidth="1"/>
    <col min="4" max="5" width="2.33203125" style="48" customWidth="1"/>
    <col min="6" max="6" width="48.44140625" style="48" customWidth="1"/>
    <col min="7" max="12" width="16.109375" style="48" customWidth="1"/>
    <col min="13" max="13" width="2.6640625" style="48" customWidth="1"/>
    <col min="14" max="14" width="13.5546875" style="48" customWidth="1"/>
    <col min="15" max="15" width="9.109375" style="48" customWidth="1"/>
    <col min="16" max="16" width="19.33203125" style="429" customWidth="1"/>
    <col min="17" max="16384" width="9.109375" style="48"/>
  </cols>
  <sheetData>
    <row r="1" spans="1:20" s="55" customFormat="1" ht="15" customHeight="1">
      <c r="A1" s="74"/>
      <c r="B1" s="75"/>
      <c r="C1" s="75"/>
      <c r="D1" s="75"/>
      <c r="E1" s="75"/>
      <c r="F1" s="75"/>
      <c r="G1" s="75"/>
      <c r="H1" s="75"/>
      <c r="I1" s="75"/>
      <c r="J1" s="75"/>
      <c r="K1" s="75"/>
      <c r="L1" s="75"/>
      <c r="M1" s="76"/>
      <c r="N1" s="48"/>
      <c r="O1" s="48"/>
      <c r="P1" s="429"/>
      <c r="Q1" s="48"/>
      <c r="R1" s="48"/>
      <c r="S1" s="48"/>
      <c r="T1" s="48"/>
    </row>
    <row r="2" spans="1:20" s="55" customFormat="1" ht="18" customHeight="1">
      <c r="A2" s="77"/>
      <c r="B2" s="78"/>
      <c r="C2" s="78"/>
      <c r="D2" s="78"/>
      <c r="E2" s="78"/>
      <c r="F2" s="78"/>
      <c r="G2" s="78"/>
      <c r="H2" s="78"/>
      <c r="I2" s="140" t="s">
        <v>9</v>
      </c>
      <c r="J2" s="626" t="str">
        <f>IF(NOT(ISBLANK(CoverSheet!$C$8)),CoverSheet!$C$8,"")</f>
        <v>Alpine Energy Limitied</v>
      </c>
      <c r="K2" s="627"/>
      <c r="L2" s="628"/>
      <c r="M2" s="84"/>
      <c r="N2" s="48"/>
      <c r="O2" s="48"/>
      <c r="P2" s="429"/>
      <c r="Q2" s="48"/>
      <c r="R2" s="48"/>
      <c r="S2" s="48"/>
      <c r="T2" s="48"/>
    </row>
    <row r="3" spans="1:20" s="55" customFormat="1" ht="18" customHeight="1">
      <c r="A3" s="77"/>
      <c r="B3" s="78"/>
      <c r="C3" s="78"/>
      <c r="D3" s="78"/>
      <c r="E3" s="78"/>
      <c r="F3" s="78"/>
      <c r="G3" s="78"/>
      <c r="H3" s="78"/>
      <c r="I3" s="140" t="s">
        <v>462</v>
      </c>
      <c r="J3" s="624">
        <f>IF(ISNUMBER(CoverSheet!$C$12),CoverSheet!$C$12,"")</f>
        <v>41729</v>
      </c>
      <c r="K3" s="624"/>
      <c r="L3" s="624"/>
      <c r="M3" s="84"/>
      <c r="N3" s="48"/>
      <c r="O3" s="48"/>
      <c r="P3" s="429"/>
      <c r="Q3" s="48"/>
      <c r="R3" s="48"/>
      <c r="S3" s="48"/>
      <c r="T3" s="48"/>
    </row>
    <row r="4" spans="1:20" s="55" customFormat="1" ht="20.25" customHeight="1">
      <c r="A4" s="352" t="s">
        <v>615</v>
      </c>
      <c r="B4" s="78"/>
      <c r="C4" s="78"/>
      <c r="D4" s="78"/>
      <c r="E4" s="78"/>
      <c r="F4" s="78"/>
      <c r="G4" s="78"/>
      <c r="H4" s="78"/>
      <c r="I4" s="174"/>
      <c r="J4" s="78"/>
      <c r="K4" s="78"/>
      <c r="L4" s="78"/>
      <c r="M4" s="84"/>
      <c r="N4" s="48"/>
      <c r="O4" s="48"/>
      <c r="P4" s="429"/>
      <c r="Q4" s="48"/>
      <c r="R4" s="48"/>
      <c r="S4" s="48"/>
      <c r="T4" s="48"/>
    </row>
    <row r="5" spans="1:20" ht="69" customHeight="1">
      <c r="A5" s="621" t="s">
        <v>644</v>
      </c>
      <c r="B5" s="625"/>
      <c r="C5" s="625"/>
      <c r="D5" s="625"/>
      <c r="E5" s="625"/>
      <c r="F5" s="625"/>
      <c r="G5" s="625"/>
      <c r="H5" s="625"/>
      <c r="I5" s="625"/>
      <c r="J5" s="625"/>
      <c r="K5" s="625"/>
      <c r="L5" s="625"/>
      <c r="M5" s="141"/>
    </row>
    <row r="6" spans="1:20" s="55" customFormat="1" ht="15" customHeight="1">
      <c r="A6" s="129" t="s">
        <v>741</v>
      </c>
      <c r="B6" s="174"/>
      <c r="C6" s="85"/>
      <c r="D6" s="78"/>
      <c r="E6" s="78"/>
      <c r="F6" s="78"/>
      <c r="G6" s="78"/>
      <c r="H6" s="78"/>
      <c r="I6" s="78"/>
      <c r="J6" s="78"/>
      <c r="K6" s="78"/>
      <c r="L6" s="78"/>
      <c r="M6" s="84"/>
      <c r="N6" s="48"/>
      <c r="O6" s="48"/>
      <c r="P6" s="429"/>
      <c r="Q6" s="48"/>
      <c r="R6" s="48"/>
      <c r="S6" s="48"/>
      <c r="T6" s="48"/>
    </row>
    <row r="7" spans="1:20" ht="30" customHeight="1">
      <c r="A7" s="191">
        <v>7</v>
      </c>
      <c r="B7" s="353"/>
      <c r="C7" s="230" t="s">
        <v>616</v>
      </c>
      <c r="D7" s="234"/>
      <c r="E7" s="192"/>
      <c r="F7" s="343"/>
      <c r="G7" s="343"/>
      <c r="H7" s="343"/>
      <c r="I7" s="267"/>
      <c r="J7" s="340" t="s">
        <v>122</v>
      </c>
      <c r="K7" s="340" t="s">
        <v>123</v>
      </c>
      <c r="L7" s="340" t="s">
        <v>124</v>
      </c>
      <c r="M7" s="62"/>
    </row>
    <row r="8" spans="1:20">
      <c r="A8" s="191">
        <v>8</v>
      </c>
      <c r="B8" s="353"/>
      <c r="C8" s="344"/>
      <c r="D8" s="355"/>
      <c r="E8" s="262"/>
      <c r="F8" s="263"/>
      <c r="G8" s="263"/>
      <c r="H8" s="263"/>
      <c r="I8" s="264" t="str">
        <f>IF(ISNUMBER(CoverSheet!#REF!),"for year ended","")</f>
        <v/>
      </c>
      <c r="J8" s="212">
        <f>IF(ISNUMBER(CoverSheet!$C$12),DATE(YEAR(CoverSheet!$C$12)-2,MONTH(CoverSheet!$C$12),DAY(CoverSheet!$C$12)),"")</f>
        <v>40999</v>
      </c>
      <c r="K8" s="212">
        <f>IF(ISNUMBER(CoverSheet!$C$12),DATE(YEAR(CoverSheet!$C$12)-1,MONTH(CoverSheet!$C$12),DAY(CoverSheet!$C$12)),"")</f>
        <v>41364</v>
      </c>
      <c r="L8" s="212">
        <f>IF(ISNUMBER(CoverSheet!$C$12),CoverSheet!$C$12,"")</f>
        <v>41729</v>
      </c>
      <c r="M8" s="62"/>
    </row>
    <row r="9" spans="1:20" ht="16.2" thickBot="1">
      <c r="A9" s="191">
        <v>9</v>
      </c>
      <c r="B9" s="353"/>
      <c r="C9" s="344"/>
      <c r="D9" s="259" t="s">
        <v>125</v>
      </c>
      <c r="E9" s="262"/>
      <c r="F9" s="263"/>
      <c r="G9" s="263"/>
      <c r="H9" s="263"/>
      <c r="I9" s="263"/>
      <c r="J9" s="340" t="s">
        <v>13</v>
      </c>
      <c r="K9" s="340" t="s">
        <v>13</v>
      </c>
      <c r="L9" s="340" t="s">
        <v>13</v>
      </c>
      <c r="M9" s="62"/>
    </row>
    <row r="10" spans="1:20" ht="15" customHeight="1" thickBot="1">
      <c r="A10" s="191">
        <v>10</v>
      </c>
      <c r="B10" s="353"/>
      <c r="C10" s="344"/>
      <c r="D10" s="355"/>
      <c r="E10" s="262" t="s">
        <v>126</v>
      </c>
      <c r="F10" s="354"/>
      <c r="G10" s="263"/>
      <c r="H10" s="263"/>
      <c r="I10" s="263"/>
      <c r="J10" s="508">
        <v>1.9680929557157337E-2</v>
      </c>
      <c r="K10" s="508">
        <v>2.0985383799020364E-2</v>
      </c>
      <c r="L10" s="509">
        <f>K48</f>
        <v>2.5422693348205856E-2</v>
      </c>
      <c r="M10" s="62"/>
      <c r="P10" s="429" t="s">
        <v>684</v>
      </c>
      <c r="Q10" s="534" t="s">
        <v>847</v>
      </c>
    </row>
    <row r="11" spans="1:20" ht="15" customHeight="1" thickBot="1">
      <c r="A11" s="191">
        <v>11</v>
      </c>
      <c r="B11" s="353"/>
      <c r="C11" s="344"/>
      <c r="D11" s="355"/>
      <c r="E11" s="262"/>
      <c r="F11" s="354"/>
      <c r="G11" s="263"/>
      <c r="H11" s="263"/>
      <c r="I11" s="263"/>
      <c r="J11" s="337"/>
      <c r="K11" s="337"/>
      <c r="L11" s="337"/>
      <c r="M11" s="62"/>
    </row>
    <row r="12" spans="1:20" ht="15" customHeight="1" thickBot="1">
      <c r="A12" s="191">
        <v>12</v>
      </c>
      <c r="B12" s="353"/>
      <c r="C12" s="344"/>
      <c r="D12" s="355"/>
      <c r="E12" s="262" t="s">
        <v>127</v>
      </c>
      <c r="F12" s="354"/>
      <c r="G12" s="263"/>
      <c r="H12" s="263"/>
      <c r="I12" s="263"/>
      <c r="J12" s="508">
        <v>6.4000000000000001E-2</v>
      </c>
      <c r="K12" s="508">
        <v>5.8500000000000003E-2</v>
      </c>
      <c r="L12" s="508">
        <v>5.4300000000000001E-2</v>
      </c>
      <c r="M12" s="62"/>
      <c r="Q12" s="534" t="s">
        <v>829</v>
      </c>
    </row>
    <row r="13" spans="1:20" ht="15" customHeight="1">
      <c r="A13" s="191">
        <v>13</v>
      </c>
      <c r="B13" s="353"/>
      <c r="C13" s="344"/>
      <c r="D13" s="355"/>
      <c r="E13" s="262"/>
      <c r="F13" s="354" t="s">
        <v>128</v>
      </c>
      <c r="G13" s="263"/>
      <c r="H13" s="263"/>
      <c r="I13" s="263"/>
      <c r="J13" s="382">
        <v>5.6800000000000003E-2</v>
      </c>
      <c r="K13" s="382">
        <v>5.1299999999999998E-2</v>
      </c>
      <c r="L13" s="382">
        <v>4.7100000000000003E-2</v>
      </c>
      <c r="M13" s="62"/>
      <c r="Q13" s="534" t="s">
        <v>830</v>
      </c>
    </row>
    <row r="14" spans="1:20" ht="15" customHeight="1">
      <c r="A14" s="191">
        <v>14</v>
      </c>
      <c r="B14" s="353"/>
      <c r="C14" s="344"/>
      <c r="D14" s="355"/>
      <c r="E14" s="262"/>
      <c r="F14" s="354" t="s">
        <v>129</v>
      </c>
      <c r="G14" s="263"/>
      <c r="H14" s="263"/>
      <c r="I14" s="263"/>
      <c r="J14" s="382">
        <v>7.1099999999999997E-2</v>
      </c>
      <c r="K14" s="382">
        <v>6.5600000000000006E-2</v>
      </c>
      <c r="L14" s="382">
        <v>6.1400000000000003E-2</v>
      </c>
      <c r="M14" s="62"/>
      <c r="Q14" s="534" t="s">
        <v>831</v>
      </c>
    </row>
    <row r="15" spans="1:20" ht="15" customHeight="1">
      <c r="A15" s="191">
        <v>15</v>
      </c>
      <c r="B15" s="353"/>
      <c r="C15" s="344"/>
      <c r="D15" s="355"/>
      <c r="E15" s="262"/>
      <c r="F15" s="354"/>
      <c r="G15" s="263"/>
      <c r="H15" s="263"/>
      <c r="I15" s="263"/>
      <c r="J15" s="341"/>
      <c r="K15" s="341"/>
      <c r="L15" s="341"/>
      <c r="M15" s="62"/>
      <c r="Q15" s="552"/>
    </row>
    <row r="16" spans="1:20">
      <c r="A16" s="191">
        <v>16</v>
      </c>
      <c r="B16" s="353"/>
      <c r="C16" s="344"/>
      <c r="D16" s="355"/>
      <c r="E16" s="262"/>
      <c r="F16" s="354"/>
      <c r="G16" s="263"/>
      <c r="H16" s="263"/>
      <c r="I16" s="263"/>
      <c r="J16" s="263"/>
      <c r="K16" s="263"/>
      <c r="L16" s="263"/>
      <c r="M16" s="62"/>
      <c r="Q16" s="552"/>
    </row>
    <row r="17" spans="1:17" ht="16.2" thickBot="1">
      <c r="A17" s="191">
        <v>17</v>
      </c>
      <c r="B17" s="353"/>
      <c r="C17" s="344"/>
      <c r="D17" s="259" t="s">
        <v>130</v>
      </c>
      <c r="E17" s="262"/>
      <c r="F17" s="354"/>
      <c r="G17" s="263"/>
      <c r="H17" s="263"/>
      <c r="I17" s="263"/>
      <c r="J17" s="263"/>
      <c r="K17" s="263"/>
      <c r="L17" s="263"/>
      <c r="M17" s="62"/>
      <c r="Q17" s="552"/>
    </row>
    <row r="18" spans="1:17" ht="15" customHeight="1" thickBot="1">
      <c r="A18" s="191">
        <v>18</v>
      </c>
      <c r="B18" s="353"/>
      <c r="C18" s="344"/>
      <c r="D18" s="355"/>
      <c r="E18" s="262" t="s">
        <v>131</v>
      </c>
      <c r="F18" s="354"/>
      <c r="G18" s="263"/>
      <c r="H18" s="263"/>
      <c r="I18" s="263"/>
      <c r="J18" s="508">
        <v>2.7947649557157339E-2</v>
      </c>
      <c r="K18" s="508">
        <v>2.8759303799020364E-2</v>
      </c>
      <c r="L18" s="509">
        <f>K42</f>
        <v>3.2272613348205859E-2</v>
      </c>
      <c r="M18" s="62"/>
      <c r="P18" s="429" t="s">
        <v>685</v>
      </c>
      <c r="Q18" s="534" t="s">
        <v>848</v>
      </c>
    </row>
    <row r="19" spans="1:17" ht="15" customHeight="1" thickBot="1">
      <c r="A19" s="191">
        <v>19</v>
      </c>
      <c r="B19" s="353"/>
      <c r="C19" s="344"/>
      <c r="D19" s="355"/>
      <c r="E19" s="262"/>
      <c r="F19" s="354"/>
      <c r="G19" s="263"/>
      <c r="H19" s="263"/>
      <c r="I19" s="263"/>
      <c r="J19" s="263"/>
      <c r="K19" s="263"/>
      <c r="L19" s="263"/>
      <c r="M19" s="62"/>
      <c r="Q19" s="552"/>
    </row>
    <row r="20" spans="1:17" ht="15" customHeight="1" thickBot="1">
      <c r="A20" s="191">
        <v>20</v>
      </c>
      <c r="B20" s="353"/>
      <c r="C20" s="344"/>
      <c r="D20" s="355"/>
      <c r="E20" s="262" t="s">
        <v>132</v>
      </c>
      <c r="F20" s="354"/>
      <c r="G20" s="263"/>
      <c r="H20" s="263"/>
      <c r="I20" s="263"/>
      <c r="J20" s="508">
        <v>7.22E-2</v>
      </c>
      <c r="K20" s="508">
        <v>6.6199999999999995E-2</v>
      </c>
      <c r="L20" s="508">
        <v>6.1100000000000002E-2</v>
      </c>
      <c r="M20" s="62"/>
      <c r="Q20" s="534" t="s">
        <v>832</v>
      </c>
    </row>
    <row r="21" spans="1:17" ht="15" customHeight="1">
      <c r="A21" s="191">
        <v>21</v>
      </c>
      <c r="B21" s="353"/>
      <c r="C21" s="344"/>
      <c r="D21" s="355"/>
      <c r="E21" s="262"/>
      <c r="F21" s="354" t="s">
        <v>128</v>
      </c>
      <c r="G21" s="263"/>
      <c r="H21" s="263"/>
      <c r="I21" s="263"/>
      <c r="J21" s="382">
        <v>6.5100000000000005E-2</v>
      </c>
      <c r="K21" s="382">
        <v>5.91E-2</v>
      </c>
      <c r="L21" s="382">
        <v>5.3900000000000003E-2</v>
      </c>
      <c r="M21" s="62"/>
      <c r="Q21" s="534" t="s">
        <v>833</v>
      </c>
    </row>
    <row r="22" spans="1:17" ht="15" customHeight="1">
      <c r="A22" s="191">
        <v>22</v>
      </c>
      <c r="B22" s="353"/>
      <c r="C22" s="344"/>
      <c r="D22" s="355"/>
      <c r="E22" s="262"/>
      <c r="F22" s="354" t="s">
        <v>129</v>
      </c>
      <c r="G22" s="263"/>
      <c r="H22" s="263"/>
      <c r="I22" s="263"/>
      <c r="J22" s="382">
        <v>7.9399999999999998E-2</v>
      </c>
      <c r="K22" s="382">
        <v>7.3400000000000007E-2</v>
      </c>
      <c r="L22" s="382">
        <v>6.83E-2</v>
      </c>
      <c r="M22" s="62"/>
      <c r="Q22" s="534" t="s">
        <v>834</v>
      </c>
    </row>
    <row r="23" spans="1:17">
      <c r="A23" s="191">
        <v>23</v>
      </c>
      <c r="B23" s="353"/>
      <c r="C23" s="344"/>
      <c r="D23" s="355"/>
      <c r="E23" s="262"/>
      <c r="F23" s="354"/>
      <c r="G23" s="263"/>
      <c r="H23" s="263"/>
      <c r="I23" s="263"/>
      <c r="J23" s="263"/>
      <c r="K23" s="263"/>
      <c r="L23" s="263"/>
      <c r="M23" s="62"/>
    </row>
    <row r="24" spans="1:17" s="50" customFormat="1" ht="30" customHeight="1">
      <c r="A24" s="191">
        <v>24</v>
      </c>
      <c r="B24" s="353"/>
      <c r="C24" s="230" t="s">
        <v>617</v>
      </c>
      <c r="D24" s="234"/>
      <c r="E24" s="192"/>
      <c r="F24" s="343"/>
      <c r="G24" s="343"/>
      <c r="H24" s="343"/>
      <c r="I24" s="267"/>
      <c r="J24" s="267"/>
      <c r="K24" s="340" t="s">
        <v>133</v>
      </c>
      <c r="L24" s="267"/>
      <c r="M24" s="62"/>
      <c r="P24" s="429"/>
    </row>
    <row r="25" spans="1:17" ht="15" customHeight="1">
      <c r="A25" s="191">
        <v>25</v>
      </c>
      <c r="B25" s="61"/>
      <c r="C25" s="344"/>
      <c r="D25" s="355"/>
      <c r="E25" s="262"/>
      <c r="F25" s="354"/>
      <c r="G25" s="263"/>
      <c r="H25" s="263"/>
      <c r="I25" s="263"/>
      <c r="J25" s="263"/>
      <c r="K25" s="263"/>
      <c r="L25" s="263"/>
      <c r="M25" s="62"/>
    </row>
    <row r="26" spans="1:17" ht="15" customHeight="1">
      <c r="A26" s="191">
        <v>26</v>
      </c>
      <c r="B26" s="61"/>
      <c r="C26" s="344"/>
      <c r="D26" s="355"/>
      <c r="E26" s="262"/>
      <c r="F26" s="354" t="s">
        <v>134</v>
      </c>
      <c r="G26" s="263"/>
      <c r="H26" s="263"/>
      <c r="I26" s="263"/>
      <c r="J26" s="369">
        <f>'S4.RAB Value (Rolled Forward)'!P10</f>
        <v>153233.21905468733</v>
      </c>
      <c r="K26" s="304"/>
      <c r="L26" s="536"/>
      <c r="M26" s="62"/>
      <c r="P26" s="429" t="s">
        <v>737</v>
      </c>
    </row>
    <row r="27" spans="1:17" ht="15" customHeight="1" thickBot="1">
      <c r="A27" s="191">
        <v>27</v>
      </c>
      <c r="B27" s="61"/>
      <c r="C27" s="344"/>
      <c r="D27" s="266" t="s">
        <v>7</v>
      </c>
      <c r="E27" s="266"/>
      <c r="F27" s="354" t="s">
        <v>135</v>
      </c>
      <c r="G27" s="263"/>
      <c r="H27" s="263"/>
      <c r="I27" s="263"/>
      <c r="J27" s="369">
        <f>'S5a.Regulatory Tax Allowance '!I59</f>
        <v>-1026.7934873134191</v>
      </c>
      <c r="K27" s="304"/>
      <c r="L27" s="536"/>
      <c r="M27" s="62"/>
      <c r="O27" s="185" t="s">
        <v>453</v>
      </c>
      <c r="P27" s="429" t="s">
        <v>687</v>
      </c>
    </row>
    <row r="28" spans="1:17" ht="15" customHeight="1" thickBot="1">
      <c r="A28" s="191">
        <v>28</v>
      </c>
      <c r="B28" s="61"/>
      <c r="C28" s="344"/>
      <c r="D28" s="355"/>
      <c r="E28" s="266"/>
      <c r="F28" s="354" t="s">
        <v>136</v>
      </c>
      <c r="G28" s="263"/>
      <c r="H28" s="263"/>
      <c r="I28" s="263"/>
      <c r="J28" s="304"/>
      <c r="K28" s="377">
        <f>J26+J27</f>
        <v>152206.42556737392</v>
      </c>
      <c r="L28" s="536"/>
      <c r="M28" s="62"/>
      <c r="N28" s="218" t="s">
        <v>742</v>
      </c>
      <c r="O28" s="441">
        <f>-K28</f>
        <v>-152206.42556737392</v>
      </c>
    </row>
    <row r="29" spans="1:17" ht="15" customHeight="1">
      <c r="A29" s="191">
        <v>29</v>
      </c>
      <c r="B29" s="61"/>
      <c r="C29" s="344"/>
      <c r="D29" s="355"/>
      <c r="E29" s="266"/>
      <c r="F29" s="354"/>
      <c r="G29" s="263"/>
      <c r="H29" s="263"/>
      <c r="I29" s="263"/>
      <c r="J29" s="304"/>
      <c r="K29" s="304"/>
      <c r="L29" s="536"/>
      <c r="M29" s="62"/>
    </row>
    <row r="30" spans="1:17" ht="15" customHeight="1">
      <c r="A30" s="191">
        <v>30</v>
      </c>
      <c r="B30" s="353"/>
      <c r="C30" s="344"/>
      <c r="D30" s="355"/>
      <c r="E30" s="266"/>
      <c r="F30" s="354" t="s">
        <v>137</v>
      </c>
      <c r="G30" s="263"/>
      <c r="H30" s="263"/>
      <c r="I30" s="263"/>
      <c r="J30" s="370">
        <f>'S3.Regulatory Profit'!T19</f>
        <v>13995.903962</v>
      </c>
      <c r="K30" s="304"/>
      <c r="L30" s="536"/>
      <c r="M30" s="62"/>
      <c r="P30" s="429" t="s">
        <v>688</v>
      </c>
    </row>
    <row r="31" spans="1:17" ht="15" customHeight="1">
      <c r="A31" s="191">
        <v>31</v>
      </c>
      <c r="B31" s="353"/>
      <c r="C31" s="344"/>
      <c r="D31" s="266" t="s">
        <v>6</v>
      </c>
      <c r="E31" s="266"/>
      <c r="F31" s="354" t="s">
        <v>138</v>
      </c>
      <c r="G31" s="263"/>
      <c r="H31" s="263"/>
      <c r="I31" s="263"/>
      <c r="J31" s="370">
        <f>'S3.Regulatory Profit'!T31</f>
        <v>1139.0907296210567</v>
      </c>
      <c r="K31" s="304"/>
      <c r="L31" s="536"/>
      <c r="M31" s="62"/>
      <c r="P31" s="429" t="s">
        <v>688</v>
      </c>
    </row>
    <row r="32" spans="1:17" ht="15" customHeight="1">
      <c r="A32" s="191">
        <v>32</v>
      </c>
      <c r="B32" s="353"/>
      <c r="C32" s="344"/>
      <c r="D32" s="266" t="s">
        <v>6</v>
      </c>
      <c r="E32" s="266"/>
      <c r="F32" s="354" t="s">
        <v>139</v>
      </c>
      <c r="G32" s="263"/>
      <c r="H32" s="263"/>
      <c r="I32" s="263"/>
      <c r="J32" s="370">
        <f>'S4.RAB Value (Rolled Forward)'!P16</f>
        <v>11151.546218299596</v>
      </c>
      <c r="K32" s="304"/>
      <c r="L32" s="536"/>
      <c r="M32" s="62"/>
      <c r="P32" s="429" t="s">
        <v>686</v>
      </c>
    </row>
    <row r="33" spans="1:16" ht="15" customHeight="1" thickBot="1">
      <c r="A33" s="191">
        <v>33</v>
      </c>
      <c r="B33" s="353"/>
      <c r="C33" s="344"/>
      <c r="D33" s="266" t="s">
        <v>7</v>
      </c>
      <c r="E33" s="266"/>
      <c r="F33" s="354" t="s">
        <v>140</v>
      </c>
      <c r="G33" s="263"/>
      <c r="H33" s="263"/>
      <c r="I33" s="263"/>
      <c r="J33" s="370">
        <f>'S4.RAB Value (Rolled Forward)'!P18</f>
        <v>168.47564000000003</v>
      </c>
      <c r="K33" s="304"/>
      <c r="L33" s="536"/>
      <c r="M33" s="62"/>
      <c r="P33" s="429" t="s">
        <v>686</v>
      </c>
    </row>
    <row r="34" spans="1:16" ht="15" customHeight="1" thickBot="1">
      <c r="A34" s="191">
        <v>34</v>
      </c>
      <c r="B34" s="353"/>
      <c r="C34" s="344"/>
      <c r="D34" s="355"/>
      <c r="E34" s="262" t="s">
        <v>141</v>
      </c>
      <c r="F34" s="354"/>
      <c r="G34" s="263"/>
      <c r="H34" s="263"/>
      <c r="I34" s="263"/>
      <c r="J34" s="304"/>
      <c r="K34" s="559">
        <f>J30-J31-J32+J33</f>
        <v>1873.7426540793472</v>
      </c>
      <c r="L34" s="536"/>
      <c r="M34" s="62"/>
      <c r="N34" s="218" t="s">
        <v>141</v>
      </c>
      <c r="O34" s="442">
        <f>K34</f>
        <v>1873.7426540793472</v>
      </c>
    </row>
    <row r="35" spans="1:16" ht="15" customHeight="1">
      <c r="A35" s="191">
        <v>35</v>
      </c>
      <c r="B35" s="353"/>
      <c r="C35" s="344"/>
      <c r="D35" s="355"/>
      <c r="E35" s="262"/>
      <c r="F35" s="354"/>
      <c r="G35" s="263"/>
      <c r="H35" s="263"/>
      <c r="I35" s="263"/>
      <c r="J35" s="304"/>
      <c r="K35" s="304"/>
      <c r="L35" s="536"/>
      <c r="M35" s="62"/>
    </row>
    <row r="36" spans="1:16" ht="15" customHeight="1">
      <c r="A36" s="191">
        <v>36</v>
      </c>
      <c r="B36" s="353"/>
      <c r="C36" s="344"/>
      <c r="D36" s="355"/>
      <c r="E36" s="262"/>
      <c r="F36" s="354" t="s">
        <v>142</v>
      </c>
      <c r="G36" s="263"/>
      <c r="H36" s="263"/>
      <c r="I36" s="263"/>
      <c r="J36" s="370">
        <f>'S4.RAB Value (Rolled Forward)'!P24</f>
        <v>156778.6950982842</v>
      </c>
      <c r="K36" s="304"/>
      <c r="L36" s="536"/>
      <c r="M36" s="62"/>
      <c r="P36" s="429" t="s">
        <v>686</v>
      </c>
    </row>
    <row r="37" spans="1:16" ht="15" customHeight="1">
      <c r="A37" s="191">
        <v>37</v>
      </c>
      <c r="B37" s="353"/>
      <c r="C37" s="344"/>
      <c r="D37" s="266" t="s">
        <v>6</v>
      </c>
      <c r="E37" s="266"/>
      <c r="F37" s="354" t="s">
        <v>143</v>
      </c>
      <c r="G37" s="263"/>
      <c r="H37" s="263"/>
      <c r="I37" s="263"/>
      <c r="J37" s="370">
        <f>'S4.RAB Value (Rolled Forward)'!P22</f>
        <v>0.15115211758529767</v>
      </c>
      <c r="K37" s="304"/>
      <c r="L37" s="536"/>
      <c r="M37" s="62"/>
      <c r="P37" s="429" t="s">
        <v>686</v>
      </c>
    </row>
    <row r="38" spans="1:16" ht="15" customHeight="1">
      <c r="A38" s="191">
        <v>38</v>
      </c>
      <c r="B38" s="61"/>
      <c r="C38" s="344"/>
      <c r="D38" s="266" t="s">
        <v>6</v>
      </c>
      <c r="E38" s="266"/>
      <c r="F38" s="354" t="s">
        <v>144</v>
      </c>
      <c r="G38" s="263"/>
      <c r="H38" s="263"/>
      <c r="I38" s="263"/>
      <c r="J38" s="370">
        <f>'S4.RAB Value (Rolled Forward)'!P20</f>
        <v>0</v>
      </c>
      <c r="K38" s="304"/>
      <c r="L38" s="536"/>
      <c r="M38" s="62"/>
      <c r="P38" s="429" t="s">
        <v>686</v>
      </c>
    </row>
    <row r="39" spans="1:16" ht="15" customHeight="1" thickBot="1">
      <c r="A39" s="191">
        <v>39</v>
      </c>
      <c r="B39" s="353"/>
      <c r="C39" s="344"/>
      <c r="D39" s="266" t="s">
        <v>7</v>
      </c>
      <c r="E39" s="266"/>
      <c r="F39" s="354" t="s">
        <v>145</v>
      </c>
      <c r="G39" s="263"/>
      <c r="H39" s="263"/>
      <c r="I39" s="263"/>
      <c r="J39" s="370">
        <f>'S5a.Regulatory Tax Allowance '!J75</f>
        <v>-1563.7571132855942</v>
      </c>
      <c r="K39" s="304"/>
      <c r="L39" s="536"/>
      <c r="M39" s="62"/>
      <c r="O39" s="185" t="s">
        <v>453</v>
      </c>
      <c r="P39" s="429" t="s">
        <v>687</v>
      </c>
    </row>
    <row r="40" spans="1:16" ht="15" customHeight="1" thickBot="1">
      <c r="A40" s="191">
        <v>40</v>
      </c>
      <c r="B40" s="353"/>
      <c r="C40" s="344"/>
      <c r="D40" s="355"/>
      <c r="E40" s="262" t="s">
        <v>146</v>
      </c>
      <c r="F40" s="354"/>
      <c r="G40" s="263"/>
      <c r="H40" s="263"/>
      <c r="I40" s="263"/>
      <c r="J40" s="304"/>
      <c r="K40" s="377">
        <f>J36-J37-J38+J39</f>
        <v>155214.78683288101</v>
      </c>
      <c r="L40" s="536"/>
      <c r="M40" s="62"/>
      <c r="N40" s="218" t="s">
        <v>146</v>
      </c>
      <c r="O40" s="442">
        <f>K40</f>
        <v>155214.78683288101</v>
      </c>
    </row>
    <row r="41" spans="1:16" ht="15" customHeight="1" thickBot="1">
      <c r="A41" s="191">
        <v>41</v>
      </c>
      <c r="B41" s="353"/>
      <c r="C41" s="344"/>
      <c r="D41" s="355"/>
      <c r="E41" s="266"/>
      <c r="F41" s="354"/>
      <c r="G41" s="263"/>
      <c r="H41" s="263"/>
      <c r="I41" s="263"/>
      <c r="J41" s="263"/>
      <c r="K41" s="263"/>
      <c r="L41" s="536"/>
      <c r="M41" s="62"/>
    </row>
    <row r="42" spans="1:16" ht="15" customHeight="1" thickBot="1">
      <c r="A42" s="191">
        <v>42</v>
      </c>
      <c r="B42" s="353"/>
      <c r="C42" s="230"/>
      <c r="D42" s="355" t="s">
        <v>131</v>
      </c>
      <c r="E42" s="192"/>
      <c r="F42" s="233"/>
      <c r="G42" s="353"/>
      <c r="H42" s="353"/>
      <c r="I42" s="353"/>
      <c r="J42" s="353"/>
      <c r="K42" s="560">
        <f>(1+O42)^2-1</f>
        <v>3.2272613348205859E-2</v>
      </c>
      <c r="L42" s="536"/>
      <c r="M42" s="62"/>
      <c r="N42" s="425" t="s">
        <v>744</v>
      </c>
      <c r="O42" s="549">
        <f>IF(O28=0,0,IRR((O28,O34,O40)))</f>
        <v>1.600817582744174E-2</v>
      </c>
      <c r="P42" s="429" t="s">
        <v>709</v>
      </c>
    </row>
    <row r="43" spans="1:16" ht="15" customHeight="1">
      <c r="A43" s="191">
        <v>43</v>
      </c>
      <c r="B43" s="353"/>
      <c r="C43" s="230"/>
      <c r="D43" s="234"/>
      <c r="E43" s="192"/>
      <c r="F43" s="233"/>
      <c r="G43" s="353"/>
      <c r="H43" s="353"/>
      <c r="I43" s="353"/>
      <c r="J43" s="353"/>
      <c r="K43" s="353"/>
      <c r="L43" s="536"/>
      <c r="M43" s="59"/>
    </row>
    <row r="44" spans="1:16" ht="15" customHeight="1">
      <c r="A44" s="191">
        <v>44</v>
      </c>
      <c r="B44" s="353"/>
      <c r="C44" s="230"/>
      <c r="D44" s="234"/>
      <c r="E44" s="192"/>
      <c r="F44" s="233" t="s">
        <v>147</v>
      </c>
      <c r="G44" s="353"/>
      <c r="H44" s="353"/>
      <c r="I44" s="353"/>
      <c r="J44" s="353"/>
      <c r="K44" s="70">
        <v>0.44</v>
      </c>
      <c r="L44" s="536"/>
      <c r="M44" s="62"/>
    </row>
    <row r="45" spans="1:16" ht="15" customHeight="1">
      <c r="A45" s="191">
        <v>45</v>
      </c>
      <c r="B45" s="353"/>
      <c r="C45" s="230"/>
      <c r="D45" s="234"/>
      <c r="E45" s="192"/>
      <c r="F45" s="233" t="s">
        <v>148</v>
      </c>
      <c r="G45" s="353"/>
      <c r="H45" s="353"/>
      <c r="I45" s="353"/>
      <c r="J45" s="353"/>
      <c r="K45" s="372">
        <v>5.5599999999999997E-2</v>
      </c>
      <c r="L45" s="536"/>
      <c r="M45" s="62"/>
    </row>
    <row r="46" spans="1:16" ht="15" customHeight="1">
      <c r="A46" s="191">
        <v>46</v>
      </c>
      <c r="B46" s="353"/>
      <c r="C46" s="230"/>
      <c r="D46" s="234"/>
      <c r="E46" s="192"/>
      <c r="F46" s="233" t="s">
        <v>149</v>
      </c>
      <c r="G46" s="353"/>
      <c r="H46" s="353"/>
      <c r="I46" s="353"/>
      <c r="J46" s="353"/>
      <c r="K46" s="371">
        <v>0.28000000000000003</v>
      </c>
      <c r="L46" s="536"/>
      <c r="M46" s="62"/>
    </row>
    <row r="47" spans="1:16" ht="15" customHeight="1" thickBot="1">
      <c r="A47" s="191">
        <v>47</v>
      </c>
      <c r="B47" s="353"/>
      <c r="C47" s="230"/>
      <c r="D47" s="234"/>
      <c r="E47" s="192"/>
      <c r="F47" s="233"/>
      <c r="G47" s="353"/>
      <c r="H47" s="353"/>
      <c r="I47" s="353"/>
      <c r="J47" s="353"/>
      <c r="K47" s="353"/>
      <c r="L47" s="537"/>
      <c r="M47" s="62"/>
      <c r="P47" s="430"/>
    </row>
    <row r="48" spans="1:16" ht="15" customHeight="1" thickBot="1">
      <c r="A48" s="191">
        <v>48</v>
      </c>
      <c r="B48" s="353"/>
      <c r="C48" s="230"/>
      <c r="D48" s="355" t="s">
        <v>126</v>
      </c>
      <c r="E48" s="192"/>
      <c r="F48" s="233"/>
      <c r="G48" s="353"/>
      <c r="H48" s="353"/>
      <c r="I48" s="353"/>
      <c r="J48" s="353"/>
      <c r="K48" s="560">
        <f>K42-($K$44*$K$45*$K$46)</f>
        <v>2.5422693348205856E-2</v>
      </c>
      <c r="L48" s="537"/>
      <c r="M48" s="62"/>
      <c r="P48" s="429" t="s">
        <v>696</v>
      </c>
    </row>
    <row r="49" spans="1:16" s="218" customFormat="1" ht="15" customHeight="1">
      <c r="A49" s="191"/>
      <c r="B49" s="353"/>
      <c r="C49" s="230"/>
      <c r="D49" s="234"/>
      <c r="E49" s="192"/>
      <c r="F49" s="233"/>
      <c r="G49" s="353"/>
      <c r="H49" s="353"/>
      <c r="I49" s="353"/>
      <c r="J49" s="353"/>
      <c r="K49" s="319"/>
      <c r="L49" s="537"/>
      <c r="M49" s="62"/>
      <c r="P49" s="430"/>
    </row>
    <row r="50" spans="1:16" ht="30" customHeight="1">
      <c r="A50" s="191">
        <v>56</v>
      </c>
      <c r="B50" s="61"/>
      <c r="C50" s="230" t="s">
        <v>618</v>
      </c>
      <c r="D50" s="234"/>
      <c r="E50" s="192"/>
      <c r="F50" s="233"/>
      <c r="G50" s="343"/>
      <c r="H50" s="353"/>
      <c r="I50" s="353"/>
      <c r="J50" s="353"/>
      <c r="K50" s="345"/>
      <c r="L50" s="353"/>
      <c r="M50" s="62"/>
    </row>
    <row r="51" spans="1:16" ht="14.25" customHeight="1">
      <c r="A51" s="191">
        <v>57</v>
      </c>
      <c r="B51" s="61"/>
      <c r="C51" s="230"/>
      <c r="D51" s="234"/>
      <c r="E51" s="192"/>
      <c r="F51" s="233"/>
      <c r="G51" s="423"/>
      <c r="H51" s="353"/>
      <c r="I51" s="353"/>
      <c r="J51" s="353"/>
      <c r="K51" s="345"/>
      <c r="L51" s="353"/>
      <c r="M51" s="62"/>
    </row>
    <row r="52" spans="1:16" ht="18">
      <c r="A52" s="191">
        <v>58</v>
      </c>
      <c r="B52" s="353"/>
      <c r="C52" s="230"/>
      <c r="D52" s="234"/>
      <c r="E52" s="192" t="s">
        <v>150</v>
      </c>
      <c r="F52" s="233"/>
      <c r="G52" s="630" t="s">
        <v>133</v>
      </c>
      <c r="H52" s="630"/>
      <c r="I52" s="630"/>
      <c r="J52" s="630"/>
      <c r="K52" s="630"/>
      <c r="L52" s="630"/>
      <c r="M52" s="62"/>
    </row>
    <row r="53" spans="1:16" ht="30" customHeight="1" thickBot="1">
      <c r="A53" s="191">
        <v>59</v>
      </c>
      <c r="B53" s="353"/>
      <c r="C53" s="230"/>
      <c r="D53" s="234"/>
      <c r="E53" s="192"/>
      <c r="F53" s="233"/>
      <c r="G53" s="533" t="s">
        <v>169</v>
      </c>
      <c r="H53" s="347" t="s">
        <v>151</v>
      </c>
      <c r="I53" s="347" t="s">
        <v>152</v>
      </c>
      <c r="J53" s="347" t="s">
        <v>139</v>
      </c>
      <c r="K53" s="347" t="s">
        <v>140</v>
      </c>
      <c r="L53" s="347" t="s">
        <v>141</v>
      </c>
      <c r="M53" s="59"/>
      <c r="N53" s="426" t="s">
        <v>141</v>
      </c>
      <c r="O53" s="189"/>
    </row>
    <row r="54" spans="1:16" ht="15" customHeight="1" thickBot="1">
      <c r="A54" s="191">
        <v>60</v>
      </c>
      <c r="B54" s="353"/>
      <c r="C54" s="618"/>
      <c r="D54" s="234"/>
      <c r="E54" s="192"/>
      <c r="F54" s="233" t="s">
        <v>153</v>
      </c>
      <c r="G54" s="373">
        <v>3586.0870999999997</v>
      </c>
      <c r="H54" s="373">
        <v>2045.3315198333332</v>
      </c>
      <c r="I54" s="373">
        <v>102</v>
      </c>
      <c r="J54" s="373">
        <v>288.57703679959388</v>
      </c>
      <c r="K54" s="373">
        <v>0</v>
      </c>
      <c r="L54" s="364">
        <f>G54-H54-I54-J54+K54</f>
        <v>1150.1785433670725</v>
      </c>
      <c r="M54" s="59"/>
      <c r="N54" s="426" t="s">
        <v>153</v>
      </c>
      <c r="O54" s="431">
        <f>L54</f>
        <v>1150.1785433670725</v>
      </c>
    </row>
    <row r="55" spans="1:16" ht="15" customHeight="1" thickBot="1">
      <c r="A55" s="191">
        <v>61</v>
      </c>
      <c r="B55" s="353"/>
      <c r="C55" s="618"/>
      <c r="D55" s="234"/>
      <c r="E55" s="192"/>
      <c r="F55" s="233" t="s">
        <v>154</v>
      </c>
      <c r="G55" s="373">
        <v>3672.8540800000001</v>
      </c>
      <c r="H55" s="373">
        <v>2274.8843298333331</v>
      </c>
      <c r="I55" s="373">
        <v>94</v>
      </c>
      <c r="J55" s="373">
        <v>318.07614999999998</v>
      </c>
      <c r="K55" s="373">
        <v>0</v>
      </c>
      <c r="L55" s="364">
        <f>G55-H55-I55-J55+K55</f>
        <v>985.89360016666694</v>
      </c>
      <c r="M55" s="59"/>
      <c r="N55" s="426" t="s">
        <v>154</v>
      </c>
      <c r="O55" s="431">
        <f>L55</f>
        <v>985.89360016666694</v>
      </c>
    </row>
    <row r="56" spans="1:16" ht="15" customHeight="1" thickBot="1">
      <c r="A56" s="191">
        <v>62</v>
      </c>
      <c r="B56" s="353"/>
      <c r="C56" s="618"/>
      <c r="D56" s="234"/>
      <c r="E56" s="192"/>
      <c r="F56" s="233" t="s">
        <v>155</v>
      </c>
      <c r="G56" s="373">
        <v>3157.6374299999998</v>
      </c>
      <c r="H56" s="373">
        <v>2506.2849798333332</v>
      </c>
      <c r="I56" s="373">
        <v>37</v>
      </c>
      <c r="J56" s="373">
        <v>1408.8084699999999</v>
      </c>
      <c r="K56" s="373">
        <v>27.5</v>
      </c>
      <c r="L56" s="364">
        <f t="shared" ref="L56:L66" si="0">G56-H56-I56-J56+K56</f>
        <v>-766.95601983333336</v>
      </c>
      <c r="M56" s="59"/>
      <c r="N56" s="426" t="s">
        <v>155</v>
      </c>
      <c r="O56" s="431">
        <f t="shared" ref="O56:O65" si="1">L56</f>
        <v>-766.95601983333336</v>
      </c>
    </row>
    <row r="57" spans="1:16" ht="15" customHeight="1" thickBot="1">
      <c r="A57" s="191">
        <v>63</v>
      </c>
      <c r="B57" s="353"/>
      <c r="C57" s="618"/>
      <c r="D57" s="234"/>
      <c r="E57" s="192"/>
      <c r="F57" s="233" t="s">
        <v>156</v>
      </c>
      <c r="G57" s="373">
        <v>3217.3133200000002</v>
      </c>
      <c r="H57" s="373">
        <v>2374.3276298333326</v>
      </c>
      <c r="I57" s="373">
        <v>46</v>
      </c>
      <c r="J57" s="373">
        <v>1159.6029094999999</v>
      </c>
      <c r="K57" s="373">
        <v>27.5</v>
      </c>
      <c r="L57" s="364">
        <f t="shared" si="0"/>
        <v>-335.11721933333229</v>
      </c>
      <c r="M57" s="59"/>
      <c r="N57" s="426" t="s">
        <v>156</v>
      </c>
      <c r="O57" s="431">
        <f t="shared" si="1"/>
        <v>-335.11721933333229</v>
      </c>
    </row>
    <row r="58" spans="1:16" ht="15" customHeight="1" thickBot="1">
      <c r="A58" s="191">
        <v>64</v>
      </c>
      <c r="B58" s="353"/>
      <c r="C58" s="618"/>
      <c r="D58" s="234"/>
      <c r="E58" s="192"/>
      <c r="F58" s="233" t="s">
        <v>157</v>
      </c>
      <c r="G58" s="373">
        <v>3517.2146899999998</v>
      </c>
      <c r="H58" s="373">
        <v>2287.6748298333332</v>
      </c>
      <c r="I58" s="373">
        <v>86</v>
      </c>
      <c r="J58" s="373">
        <v>69.281920000000014</v>
      </c>
      <c r="K58" s="373">
        <v>85.975639999999999</v>
      </c>
      <c r="L58" s="364">
        <f t="shared" si="0"/>
        <v>1160.2335801666668</v>
      </c>
      <c r="M58" s="59"/>
      <c r="N58" s="426" t="s">
        <v>157</v>
      </c>
      <c r="O58" s="431">
        <f t="shared" si="1"/>
        <v>1160.2335801666668</v>
      </c>
    </row>
    <row r="59" spans="1:16" ht="15" customHeight="1" thickBot="1">
      <c r="A59" s="191">
        <v>65</v>
      </c>
      <c r="B59" s="353"/>
      <c r="C59" s="618"/>
      <c r="D59" s="234"/>
      <c r="E59" s="192"/>
      <c r="F59" s="233" t="s">
        <v>158</v>
      </c>
      <c r="G59" s="373">
        <v>3534.77783</v>
      </c>
      <c r="H59" s="373">
        <v>3141.9487398333335</v>
      </c>
      <c r="I59" s="373">
        <v>15</v>
      </c>
      <c r="J59" s="373">
        <v>24.778590000000001</v>
      </c>
      <c r="K59" s="373">
        <v>27.5</v>
      </c>
      <c r="L59" s="364">
        <f t="shared" si="0"/>
        <v>380.55050016666644</v>
      </c>
      <c r="M59" s="59"/>
      <c r="N59" s="426" t="s">
        <v>158</v>
      </c>
      <c r="O59" s="431">
        <f t="shared" si="1"/>
        <v>380.55050016666644</v>
      </c>
    </row>
    <row r="60" spans="1:16" ht="15" customHeight="1" thickBot="1">
      <c r="A60" s="191">
        <v>66</v>
      </c>
      <c r="B60" s="353"/>
      <c r="C60" s="618"/>
      <c r="D60" s="234"/>
      <c r="E60" s="192"/>
      <c r="F60" s="233" t="s">
        <v>159</v>
      </c>
      <c r="G60" s="373">
        <v>3505.4742700000002</v>
      </c>
      <c r="H60" s="373">
        <v>2483.2835598333327</v>
      </c>
      <c r="I60" s="373">
        <v>65</v>
      </c>
      <c r="J60" s="373">
        <v>254.51679999999999</v>
      </c>
      <c r="K60" s="373">
        <v>0</v>
      </c>
      <c r="L60" s="364">
        <f t="shared" si="0"/>
        <v>702.6739101666675</v>
      </c>
      <c r="M60" s="59"/>
      <c r="N60" s="426" t="s">
        <v>754</v>
      </c>
      <c r="O60" s="431">
        <f t="shared" si="1"/>
        <v>702.6739101666675</v>
      </c>
    </row>
    <row r="61" spans="1:16" ht="15" customHeight="1" thickBot="1">
      <c r="A61" s="191">
        <v>67</v>
      </c>
      <c r="B61" s="353"/>
      <c r="C61" s="618"/>
      <c r="D61" s="234"/>
      <c r="E61" s="192"/>
      <c r="F61" s="233" t="s">
        <v>160</v>
      </c>
      <c r="G61" s="373">
        <v>3267.76145</v>
      </c>
      <c r="H61" s="373">
        <v>2432.2503398333333</v>
      </c>
      <c r="I61" s="373">
        <v>44</v>
      </c>
      <c r="J61" s="373">
        <v>865.91584999999986</v>
      </c>
      <c r="K61" s="373">
        <v>0</v>
      </c>
      <c r="L61" s="364">
        <f t="shared" si="0"/>
        <v>-74.404739833333224</v>
      </c>
      <c r="M61" s="59"/>
      <c r="N61" s="426" t="s">
        <v>160</v>
      </c>
      <c r="O61" s="431">
        <f t="shared" si="1"/>
        <v>-74.404739833333224</v>
      </c>
    </row>
    <row r="62" spans="1:16" ht="15" customHeight="1" thickBot="1">
      <c r="A62" s="191">
        <v>68</v>
      </c>
      <c r="B62" s="353"/>
      <c r="C62" s="618"/>
      <c r="D62" s="234"/>
      <c r="E62" s="192"/>
      <c r="F62" s="233" t="s">
        <v>161</v>
      </c>
      <c r="G62" s="373">
        <v>3426.4446900000003</v>
      </c>
      <c r="H62" s="373">
        <v>1693.9896998333334</v>
      </c>
      <c r="I62" s="373">
        <v>114</v>
      </c>
      <c r="J62" s="373">
        <v>517.51975000000004</v>
      </c>
      <c r="K62" s="373">
        <v>0</v>
      </c>
      <c r="L62" s="364">
        <f t="shared" si="0"/>
        <v>1100.935240166667</v>
      </c>
      <c r="M62" s="59"/>
      <c r="N62" s="426" t="s">
        <v>161</v>
      </c>
      <c r="O62" s="431">
        <f t="shared" si="1"/>
        <v>1100.935240166667</v>
      </c>
    </row>
    <row r="63" spans="1:16" ht="15" customHeight="1" thickBot="1">
      <c r="A63" s="191">
        <v>69</v>
      </c>
      <c r="B63" s="353"/>
      <c r="C63" s="618"/>
      <c r="D63" s="234"/>
      <c r="E63" s="192"/>
      <c r="F63" s="233" t="s">
        <v>162</v>
      </c>
      <c r="G63" s="373">
        <v>3913.5732199999998</v>
      </c>
      <c r="H63" s="373">
        <v>2203.663279833333</v>
      </c>
      <c r="I63" s="373">
        <v>119</v>
      </c>
      <c r="J63" s="373">
        <v>418.18279200000006</v>
      </c>
      <c r="K63" s="373">
        <v>0</v>
      </c>
      <c r="L63" s="364">
        <f t="shared" si="0"/>
        <v>1172.7271481666667</v>
      </c>
      <c r="M63" s="59"/>
      <c r="N63" s="426" t="s">
        <v>755</v>
      </c>
      <c r="O63" s="431">
        <f t="shared" si="1"/>
        <v>1172.7271481666667</v>
      </c>
    </row>
    <row r="64" spans="1:16" ht="15" customHeight="1" thickBot="1">
      <c r="A64" s="191">
        <v>70</v>
      </c>
      <c r="B64" s="353"/>
      <c r="C64" s="618"/>
      <c r="D64" s="234"/>
      <c r="E64" s="192"/>
      <c r="F64" s="233" t="s">
        <v>163</v>
      </c>
      <c r="G64" s="373">
        <v>3636.3245499999998</v>
      </c>
      <c r="H64" s="373">
        <v>2276.7401598333336</v>
      </c>
      <c r="I64" s="373">
        <v>83</v>
      </c>
      <c r="J64" s="373">
        <v>4351.1103600000006</v>
      </c>
      <c r="K64" s="373">
        <v>0</v>
      </c>
      <c r="L64" s="364">
        <f t="shared" si="0"/>
        <v>-3074.5259698333343</v>
      </c>
      <c r="M64" s="59"/>
      <c r="N64" s="426" t="s">
        <v>163</v>
      </c>
      <c r="O64" s="431">
        <f t="shared" si="1"/>
        <v>-3074.5259698333343</v>
      </c>
    </row>
    <row r="65" spans="1:16" ht="15" customHeight="1" thickBot="1">
      <c r="A65" s="191">
        <v>71</v>
      </c>
      <c r="B65" s="353"/>
      <c r="C65" s="618"/>
      <c r="D65" s="234"/>
      <c r="E65" s="192"/>
      <c r="F65" s="233" t="s">
        <v>164</v>
      </c>
      <c r="G65" s="373">
        <v>3785.0797000000002</v>
      </c>
      <c r="H65" s="373">
        <v>2504.2592998333339</v>
      </c>
      <c r="I65" s="373">
        <v>334</v>
      </c>
      <c r="J65" s="373">
        <v>1475.1755900000003</v>
      </c>
      <c r="K65" s="373">
        <v>0</v>
      </c>
      <c r="L65" s="364">
        <f t="shared" si="0"/>
        <v>-528.35518983333395</v>
      </c>
      <c r="M65" s="59"/>
      <c r="N65" s="426" t="s">
        <v>164</v>
      </c>
      <c r="O65" s="431">
        <f t="shared" si="1"/>
        <v>-528.35518983333395</v>
      </c>
    </row>
    <row r="66" spans="1:16" ht="15" customHeight="1">
      <c r="A66" s="191">
        <v>72</v>
      </c>
      <c r="B66" s="353"/>
      <c r="C66" s="230"/>
      <c r="D66" s="234"/>
      <c r="E66" s="196" t="s">
        <v>4</v>
      </c>
      <c r="F66" s="233"/>
      <c r="G66" s="364">
        <f>SUM(G54:G65)</f>
        <v>42220.542330000004</v>
      </c>
      <c r="H66" s="364">
        <f>SUM(H54:H65)</f>
        <v>28224.638368</v>
      </c>
      <c r="I66" s="364">
        <f>SUM(I54:I65)</f>
        <v>1139</v>
      </c>
      <c r="J66" s="364">
        <f>SUM(J54:J65)</f>
        <v>11151.546218299596</v>
      </c>
      <c r="K66" s="364">
        <f>SUM(K54:K65)</f>
        <v>168.47564</v>
      </c>
      <c r="L66" s="364">
        <f t="shared" si="0"/>
        <v>1873.8333837004079</v>
      </c>
      <c r="M66" s="59"/>
      <c r="N66" s="1"/>
      <c r="O66" s="1"/>
    </row>
    <row r="67" spans="1:16" s="188" customFormat="1" ht="15" customHeight="1">
      <c r="A67" s="191">
        <v>73</v>
      </c>
      <c r="B67" s="353"/>
      <c r="C67" s="230"/>
      <c r="D67" s="234"/>
      <c r="E67" s="192"/>
      <c r="F67" s="233"/>
      <c r="G67" s="353"/>
      <c r="H67" s="353"/>
      <c r="I67" s="353"/>
      <c r="J67" s="353"/>
      <c r="K67" s="353"/>
      <c r="L67" s="343"/>
      <c r="M67" s="59"/>
      <c r="N67" s="189"/>
      <c r="O67" s="189"/>
      <c r="P67" s="429"/>
    </row>
    <row r="68" spans="1:16" ht="61.5" customHeight="1" thickBot="1">
      <c r="A68" s="191">
        <v>74</v>
      </c>
      <c r="B68" s="353"/>
      <c r="C68" s="230"/>
      <c r="D68" s="234"/>
      <c r="E68" s="192"/>
      <c r="F68" s="233"/>
      <c r="G68" s="347" t="s">
        <v>677</v>
      </c>
      <c r="H68" s="347" t="s">
        <v>143</v>
      </c>
      <c r="I68" s="347" t="s">
        <v>144</v>
      </c>
      <c r="J68" s="416" t="s">
        <v>748</v>
      </c>
      <c r="K68" s="347" t="s">
        <v>166</v>
      </c>
      <c r="L68" s="347" t="s">
        <v>4</v>
      </c>
      <c r="M68" s="59"/>
      <c r="N68" s="175"/>
      <c r="O68" s="175"/>
    </row>
    <row r="69" spans="1:16" ht="15" customHeight="1" thickBot="1">
      <c r="A69" s="191">
        <v>75</v>
      </c>
      <c r="B69" s="353"/>
      <c r="C69" s="230"/>
      <c r="D69" s="234"/>
      <c r="E69" s="192"/>
      <c r="F69" s="233" t="s">
        <v>523</v>
      </c>
      <c r="G69" s="364">
        <f>J26</f>
        <v>153233.21905468733</v>
      </c>
      <c r="H69" s="323"/>
      <c r="I69" s="323"/>
      <c r="J69" s="364">
        <f>'S5a.Regulatory Tax Allowance '!I59</f>
        <v>-1026.7934873134191</v>
      </c>
      <c r="K69" s="373">
        <v>3635.7778499999995</v>
      </c>
      <c r="L69" s="364">
        <f>G69+K69+J69</f>
        <v>155842.20341737394</v>
      </c>
      <c r="M69" s="59"/>
      <c r="N69" s="411" t="s">
        <v>743</v>
      </c>
      <c r="O69" s="431">
        <f>-L69</f>
        <v>-155842.20341737394</v>
      </c>
      <c r="P69" s="429" t="s">
        <v>738</v>
      </c>
    </row>
    <row r="70" spans="1:16" ht="15" customHeight="1">
      <c r="A70" s="191">
        <v>76</v>
      </c>
      <c r="B70" s="353"/>
      <c r="C70" s="230"/>
      <c r="D70" s="234"/>
      <c r="E70" s="192"/>
      <c r="F70" s="233"/>
      <c r="G70" s="323"/>
      <c r="H70" s="323"/>
      <c r="I70" s="323"/>
      <c r="J70" s="323"/>
      <c r="K70" s="323"/>
      <c r="L70" s="323"/>
      <c r="M70" s="59"/>
      <c r="N70" s="175"/>
      <c r="O70" s="186"/>
    </row>
    <row r="71" spans="1:16" ht="15" customHeight="1">
      <c r="A71" s="191">
        <v>77</v>
      </c>
      <c r="B71" s="353"/>
      <c r="C71" s="230"/>
      <c r="D71" s="234"/>
      <c r="E71" s="192"/>
      <c r="F71" s="233" t="s">
        <v>522</v>
      </c>
      <c r="G71" s="364">
        <f>J36</f>
        <v>156778.6950982842</v>
      </c>
      <c r="H71" s="364">
        <f>'S4.RAB Value (Rolled Forward)'!P22</f>
        <v>0.15115211758529767</v>
      </c>
      <c r="I71" s="364">
        <f>'S4.RAB Value (Rolled Forward)'!P20</f>
        <v>0</v>
      </c>
      <c r="J71" s="364">
        <f>'S5a.Regulatory Tax Allowance '!J75</f>
        <v>-1563.7571132855942</v>
      </c>
      <c r="K71" s="364">
        <f>G65</f>
        <v>3785.0797000000002</v>
      </c>
      <c r="L71" s="364">
        <f>G71-H71-I71+J71+K71</f>
        <v>158999.86653288102</v>
      </c>
      <c r="M71" s="59"/>
      <c r="N71" s="361"/>
      <c r="O71" s="429"/>
    </row>
    <row r="72" spans="1:16" ht="15" customHeight="1" thickBot="1">
      <c r="A72" s="191">
        <v>78</v>
      </c>
      <c r="B72" s="353"/>
      <c r="C72" s="230"/>
      <c r="D72" s="234"/>
      <c r="E72" s="192"/>
      <c r="F72" s="233" t="s">
        <v>526</v>
      </c>
      <c r="G72" s="323"/>
      <c r="H72" s="324"/>
      <c r="I72" s="323"/>
      <c r="J72" s="325"/>
      <c r="K72" s="324"/>
      <c r="L72" s="374">
        <f>L71-'S5c.TCSD Allowance '!I27</f>
        <v>158999.86653288102</v>
      </c>
      <c r="M72" s="59"/>
      <c r="N72" s="629" t="s">
        <v>745</v>
      </c>
      <c r="O72" s="186"/>
      <c r="P72" s="429" t="s">
        <v>692</v>
      </c>
    </row>
    <row r="73" spans="1:16" ht="15" customHeight="1" thickBot="1">
      <c r="A73" s="191">
        <v>79</v>
      </c>
      <c r="B73" s="353"/>
      <c r="C73" s="230"/>
      <c r="D73" s="234"/>
      <c r="E73" s="192" t="s">
        <v>524</v>
      </c>
      <c r="F73" s="233"/>
      <c r="G73" s="353"/>
      <c r="H73" s="343"/>
      <c r="I73" s="353"/>
      <c r="J73" s="353"/>
      <c r="K73" s="353"/>
      <c r="L73" s="560">
        <f>IF(L66=0,"N/A",(1+$O$76)^12-1)</f>
        <v>3.2794236622927464E-2</v>
      </c>
      <c r="M73" s="59"/>
      <c r="N73" s="629"/>
      <c r="O73" s="175">
        <f>-L69</f>
        <v>-155842.20341737394</v>
      </c>
    </row>
    <row r="74" spans="1:16" ht="15" customHeight="1" thickBot="1">
      <c r="A74" s="191">
        <v>80</v>
      </c>
      <c r="B74" s="353"/>
      <c r="C74" s="230"/>
      <c r="D74" s="234"/>
      <c r="E74" s="192"/>
      <c r="F74" s="233"/>
      <c r="G74" s="353"/>
      <c r="H74" s="353"/>
      <c r="I74" s="353"/>
      <c r="J74" s="353"/>
      <c r="K74" s="343"/>
      <c r="L74" s="326"/>
      <c r="M74" s="59"/>
      <c r="N74" s="629"/>
      <c r="O74" s="431">
        <f>L65+L72</f>
        <v>158471.51134304769</v>
      </c>
    </row>
    <row r="75" spans="1:16" ht="15" customHeight="1" thickBot="1">
      <c r="A75" s="191">
        <v>81</v>
      </c>
      <c r="B75" s="353"/>
      <c r="C75" s="230"/>
      <c r="D75" s="234"/>
      <c r="E75" s="192" t="s">
        <v>525</v>
      </c>
      <c r="F75" s="233"/>
      <c r="G75" s="353"/>
      <c r="H75" s="353"/>
      <c r="I75" s="353"/>
      <c r="J75" s="353"/>
      <c r="K75" s="343"/>
      <c r="L75" s="560">
        <f>IF(L73="N/A","N/A",L73-($K$44*$K$45*$K$46))</f>
        <v>2.5944316622927462E-2</v>
      </c>
      <c r="M75" s="59"/>
    </row>
    <row r="76" spans="1:16" s="50" customFormat="1" ht="15" customHeight="1" thickBot="1">
      <c r="A76" s="191">
        <v>82</v>
      </c>
      <c r="B76" s="353"/>
      <c r="C76" s="230"/>
      <c r="D76" s="234"/>
      <c r="E76" s="192"/>
      <c r="F76" s="233"/>
      <c r="G76" s="353"/>
      <c r="H76" s="353"/>
      <c r="I76" s="353"/>
      <c r="J76" s="353"/>
      <c r="K76" s="343"/>
      <c r="L76" s="173"/>
      <c r="M76" s="59"/>
      <c r="N76" s="218" t="s">
        <v>744</v>
      </c>
      <c r="O76" s="550">
        <f>IF(L71=0,0,(IRR((O69,O54:O64,O74))))</f>
        <v>2.6926169482088813E-3</v>
      </c>
      <c r="P76" s="429"/>
    </row>
    <row r="77" spans="1:16" s="50" customFormat="1" ht="15" customHeight="1">
      <c r="A77" s="191">
        <v>83</v>
      </c>
      <c r="B77" s="353"/>
      <c r="C77" s="230" t="s">
        <v>619</v>
      </c>
      <c r="D77" s="234"/>
      <c r="E77" s="192"/>
      <c r="F77" s="233"/>
      <c r="G77" s="353"/>
      <c r="H77" s="353"/>
      <c r="I77" s="353"/>
      <c r="J77" s="353"/>
      <c r="K77" s="343"/>
      <c r="L77" s="173"/>
      <c r="M77" s="59"/>
      <c r="P77" s="429"/>
    </row>
    <row r="78" spans="1:16" s="50" customFormat="1" ht="15" customHeight="1" thickBot="1">
      <c r="A78" s="191">
        <v>84</v>
      </c>
      <c r="B78" s="353"/>
      <c r="C78" s="230"/>
      <c r="D78" s="234"/>
      <c r="E78" s="192"/>
      <c r="F78" s="233"/>
      <c r="G78" s="353"/>
      <c r="H78" s="353"/>
      <c r="I78" s="353"/>
      <c r="J78" s="353"/>
      <c r="K78" s="343"/>
      <c r="L78" s="173"/>
      <c r="M78" s="59"/>
      <c r="P78" s="429"/>
    </row>
    <row r="79" spans="1:16" s="50" customFormat="1" ht="15" customHeight="1" thickBot="1">
      <c r="A79" s="191">
        <v>85</v>
      </c>
      <c r="B79" s="353"/>
      <c r="C79" s="230"/>
      <c r="D79" s="234"/>
      <c r="E79" s="192" t="s">
        <v>581</v>
      </c>
      <c r="F79" s="233"/>
      <c r="G79" s="353"/>
      <c r="H79" s="353"/>
      <c r="I79" s="353"/>
      <c r="J79" s="353"/>
      <c r="K79" s="358"/>
      <c r="L79" s="560">
        <f>IF(J26=0,0,('S3.Regulatory Profit'!T33)/('S2.Return on Investment '!J26+'S2.Return on Investment '!J69+0.5*'S2.Return on Investment '!J32))</f>
        <v>3.4345240407433288E-2</v>
      </c>
      <c r="M79" s="59"/>
      <c r="P79" s="429" t="s">
        <v>688</v>
      </c>
    </row>
    <row r="80" spans="1:16" s="50" customFormat="1" ht="15" customHeight="1" thickBot="1">
      <c r="A80" s="191">
        <v>86</v>
      </c>
      <c r="B80" s="353"/>
      <c r="C80" s="230"/>
      <c r="D80" s="234"/>
      <c r="E80" s="192"/>
      <c r="F80" s="233"/>
      <c r="G80" s="353"/>
      <c r="H80" s="353"/>
      <c r="I80" s="353"/>
      <c r="J80" s="353"/>
      <c r="K80" s="343"/>
      <c r="L80" s="173"/>
      <c r="M80" s="59"/>
      <c r="P80" s="429"/>
    </row>
    <row r="81" spans="1:20" s="50" customFormat="1" ht="15" customHeight="1" thickBot="1">
      <c r="A81" s="191">
        <v>87</v>
      </c>
      <c r="B81" s="353"/>
      <c r="C81" s="230"/>
      <c r="D81" s="234"/>
      <c r="E81" s="192" t="s">
        <v>582</v>
      </c>
      <c r="F81" s="233"/>
      <c r="G81" s="353"/>
      <c r="H81" s="353"/>
      <c r="I81" s="353"/>
      <c r="J81" s="353"/>
      <c r="K81" s="343"/>
      <c r="L81" s="560">
        <f>L79-($K$44*$K$45*$K$46)</f>
        <v>2.7495320407433285E-2</v>
      </c>
      <c r="M81" s="59"/>
      <c r="P81" s="429"/>
    </row>
    <row r="82" spans="1:20" s="50" customFormat="1" ht="15" customHeight="1">
      <c r="A82" s="191">
        <v>88</v>
      </c>
      <c r="B82" s="353"/>
      <c r="C82" s="230"/>
      <c r="D82" s="234"/>
      <c r="E82" s="192"/>
      <c r="F82" s="233"/>
      <c r="G82" s="353"/>
      <c r="H82" s="353"/>
      <c r="I82" s="353"/>
      <c r="J82" s="353"/>
      <c r="K82" s="343"/>
      <c r="L82" s="132"/>
      <c r="M82" s="59"/>
      <c r="P82" s="429"/>
    </row>
    <row r="83" spans="1:20" s="50" customFormat="1" ht="15" customHeight="1">
      <c r="A83" s="191">
        <v>89</v>
      </c>
      <c r="B83" s="353"/>
      <c r="C83" s="230"/>
      <c r="D83" s="133" t="s">
        <v>583</v>
      </c>
      <c r="E83" s="192"/>
      <c r="F83" s="233"/>
      <c r="G83" s="353"/>
      <c r="H83" s="353"/>
      <c r="I83" s="353"/>
      <c r="J83" s="353"/>
      <c r="K83" s="343"/>
      <c r="L83" s="131"/>
      <c r="M83" s="59"/>
      <c r="P83" s="429"/>
    </row>
    <row r="84" spans="1:20" s="1" customFormat="1" ht="18">
      <c r="A84" s="64"/>
      <c r="B84" s="65"/>
      <c r="C84" s="89"/>
      <c r="D84" s="90"/>
      <c r="E84" s="91"/>
      <c r="F84" s="68"/>
      <c r="G84" s="65"/>
      <c r="H84" s="65"/>
      <c r="I84" s="65"/>
      <c r="J84" s="65"/>
      <c r="K84" s="65"/>
      <c r="L84" s="65"/>
      <c r="M84" s="73"/>
      <c r="N84" s="48"/>
      <c r="O84" s="48"/>
      <c r="P84" s="429"/>
      <c r="Q84" s="48"/>
      <c r="R84" s="48"/>
      <c r="S84" s="48"/>
      <c r="T84" s="48"/>
    </row>
    <row r="85" spans="1:20" s="1" customFormat="1" ht="18">
      <c r="A85" s="163"/>
      <c r="B85" s="163"/>
      <c r="C85" s="176"/>
      <c r="D85" s="164"/>
      <c r="E85" s="163"/>
      <c r="F85" s="163"/>
      <c r="G85" s="163"/>
      <c r="H85" s="163"/>
      <c r="I85" s="163"/>
      <c r="J85" s="163"/>
      <c r="K85" s="163"/>
      <c r="L85" s="163"/>
      <c r="M85" s="163"/>
      <c r="P85" s="433"/>
    </row>
    <row r="86" spans="1:20" s="1" customFormat="1" ht="18">
      <c r="A86" s="163"/>
      <c r="B86" s="163"/>
      <c r="C86" s="176"/>
      <c r="D86" s="164"/>
      <c r="E86" s="163"/>
      <c r="F86" s="163"/>
      <c r="G86" s="163"/>
      <c r="H86" s="163"/>
      <c r="I86" s="163"/>
      <c r="J86" s="163"/>
      <c r="K86" s="163"/>
      <c r="L86" s="163"/>
      <c r="M86" s="163"/>
      <c r="P86" s="433"/>
    </row>
    <row r="87" spans="1:20" s="1" customFormat="1" ht="18">
      <c r="A87" s="163"/>
      <c r="B87" s="163"/>
      <c r="C87" s="176"/>
      <c r="D87" s="164"/>
      <c r="E87" s="163"/>
      <c r="F87" s="163"/>
      <c r="G87" s="620"/>
      <c r="H87" s="163"/>
      <c r="I87" s="163"/>
      <c r="J87" s="163"/>
      <c r="K87" s="163"/>
      <c r="L87" s="163"/>
      <c r="M87" s="163"/>
      <c r="P87" s="433"/>
    </row>
    <row r="88" spans="1:20" s="1" customFormat="1" ht="18">
      <c r="A88" s="163"/>
      <c r="B88" s="163"/>
      <c r="C88" s="176"/>
      <c r="D88" s="164"/>
      <c r="E88" s="163"/>
      <c r="F88" s="163"/>
      <c r="G88" s="163"/>
      <c r="H88" s="163"/>
      <c r="I88" s="163"/>
      <c r="J88" s="163"/>
      <c r="K88" s="163"/>
      <c r="L88" s="163"/>
      <c r="M88" s="163"/>
      <c r="P88" s="433"/>
    </row>
    <row r="89" spans="1:20" s="1" customFormat="1" ht="18">
      <c r="A89" s="163"/>
      <c r="B89" s="163"/>
      <c r="C89" s="176"/>
      <c r="D89" s="164"/>
      <c r="E89" s="163"/>
      <c r="F89" s="163"/>
      <c r="G89" s="163"/>
      <c r="H89" s="163"/>
      <c r="I89" s="163"/>
      <c r="J89" s="163"/>
      <c r="K89" s="163"/>
      <c r="L89" s="163"/>
      <c r="M89" s="163"/>
      <c r="P89" s="433"/>
    </row>
    <row r="90" spans="1:20" s="1" customFormat="1" ht="18">
      <c r="A90" s="163"/>
      <c r="B90" s="163"/>
      <c r="C90" s="176"/>
      <c r="D90" s="164"/>
      <c r="E90" s="163"/>
      <c r="F90" s="163"/>
      <c r="G90" s="163"/>
      <c r="H90" s="163"/>
      <c r="I90" s="163"/>
      <c r="J90" s="163"/>
      <c r="K90" s="163"/>
      <c r="L90" s="163"/>
      <c r="M90" s="163"/>
      <c r="P90" s="433"/>
    </row>
    <row r="91" spans="1:20" s="1" customFormat="1" ht="18">
      <c r="A91" s="163"/>
      <c r="B91" s="163"/>
      <c r="C91" s="176"/>
      <c r="D91" s="164"/>
      <c r="E91" s="163"/>
      <c r="F91" s="163"/>
      <c r="G91" s="163"/>
      <c r="H91" s="163"/>
      <c r="I91" s="163"/>
      <c r="J91" s="163"/>
      <c r="K91" s="163"/>
      <c r="L91" s="163"/>
      <c r="M91" s="163"/>
      <c r="P91" s="433"/>
    </row>
    <row r="92" spans="1:20" s="1" customFormat="1" ht="18">
      <c r="A92" s="163"/>
      <c r="B92" s="163"/>
      <c r="C92" s="176"/>
      <c r="D92" s="164"/>
      <c r="E92" s="163"/>
      <c r="F92" s="163"/>
      <c r="G92" s="163"/>
      <c r="H92" s="163"/>
      <c r="I92" s="163"/>
      <c r="J92" s="163"/>
      <c r="K92" s="163"/>
      <c r="L92" s="163"/>
      <c r="M92" s="163"/>
      <c r="P92" s="433"/>
    </row>
    <row r="93" spans="1:20" s="1" customFormat="1" ht="18">
      <c r="A93" s="163"/>
      <c r="B93" s="163"/>
      <c r="C93" s="176"/>
      <c r="D93" s="164"/>
      <c r="E93" s="163"/>
      <c r="F93" s="163"/>
      <c r="G93" s="163"/>
      <c r="H93" s="163"/>
      <c r="I93" s="163"/>
      <c r="J93" s="163"/>
      <c r="K93" s="163"/>
      <c r="L93" s="163"/>
      <c r="M93" s="163"/>
      <c r="P93" s="433"/>
    </row>
    <row r="94" spans="1:20" s="1" customFormat="1" ht="18">
      <c r="A94" s="163"/>
      <c r="B94" s="163"/>
      <c r="C94" s="176"/>
      <c r="D94" s="164"/>
      <c r="E94" s="163"/>
      <c r="F94" s="163"/>
      <c r="G94" s="163"/>
      <c r="H94" s="163"/>
      <c r="I94" s="163"/>
      <c r="J94" s="163"/>
      <c r="K94" s="163"/>
      <c r="L94" s="163"/>
      <c r="M94" s="163"/>
      <c r="P94" s="433"/>
    </row>
    <row r="95" spans="1:20" s="1" customFormat="1" ht="18">
      <c r="A95" s="163"/>
      <c r="B95" s="163"/>
      <c r="C95" s="176"/>
      <c r="D95" s="164"/>
      <c r="E95" s="163"/>
      <c r="F95" s="163"/>
      <c r="G95" s="163"/>
      <c r="H95" s="163"/>
      <c r="I95" s="163"/>
      <c r="J95" s="163"/>
      <c r="K95" s="163"/>
      <c r="L95" s="163"/>
      <c r="M95" s="163"/>
      <c r="P95" s="433"/>
    </row>
    <row r="96" spans="1:20" s="1" customFormat="1" ht="18">
      <c r="A96" s="163"/>
      <c r="B96" s="163"/>
      <c r="C96" s="176"/>
      <c r="D96" s="164"/>
      <c r="E96" s="163"/>
      <c r="F96" s="163"/>
      <c r="G96" s="163"/>
      <c r="H96" s="163"/>
      <c r="I96" s="163"/>
      <c r="J96" s="163"/>
      <c r="K96" s="163"/>
      <c r="L96" s="163"/>
      <c r="M96" s="163"/>
      <c r="P96" s="433"/>
    </row>
    <row r="97" spans="1:16" s="1" customFormat="1" ht="18">
      <c r="A97" s="163"/>
      <c r="B97" s="163"/>
      <c r="C97" s="176"/>
      <c r="D97" s="164"/>
      <c r="E97" s="163"/>
      <c r="F97" s="163"/>
      <c r="G97" s="163"/>
      <c r="H97" s="163"/>
      <c r="I97" s="163"/>
      <c r="J97" s="163"/>
      <c r="K97" s="163"/>
      <c r="L97" s="163"/>
      <c r="M97" s="163"/>
      <c r="P97" s="433"/>
    </row>
    <row r="98" spans="1:16" s="1" customFormat="1" ht="18">
      <c r="A98" s="163"/>
      <c r="B98" s="163"/>
      <c r="C98" s="176"/>
      <c r="D98" s="164"/>
      <c r="E98" s="163"/>
      <c r="F98" s="163"/>
      <c r="G98" s="163"/>
      <c r="H98" s="163"/>
      <c r="I98" s="163"/>
      <c r="J98" s="163"/>
      <c r="K98" s="163"/>
      <c r="L98" s="163"/>
      <c r="M98" s="163"/>
      <c r="P98" s="433"/>
    </row>
    <row r="99" spans="1:16" s="1" customFormat="1" ht="18">
      <c r="A99" s="163"/>
      <c r="B99" s="163"/>
      <c r="C99" s="176"/>
      <c r="D99" s="164"/>
      <c r="E99" s="163"/>
      <c r="F99" s="163"/>
      <c r="G99" s="163"/>
      <c r="H99" s="163"/>
      <c r="I99" s="163"/>
      <c r="J99" s="163"/>
      <c r="K99" s="163"/>
      <c r="L99" s="163"/>
      <c r="M99" s="163"/>
      <c r="P99" s="433"/>
    </row>
    <row r="100" spans="1:16" s="1" customFormat="1" ht="18">
      <c r="A100" s="163"/>
      <c r="B100" s="163"/>
      <c r="C100" s="176"/>
      <c r="D100" s="164"/>
      <c r="E100" s="163"/>
      <c r="F100" s="163"/>
      <c r="G100" s="163"/>
      <c r="H100" s="163"/>
      <c r="I100" s="163"/>
      <c r="J100" s="163"/>
      <c r="K100" s="163"/>
      <c r="L100" s="163"/>
      <c r="M100" s="163"/>
      <c r="P100" s="433"/>
    </row>
    <row r="101" spans="1:16" s="1" customFormat="1" ht="18">
      <c r="A101" s="163"/>
      <c r="B101" s="163"/>
      <c r="C101" s="176"/>
      <c r="D101" s="164"/>
      <c r="E101" s="163"/>
      <c r="F101" s="163"/>
      <c r="G101" s="163"/>
      <c r="H101" s="163"/>
      <c r="I101" s="163"/>
      <c r="J101" s="163"/>
      <c r="K101" s="163"/>
      <c r="L101" s="163"/>
      <c r="M101" s="163"/>
      <c r="P101" s="433"/>
    </row>
    <row r="102" spans="1:16" s="1" customFormat="1" ht="18">
      <c r="A102" s="163"/>
      <c r="B102" s="163"/>
      <c r="C102" s="176"/>
      <c r="D102" s="164"/>
      <c r="E102" s="163"/>
      <c r="F102" s="163"/>
      <c r="G102" s="163"/>
      <c r="H102" s="163"/>
      <c r="I102" s="163"/>
      <c r="J102" s="163"/>
      <c r="K102" s="163"/>
      <c r="L102" s="163"/>
      <c r="M102" s="163"/>
      <c r="P102" s="433"/>
    </row>
    <row r="103" spans="1:16" s="1" customFormat="1" ht="18">
      <c r="A103" s="163"/>
      <c r="B103" s="163"/>
      <c r="C103" s="176"/>
      <c r="D103" s="164"/>
      <c r="E103" s="163"/>
      <c r="F103" s="163"/>
      <c r="G103" s="163"/>
      <c r="H103" s="163"/>
      <c r="I103" s="163"/>
      <c r="J103" s="163"/>
      <c r="K103" s="163"/>
      <c r="L103" s="163"/>
      <c r="M103" s="163"/>
      <c r="P103" s="433"/>
    </row>
    <row r="104" spans="1:16" s="1" customFormat="1" ht="18">
      <c r="A104" s="163"/>
      <c r="B104" s="163"/>
      <c r="C104" s="176"/>
      <c r="D104" s="164"/>
      <c r="E104" s="163"/>
      <c r="F104" s="163"/>
      <c r="G104" s="163"/>
      <c r="H104" s="163"/>
      <c r="I104" s="163"/>
      <c r="J104" s="163"/>
      <c r="K104" s="163"/>
      <c r="L104" s="163"/>
      <c r="M104" s="163"/>
      <c r="P104" s="433"/>
    </row>
    <row r="105" spans="1:16" s="1" customFormat="1" ht="18">
      <c r="A105" s="163"/>
      <c r="B105" s="163"/>
      <c r="C105" s="176"/>
      <c r="D105" s="164"/>
      <c r="E105" s="163"/>
      <c r="F105" s="163"/>
      <c r="G105" s="163"/>
      <c r="H105" s="163"/>
      <c r="I105" s="163"/>
      <c r="J105" s="163"/>
      <c r="K105" s="163"/>
      <c r="L105" s="163"/>
      <c r="M105" s="163"/>
      <c r="P105" s="433"/>
    </row>
    <row r="106" spans="1:16" s="1" customFormat="1" ht="18">
      <c r="A106" s="163"/>
      <c r="B106" s="163"/>
      <c r="C106" s="176"/>
      <c r="D106" s="164"/>
      <c r="E106" s="163"/>
      <c r="F106" s="163"/>
      <c r="G106" s="163"/>
      <c r="H106" s="163"/>
      <c r="I106" s="163"/>
      <c r="J106" s="163"/>
      <c r="K106" s="163"/>
      <c r="L106" s="163"/>
      <c r="M106" s="163"/>
      <c r="P106" s="433"/>
    </row>
    <row r="107" spans="1:16" s="1" customFormat="1" ht="18">
      <c r="A107" s="163"/>
      <c r="B107" s="163"/>
      <c r="C107" s="176"/>
      <c r="D107" s="164"/>
      <c r="E107" s="163"/>
      <c r="F107" s="163"/>
      <c r="G107" s="163"/>
      <c r="H107" s="163"/>
      <c r="I107" s="163"/>
      <c r="J107" s="163"/>
      <c r="K107" s="163"/>
      <c r="L107" s="163"/>
      <c r="M107" s="163"/>
      <c r="P107" s="433"/>
    </row>
    <row r="108" spans="1:16" s="1" customFormat="1" ht="18">
      <c r="A108" s="163"/>
      <c r="B108" s="163"/>
      <c r="C108" s="176"/>
      <c r="D108" s="164"/>
      <c r="E108" s="163"/>
      <c r="F108" s="163"/>
      <c r="G108" s="163"/>
      <c r="H108" s="163"/>
      <c r="I108" s="163"/>
      <c r="J108" s="163"/>
      <c r="K108" s="163"/>
      <c r="L108" s="163"/>
      <c r="M108" s="163"/>
      <c r="P108" s="433"/>
    </row>
    <row r="109" spans="1:16" s="1" customFormat="1" ht="18">
      <c r="A109" s="163"/>
      <c r="B109" s="163"/>
      <c r="C109" s="176"/>
      <c r="D109" s="164"/>
      <c r="E109" s="163"/>
      <c r="F109" s="163"/>
      <c r="G109" s="163"/>
      <c r="H109" s="163"/>
      <c r="I109" s="163"/>
      <c r="J109" s="163"/>
      <c r="K109" s="163"/>
      <c r="L109" s="163"/>
      <c r="M109" s="163"/>
      <c r="P109" s="433"/>
    </row>
    <row r="110" spans="1:16" s="1" customFormat="1" ht="18">
      <c r="A110" s="163"/>
      <c r="B110" s="163"/>
      <c r="C110" s="176"/>
      <c r="D110" s="164"/>
      <c r="E110" s="163"/>
      <c r="F110" s="163"/>
      <c r="G110" s="163"/>
      <c r="H110" s="163"/>
      <c r="I110" s="163"/>
      <c r="J110" s="163"/>
      <c r="K110" s="163"/>
      <c r="L110" s="163"/>
      <c r="M110" s="163"/>
      <c r="P110" s="433"/>
    </row>
    <row r="111" spans="1:16" s="1" customFormat="1" ht="18">
      <c r="A111" s="163"/>
      <c r="B111" s="163"/>
      <c r="C111" s="176"/>
      <c r="D111" s="164"/>
      <c r="E111" s="163"/>
      <c r="F111" s="163"/>
      <c r="G111" s="163"/>
      <c r="H111" s="163"/>
      <c r="I111" s="163"/>
      <c r="J111" s="163"/>
      <c r="K111" s="163"/>
      <c r="L111" s="163"/>
      <c r="M111" s="163"/>
      <c r="P111" s="433"/>
    </row>
    <row r="112" spans="1:16" s="1" customFormat="1" ht="18">
      <c r="A112" s="163"/>
      <c r="B112" s="163"/>
      <c r="C112" s="176"/>
      <c r="D112" s="164"/>
      <c r="E112" s="163"/>
      <c r="F112" s="163"/>
      <c r="G112" s="163"/>
      <c r="H112" s="163"/>
      <c r="I112" s="163"/>
      <c r="J112" s="163"/>
      <c r="K112" s="163"/>
      <c r="L112" s="163"/>
      <c r="M112" s="163"/>
      <c r="P112" s="433"/>
    </row>
    <row r="113" spans="1:16" s="1" customFormat="1" ht="18">
      <c r="A113" s="163"/>
      <c r="B113" s="163"/>
      <c r="C113" s="176"/>
      <c r="D113" s="164"/>
      <c r="E113" s="163"/>
      <c r="F113" s="163"/>
      <c r="G113" s="163"/>
      <c r="H113" s="163"/>
      <c r="I113" s="163"/>
      <c r="J113" s="163"/>
      <c r="K113" s="163"/>
      <c r="L113" s="163"/>
      <c r="M113" s="163"/>
      <c r="P113" s="433"/>
    </row>
    <row r="114" spans="1:16" s="1" customFormat="1" ht="18">
      <c r="A114" s="163"/>
      <c r="B114" s="163"/>
      <c r="C114" s="176"/>
      <c r="D114" s="164"/>
      <c r="E114" s="163"/>
      <c r="F114" s="163"/>
      <c r="G114" s="163"/>
      <c r="H114" s="163"/>
      <c r="I114" s="163"/>
      <c r="J114" s="163"/>
      <c r="K114" s="163"/>
      <c r="L114" s="163"/>
      <c r="M114" s="163"/>
      <c r="P114" s="433"/>
    </row>
    <row r="115" spans="1:16" s="1" customFormat="1" ht="18">
      <c r="A115" s="163"/>
      <c r="B115" s="163"/>
      <c r="C115" s="176"/>
      <c r="D115" s="164"/>
      <c r="E115" s="163"/>
      <c r="F115" s="163"/>
      <c r="G115" s="163"/>
      <c r="H115" s="163"/>
      <c r="I115" s="163"/>
      <c r="J115" s="163"/>
      <c r="K115" s="163"/>
      <c r="L115" s="163"/>
      <c r="M115" s="163"/>
      <c r="P115" s="433"/>
    </row>
    <row r="116" spans="1:16" s="1" customFormat="1" ht="18">
      <c r="A116" s="163"/>
      <c r="B116" s="163"/>
      <c r="C116" s="176"/>
      <c r="D116" s="164"/>
      <c r="E116" s="163"/>
      <c r="F116" s="163"/>
      <c r="G116" s="163"/>
      <c r="H116" s="163"/>
      <c r="I116" s="163"/>
      <c r="J116" s="163"/>
      <c r="K116" s="163"/>
      <c r="L116" s="163"/>
      <c r="M116" s="163"/>
      <c r="P116" s="433"/>
    </row>
    <row r="117" spans="1:16" s="1" customFormat="1" ht="18">
      <c r="A117" s="163"/>
      <c r="B117" s="163"/>
      <c r="C117" s="176"/>
      <c r="D117" s="164"/>
      <c r="E117" s="163"/>
      <c r="F117" s="163"/>
      <c r="G117" s="163"/>
      <c r="H117" s="163"/>
      <c r="I117" s="163"/>
      <c r="J117" s="163"/>
      <c r="K117" s="163"/>
      <c r="L117" s="163"/>
      <c r="M117" s="163"/>
      <c r="P117" s="433"/>
    </row>
    <row r="118" spans="1:16" s="1" customFormat="1" ht="18">
      <c r="A118" s="163"/>
      <c r="B118" s="163"/>
      <c r="C118" s="176"/>
      <c r="D118" s="164"/>
      <c r="E118" s="163"/>
      <c r="F118" s="163"/>
      <c r="G118" s="163"/>
      <c r="H118" s="163"/>
      <c r="I118" s="163"/>
      <c r="J118" s="163"/>
      <c r="K118" s="163"/>
      <c r="L118" s="163"/>
      <c r="M118" s="163"/>
      <c r="P118" s="433"/>
    </row>
    <row r="119" spans="1:16" s="1" customFormat="1" ht="18">
      <c r="A119" s="163"/>
      <c r="B119" s="163"/>
      <c r="C119" s="176"/>
      <c r="D119" s="164"/>
      <c r="E119" s="163"/>
      <c r="F119" s="163"/>
      <c r="G119" s="163"/>
      <c r="H119" s="163"/>
      <c r="I119" s="163"/>
      <c r="J119" s="163"/>
      <c r="K119" s="163"/>
      <c r="L119" s="163"/>
      <c r="M119" s="163"/>
      <c r="P119" s="433"/>
    </row>
    <row r="120" spans="1:16" s="1" customFormat="1" ht="18">
      <c r="A120" s="163"/>
      <c r="B120" s="163"/>
      <c r="C120" s="176"/>
      <c r="D120" s="164"/>
      <c r="E120" s="163"/>
      <c r="F120" s="163"/>
      <c r="G120" s="163"/>
      <c r="H120" s="163"/>
      <c r="I120" s="163"/>
      <c r="J120" s="163"/>
      <c r="K120" s="163"/>
      <c r="L120" s="163"/>
      <c r="M120" s="163"/>
      <c r="P120" s="433"/>
    </row>
    <row r="121" spans="1:16" s="1" customFormat="1" ht="18">
      <c r="A121" s="163"/>
      <c r="B121" s="163"/>
      <c r="C121" s="176"/>
      <c r="D121" s="164"/>
      <c r="E121" s="163"/>
      <c r="F121" s="163"/>
      <c r="G121" s="163"/>
      <c r="H121" s="163"/>
      <c r="I121" s="163"/>
      <c r="J121" s="163"/>
      <c r="K121" s="163"/>
      <c r="L121" s="163"/>
      <c r="M121" s="163"/>
      <c r="P121" s="433"/>
    </row>
    <row r="122" spans="1:16" s="1" customFormat="1" ht="18">
      <c r="A122" s="163"/>
      <c r="B122" s="163"/>
      <c r="C122" s="176"/>
      <c r="D122" s="164"/>
      <c r="E122" s="163"/>
      <c r="F122" s="163"/>
      <c r="G122" s="163"/>
      <c r="H122" s="163"/>
      <c r="I122" s="163"/>
      <c r="J122" s="163"/>
      <c r="K122" s="163"/>
      <c r="L122" s="163"/>
      <c r="M122" s="163"/>
      <c r="P122" s="433"/>
    </row>
    <row r="123" spans="1:16" s="1" customFormat="1" ht="18">
      <c r="A123" s="163"/>
      <c r="B123" s="163"/>
      <c r="C123" s="176"/>
      <c r="D123" s="164"/>
      <c r="E123" s="163"/>
      <c r="F123" s="163"/>
      <c r="G123" s="163"/>
      <c r="H123" s="163"/>
      <c r="I123" s="163"/>
      <c r="J123" s="163"/>
      <c r="K123" s="163"/>
      <c r="L123" s="163"/>
      <c r="M123" s="163"/>
      <c r="P123" s="433"/>
    </row>
    <row r="124" spans="1:16" s="1" customFormat="1" ht="18">
      <c r="A124" s="163"/>
      <c r="B124" s="163"/>
      <c r="C124" s="176"/>
      <c r="D124" s="164"/>
      <c r="E124" s="163"/>
      <c r="F124" s="163"/>
      <c r="G124" s="163"/>
      <c r="H124" s="163"/>
      <c r="I124" s="163"/>
      <c r="J124" s="163"/>
      <c r="K124" s="163"/>
      <c r="L124" s="163"/>
      <c r="M124" s="163"/>
      <c r="P124" s="433"/>
    </row>
    <row r="125" spans="1:16" s="1" customFormat="1" ht="18">
      <c r="A125" s="163"/>
      <c r="B125" s="163"/>
      <c r="C125" s="176"/>
      <c r="D125" s="164"/>
      <c r="E125" s="163"/>
      <c r="F125" s="163"/>
      <c r="G125" s="163"/>
      <c r="H125" s="163"/>
      <c r="I125" s="163"/>
      <c r="J125" s="163"/>
      <c r="K125" s="163"/>
      <c r="L125" s="163"/>
      <c r="M125" s="163"/>
      <c r="P125" s="433"/>
    </row>
    <row r="126" spans="1:16" s="1" customFormat="1" ht="18">
      <c r="A126" s="163"/>
      <c r="B126" s="163"/>
      <c r="C126" s="176"/>
      <c r="D126" s="164"/>
      <c r="E126" s="163"/>
      <c r="F126" s="163"/>
      <c r="G126" s="163"/>
      <c r="H126" s="163"/>
      <c r="I126" s="163"/>
      <c r="J126" s="163"/>
      <c r="K126" s="163"/>
      <c r="L126" s="163"/>
      <c r="M126" s="163"/>
      <c r="P126" s="433"/>
    </row>
    <row r="127" spans="1:16" s="1" customFormat="1" ht="18">
      <c r="A127" s="163"/>
      <c r="B127" s="163"/>
      <c r="C127" s="176"/>
      <c r="D127" s="164"/>
      <c r="E127" s="163"/>
      <c r="F127" s="163"/>
      <c r="G127" s="163"/>
      <c r="H127" s="163"/>
      <c r="I127" s="163"/>
      <c r="J127" s="163"/>
      <c r="K127" s="163"/>
      <c r="L127" s="163"/>
      <c r="M127" s="163"/>
      <c r="P127" s="433"/>
    </row>
    <row r="128" spans="1:16" s="1" customFormat="1" ht="18">
      <c r="A128" s="163"/>
      <c r="B128" s="163"/>
      <c r="C128" s="176"/>
      <c r="D128" s="164"/>
      <c r="E128" s="163"/>
      <c r="F128" s="163"/>
      <c r="G128" s="163"/>
      <c r="H128" s="163"/>
      <c r="I128" s="163"/>
      <c r="J128" s="163"/>
      <c r="K128" s="163"/>
      <c r="L128" s="163"/>
      <c r="M128" s="163"/>
      <c r="P128" s="433"/>
    </row>
    <row r="129" spans="1:16" s="1" customFormat="1" ht="18">
      <c r="A129" s="163"/>
      <c r="B129" s="163"/>
      <c r="C129" s="176"/>
      <c r="D129" s="164"/>
      <c r="E129" s="163"/>
      <c r="F129" s="163"/>
      <c r="G129" s="163"/>
      <c r="H129" s="163"/>
      <c r="I129" s="163"/>
      <c r="J129" s="163"/>
      <c r="K129" s="163"/>
      <c r="L129" s="163"/>
      <c r="M129" s="163"/>
      <c r="P129" s="433"/>
    </row>
    <row r="130" spans="1:16" s="1" customFormat="1" ht="18">
      <c r="A130" s="163"/>
      <c r="B130" s="163"/>
      <c r="C130" s="176"/>
      <c r="D130" s="164"/>
      <c r="E130" s="163"/>
      <c r="F130" s="163"/>
      <c r="G130" s="163"/>
      <c r="H130" s="163"/>
      <c r="I130" s="163"/>
      <c r="J130" s="163"/>
      <c r="K130" s="163"/>
      <c r="L130" s="163"/>
      <c r="M130" s="163"/>
      <c r="P130" s="433"/>
    </row>
    <row r="131" spans="1:16" s="1" customFormat="1" ht="18">
      <c r="A131" s="163"/>
      <c r="B131" s="163"/>
      <c r="C131" s="176"/>
      <c r="D131" s="164"/>
      <c r="E131" s="163"/>
      <c r="F131" s="163"/>
      <c r="G131" s="163"/>
      <c r="H131" s="163"/>
      <c r="I131" s="163"/>
      <c r="J131" s="163"/>
      <c r="K131" s="163"/>
      <c r="L131" s="163"/>
      <c r="M131" s="163"/>
      <c r="P131" s="433"/>
    </row>
    <row r="132" spans="1:16" s="1" customFormat="1" ht="18">
      <c r="A132" s="163"/>
      <c r="B132" s="163"/>
      <c r="C132" s="176"/>
      <c r="D132" s="164"/>
      <c r="E132" s="163"/>
      <c r="F132" s="163"/>
      <c r="G132" s="163"/>
      <c r="H132" s="163"/>
      <c r="I132" s="163"/>
      <c r="J132" s="163"/>
      <c r="K132" s="163"/>
      <c r="L132" s="163"/>
      <c r="M132" s="163"/>
      <c r="P132" s="433"/>
    </row>
    <row r="133" spans="1:16" s="1" customFormat="1" ht="18">
      <c r="A133" s="163"/>
      <c r="B133" s="163"/>
      <c r="C133" s="176"/>
      <c r="D133" s="164"/>
      <c r="E133" s="163"/>
      <c r="F133" s="163"/>
      <c r="G133" s="163"/>
      <c r="H133" s="163"/>
      <c r="I133" s="163"/>
      <c r="J133" s="163"/>
      <c r="K133" s="163"/>
      <c r="L133" s="163"/>
      <c r="M133" s="163"/>
      <c r="P133" s="433"/>
    </row>
    <row r="134" spans="1:16" s="1" customFormat="1" ht="18">
      <c r="A134" s="163"/>
      <c r="B134" s="163"/>
      <c r="C134" s="176"/>
      <c r="D134" s="164"/>
      <c r="E134" s="163"/>
      <c r="F134" s="163"/>
      <c r="G134" s="163"/>
      <c r="H134" s="163"/>
      <c r="I134" s="163"/>
      <c r="J134" s="163"/>
      <c r="K134" s="163"/>
      <c r="L134" s="163"/>
      <c r="M134" s="163"/>
      <c r="P134" s="433"/>
    </row>
    <row r="135" spans="1:16" s="1" customFormat="1" ht="18">
      <c r="A135" s="163"/>
      <c r="B135" s="163"/>
      <c r="C135" s="176"/>
      <c r="D135" s="164"/>
      <c r="E135" s="163"/>
      <c r="F135" s="163"/>
      <c r="G135" s="163"/>
      <c r="H135" s="163"/>
      <c r="I135" s="163"/>
      <c r="J135" s="163"/>
      <c r="K135" s="163"/>
      <c r="L135" s="163"/>
      <c r="M135" s="163"/>
      <c r="P135" s="433"/>
    </row>
    <row r="136" spans="1:16" s="1" customFormat="1" ht="18">
      <c r="A136" s="163"/>
      <c r="B136" s="163"/>
      <c r="C136" s="176"/>
      <c r="D136" s="164"/>
      <c r="E136" s="163"/>
      <c r="F136" s="163"/>
      <c r="G136" s="163"/>
      <c r="H136" s="163"/>
      <c r="I136" s="163"/>
      <c r="J136" s="163"/>
      <c r="K136" s="163"/>
      <c r="L136" s="163"/>
      <c r="M136" s="163"/>
      <c r="P136" s="433"/>
    </row>
    <row r="137" spans="1:16" s="1" customFormat="1" ht="18">
      <c r="A137" s="163"/>
      <c r="B137" s="163"/>
      <c r="C137" s="176"/>
      <c r="D137" s="164"/>
      <c r="E137" s="163"/>
      <c r="F137" s="163"/>
      <c r="G137" s="163"/>
      <c r="H137" s="163"/>
      <c r="I137" s="163"/>
      <c r="J137" s="163"/>
      <c r="K137" s="163"/>
      <c r="L137" s="163"/>
      <c r="M137" s="163"/>
      <c r="P137" s="433"/>
    </row>
    <row r="138" spans="1:16" s="1" customFormat="1" ht="18">
      <c r="A138" s="163"/>
      <c r="B138" s="163"/>
      <c r="C138" s="176"/>
      <c r="D138" s="164"/>
      <c r="E138" s="163"/>
      <c r="F138" s="163"/>
      <c r="G138" s="163"/>
      <c r="H138" s="163"/>
      <c r="I138" s="163"/>
      <c r="J138" s="163"/>
      <c r="K138" s="163"/>
      <c r="L138" s="163"/>
      <c r="M138" s="163"/>
      <c r="P138" s="433"/>
    </row>
    <row r="139" spans="1:16" s="1" customFormat="1" ht="18">
      <c r="A139" s="163"/>
      <c r="B139" s="163"/>
      <c r="C139" s="176"/>
      <c r="D139" s="164"/>
      <c r="E139" s="163"/>
      <c r="F139" s="163"/>
      <c r="G139" s="163"/>
      <c r="H139" s="163"/>
      <c r="I139" s="163"/>
      <c r="J139" s="163"/>
      <c r="K139" s="163"/>
      <c r="L139" s="163"/>
      <c r="M139" s="163"/>
      <c r="P139" s="433"/>
    </row>
    <row r="140" spans="1:16" s="1" customFormat="1" ht="18">
      <c r="A140" s="163"/>
      <c r="B140" s="163"/>
      <c r="C140" s="176"/>
      <c r="D140" s="164"/>
      <c r="E140" s="163"/>
      <c r="F140" s="163"/>
      <c r="G140" s="163"/>
      <c r="H140" s="163"/>
      <c r="I140" s="163"/>
      <c r="J140" s="163"/>
      <c r="K140" s="163"/>
      <c r="L140" s="163"/>
      <c r="M140" s="163"/>
      <c r="P140" s="433"/>
    </row>
    <row r="141" spans="1:16" s="1" customFormat="1" ht="18">
      <c r="A141" s="163"/>
      <c r="B141" s="163"/>
      <c r="C141" s="176"/>
      <c r="D141" s="164"/>
      <c r="E141" s="163"/>
      <c r="F141" s="163"/>
      <c r="G141" s="163"/>
      <c r="H141" s="163"/>
      <c r="I141" s="163"/>
      <c r="J141" s="163"/>
      <c r="K141" s="163"/>
      <c r="L141" s="163"/>
      <c r="M141" s="163"/>
      <c r="P141" s="433"/>
    </row>
    <row r="142" spans="1:16" s="1" customFormat="1" ht="18">
      <c r="A142" s="163"/>
      <c r="B142" s="163"/>
      <c r="C142" s="176"/>
      <c r="D142" s="164"/>
      <c r="E142" s="163"/>
      <c r="F142" s="163"/>
      <c r="G142" s="163"/>
      <c r="H142" s="163"/>
      <c r="I142" s="163"/>
      <c r="J142" s="163"/>
      <c r="K142" s="163"/>
      <c r="L142" s="163"/>
      <c r="M142" s="163"/>
      <c r="P142" s="433"/>
    </row>
    <row r="143" spans="1:16" s="1" customFormat="1" ht="18">
      <c r="A143" s="163"/>
      <c r="B143" s="163"/>
      <c r="C143" s="176"/>
      <c r="D143" s="164"/>
      <c r="E143" s="163"/>
      <c r="F143" s="163"/>
      <c r="G143" s="163"/>
      <c r="H143" s="163"/>
      <c r="I143" s="163"/>
      <c r="J143" s="163"/>
      <c r="K143" s="163"/>
      <c r="L143" s="163"/>
      <c r="M143" s="163"/>
      <c r="P143" s="433"/>
    </row>
    <row r="144" spans="1:16" s="1" customFormat="1" ht="18">
      <c r="A144" s="163"/>
      <c r="B144" s="163"/>
      <c r="C144" s="176"/>
      <c r="D144" s="164"/>
      <c r="E144" s="163"/>
      <c r="F144" s="163"/>
      <c r="G144" s="163"/>
      <c r="H144" s="163"/>
      <c r="I144" s="163"/>
      <c r="J144" s="163"/>
      <c r="K144" s="163"/>
      <c r="L144" s="163"/>
      <c r="M144" s="163"/>
      <c r="P144" s="433"/>
    </row>
    <row r="145" spans="1:16" s="1" customFormat="1" ht="18">
      <c r="A145" s="163"/>
      <c r="B145" s="163"/>
      <c r="C145" s="176"/>
      <c r="D145" s="164"/>
      <c r="E145" s="163"/>
      <c r="F145" s="163"/>
      <c r="G145" s="163"/>
      <c r="H145" s="163"/>
      <c r="I145" s="163"/>
      <c r="J145" s="163"/>
      <c r="K145" s="163"/>
      <c r="L145" s="163"/>
      <c r="M145" s="163"/>
      <c r="P145" s="433"/>
    </row>
    <row r="146" spans="1:16" s="1" customFormat="1" ht="18">
      <c r="A146" s="163"/>
      <c r="B146" s="163"/>
      <c r="C146" s="176"/>
      <c r="D146" s="164"/>
      <c r="E146" s="163"/>
      <c r="F146" s="163"/>
      <c r="G146" s="163"/>
      <c r="H146" s="163"/>
      <c r="I146" s="163"/>
      <c r="J146" s="163"/>
      <c r="K146" s="163"/>
      <c r="L146" s="163"/>
      <c r="M146" s="163"/>
      <c r="P146" s="433"/>
    </row>
    <row r="147" spans="1:16" s="1" customFormat="1" ht="18">
      <c r="A147" s="163"/>
      <c r="B147" s="163"/>
      <c r="C147" s="176"/>
      <c r="D147" s="164"/>
      <c r="E147" s="163"/>
      <c r="F147" s="163"/>
      <c r="G147" s="163"/>
      <c r="H147" s="163"/>
      <c r="I147" s="163"/>
      <c r="J147" s="163"/>
      <c r="K147" s="163"/>
      <c r="L147" s="163"/>
      <c r="M147" s="163"/>
      <c r="P147" s="433"/>
    </row>
    <row r="148" spans="1:16" s="1" customFormat="1" ht="18">
      <c r="A148" s="163"/>
      <c r="B148" s="163"/>
      <c r="C148" s="176"/>
      <c r="D148" s="164"/>
      <c r="E148" s="163"/>
      <c r="F148" s="163"/>
      <c r="G148" s="163"/>
      <c r="H148" s="163"/>
      <c r="I148" s="163"/>
      <c r="J148" s="163"/>
      <c r="K148" s="163"/>
      <c r="L148" s="163"/>
      <c r="M148" s="163"/>
      <c r="P148" s="433"/>
    </row>
    <row r="149" spans="1:16" s="1" customFormat="1" ht="18">
      <c r="A149" s="163"/>
      <c r="B149" s="163"/>
      <c r="C149" s="176"/>
      <c r="D149" s="164"/>
      <c r="E149" s="163"/>
      <c r="F149" s="163"/>
      <c r="G149" s="163"/>
      <c r="H149" s="163"/>
      <c r="I149" s="163"/>
      <c r="J149" s="163"/>
      <c r="K149" s="163"/>
      <c r="L149" s="163"/>
      <c r="M149" s="163"/>
      <c r="P149" s="433"/>
    </row>
    <row r="150" spans="1:16" s="1" customFormat="1" ht="18">
      <c r="A150" s="163"/>
      <c r="B150" s="163"/>
      <c r="C150" s="176"/>
      <c r="D150" s="164"/>
      <c r="E150" s="163"/>
      <c r="F150" s="163"/>
      <c r="G150" s="163"/>
      <c r="H150" s="163"/>
      <c r="I150" s="163"/>
      <c r="J150" s="163"/>
      <c r="K150" s="163"/>
      <c r="L150" s="163"/>
      <c r="M150" s="163"/>
      <c r="P150" s="433"/>
    </row>
    <row r="151" spans="1:16" s="1" customFormat="1" ht="18">
      <c r="A151" s="163"/>
      <c r="B151" s="163"/>
      <c r="C151" s="176"/>
      <c r="D151" s="164"/>
      <c r="E151" s="163"/>
      <c r="F151" s="163"/>
      <c r="G151" s="163"/>
      <c r="H151" s="163"/>
      <c r="I151" s="163"/>
      <c r="J151" s="163"/>
      <c r="K151" s="163"/>
      <c r="L151" s="163"/>
      <c r="M151" s="163"/>
      <c r="P151" s="433"/>
    </row>
    <row r="152" spans="1:16" s="1" customFormat="1" ht="18">
      <c r="A152" s="163"/>
      <c r="B152" s="163"/>
      <c r="C152" s="176"/>
      <c r="D152" s="164"/>
      <c r="E152" s="163"/>
      <c r="F152" s="163"/>
      <c r="G152" s="163"/>
      <c r="H152" s="163"/>
      <c r="I152" s="163"/>
      <c r="J152" s="163"/>
      <c r="K152" s="163"/>
      <c r="L152" s="163"/>
      <c r="M152" s="163"/>
      <c r="P152" s="433"/>
    </row>
    <row r="153" spans="1:16" s="1" customFormat="1" ht="18">
      <c r="A153" s="163"/>
      <c r="B153" s="163"/>
      <c r="C153" s="176"/>
      <c r="D153" s="164"/>
      <c r="E153" s="163"/>
      <c r="F153" s="163"/>
      <c r="G153" s="163"/>
      <c r="H153" s="163"/>
      <c r="I153" s="163"/>
      <c r="J153" s="163"/>
      <c r="K153" s="163"/>
      <c r="L153" s="163"/>
      <c r="M153" s="163"/>
      <c r="P153" s="433"/>
    </row>
    <row r="154" spans="1:16" s="1" customFormat="1" ht="18">
      <c r="A154" s="163"/>
      <c r="B154" s="163"/>
      <c r="C154" s="176"/>
      <c r="D154" s="164"/>
      <c r="E154" s="163"/>
      <c r="F154" s="163"/>
      <c r="G154" s="163"/>
      <c r="H154" s="163"/>
      <c r="I154" s="163"/>
      <c r="J154" s="163"/>
      <c r="K154" s="163"/>
      <c r="L154" s="163"/>
      <c r="M154" s="163"/>
      <c r="P154" s="433"/>
    </row>
    <row r="155" spans="1:16" s="1" customFormat="1" ht="18">
      <c r="A155" s="163"/>
      <c r="B155" s="163"/>
      <c r="C155" s="176"/>
      <c r="D155" s="164"/>
      <c r="E155" s="163"/>
      <c r="F155" s="163"/>
      <c r="G155" s="163"/>
      <c r="H155" s="163"/>
      <c r="I155" s="163"/>
      <c r="J155" s="163"/>
      <c r="K155" s="163"/>
      <c r="L155" s="163"/>
      <c r="M155" s="163"/>
      <c r="P155" s="433"/>
    </row>
    <row r="156" spans="1:16" s="1" customFormat="1" ht="18">
      <c r="A156" s="163"/>
      <c r="B156" s="163"/>
      <c r="C156" s="176"/>
      <c r="D156" s="164"/>
      <c r="E156" s="163"/>
      <c r="F156" s="163"/>
      <c r="G156" s="163"/>
      <c r="H156" s="163"/>
      <c r="I156" s="163"/>
      <c r="J156" s="163"/>
      <c r="K156" s="163"/>
      <c r="L156" s="163"/>
      <c r="M156" s="163"/>
      <c r="P156" s="433"/>
    </row>
    <row r="157" spans="1:16" s="1" customFormat="1" ht="18">
      <c r="A157" s="163"/>
      <c r="B157" s="163"/>
      <c r="C157" s="176"/>
      <c r="D157" s="164"/>
      <c r="E157" s="163"/>
      <c r="F157" s="163"/>
      <c r="G157" s="163"/>
      <c r="H157" s="163"/>
      <c r="I157" s="163"/>
      <c r="J157" s="163"/>
      <c r="K157" s="163"/>
      <c r="L157" s="163"/>
      <c r="M157" s="163"/>
      <c r="P157" s="433"/>
    </row>
    <row r="158" spans="1:16" s="1" customFormat="1" ht="18">
      <c r="A158" s="163"/>
      <c r="B158" s="163"/>
      <c r="C158" s="176"/>
      <c r="D158" s="164"/>
      <c r="E158" s="163"/>
      <c r="F158" s="163"/>
      <c r="G158" s="163"/>
      <c r="H158" s="163"/>
      <c r="I158" s="163"/>
      <c r="J158" s="163"/>
      <c r="K158" s="163"/>
      <c r="L158" s="163"/>
      <c r="M158" s="163"/>
      <c r="P158" s="433"/>
    </row>
    <row r="159" spans="1:16" s="1" customFormat="1" ht="18">
      <c r="A159" s="163"/>
      <c r="B159" s="163"/>
      <c r="C159" s="176"/>
      <c r="D159" s="164"/>
      <c r="E159" s="163"/>
      <c r="F159" s="163"/>
      <c r="G159" s="163"/>
      <c r="H159" s="163"/>
      <c r="I159" s="163"/>
      <c r="J159" s="163"/>
      <c r="K159" s="163"/>
      <c r="L159" s="163"/>
      <c r="M159" s="163"/>
      <c r="P159" s="433"/>
    </row>
    <row r="160" spans="1:16" s="1" customFormat="1" ht="18">
      <c r="A160" s="163"/>
      <c r="B160" s="163"/>
      <c r="C160" s="176"/>
      <c r="D160" s="164"/>
      <c r="E160" s="163"/>
      <c r="F160" s="163"/>
      <c r="G160" s="163"/>
      <c r="H160" s="163"/>
      <c r="I160" s="163"/>
      <c r="J160" s="163"/>
      <c r="K160" s="163"/>
      <c r="L160" s="163"/>
      <c r="M160" s="163"/>
      <c r="P160" s="433"/>
    </row>
    <row r="161" spans="1:16" s="1" customFormat="1" ht="18">
      <c r="A161" s="163"/>
      <c r="B161" s="163"/>
      <c r="C161" s="176"/>
      <c r="D161" s="164"/>
      <c r="E161" s="163"/>
      <c r="F161" s="163"/>
      <c r="G161" s="163"/>
      <c r="H161" s="163"/>
      <c r="I161" s="163"/>
      <c r="J161" s="163"/>
      <c r="K161" s="163"/>
      <c r="L161" s="163"/>
      <c r="M161" s="163"/>
      <c r="P161" s="433"/>
    </row>
    <row r="162" spans="1:16" s="1" customFormat="1" ht="18">
      <c r="A162" s="163"/>
      <c r="B162" s="163"/>
      <c r="C162" s="176"/>
      <c r="D162" s="164"/>
      <c r="E162" s="163"/>
      <c r="F162" s="163"/>
      <c r="G162" s="163"/>
      <c r="H162" s="163"/>
      <c r="I162" s="163"/>
      <c r="J162" s="163"/>
      <c r="K162" s="163"/>
      <c r="L162" s="163"/>
      <c r="M162" s="163"/>
      <c r="P162" s="433"/>
    </row>
    <row r="163" spans="1:16" s="1" customFormat="1" ht="18">
      <c r="A163" s="163"/>
      <c r="B163" s="163"/>
      <c r="C163" s="176"/>
      <c r="D163" s="164"/>
      <c r="E163" s="163"/>
      <c r="F163" s="163"/>
      <c r="G163" s="163"/>
      <c r="H163" s="163"/>
      <c r="I163" s="163"/>
      <c r="J163" s="163"/>
      <c r="K163" s="163"/>
      <c r="L163" s="163"/>
      <c r="M163" s="163"/>
      <c r="P163" s="433"/>
    </row>
    <row r="164" spans="1:16" s="1" customFormat="1" ht="15.6">
      <c r="A164" s="163"/>
      <c r="B164" s="163"/>
      <c r="C164" s="163"/>
      <c r="D164" s="164"/>
      <c r="E164" s="163"/>
      <c r="F164" s="163"/>
      <c r="G164" s="163"/>
      <c r="H164" s="163"/>
      <c r="I164" s="163"/>
      <c r="J164" s="163"/>
      <c r="K164" s="163"/>
      <c r="L164" s="163"/>
      <c r="M164" s="163"/>
      <c r="P164" s="433"/>
    </row>
    <row r="165" spans="1:16" s="1" customFormat="1" ht="15.6">
      <c r="A165" s="163"/>
      <c r="B165" s="163"/>
      <c r="C165" s="163"/>
      <c r="D165" s="164"/>
      <c r="E165" s="163"/>
      <c r="F165" s="163"/>
      <c r="G165" s="163"/>
      <c r="H165" s="163"/>
      <c r="I165" s="163"/>
      <c r="J165" s="163"/>
      <c r="K165" s="163"/>
      <c r="L165" s="163"/>
      <c r="M165" s="163"/>
      <c r="P165" s="433"/>
    </row>
    <row r="166" spans="1:16" s="1" customFormat="1" ht="15.6">
      <c r="A166" s="163"/>
      <c r="B166" s="163"/>
      <c r="C166" s="163"/>
      <c r="D166" s="164"/>
      <c r="E166" s="163"/>
      <c r="F166" s="163"/>
      <c r="G166" s="163"/>
      <c r="H166" s="163"/>
      <c r="I166" s="163"/>
      <c r="J166" s="163"/>
      <c r="K166" s="163"/>
      <c r="L166" s="163"/>
      <c r="M166" s="163"/>
      <c r="P166" s="433"/>
    </row>
    <row r="167" spans="1:16" s="1" customFormat="1" ht="15.6">
      <c r="A167" s="163"/>
      <c r="B167" s="163"/>
      <c r="C167" s="163"/>
      <c r="D167" s="164"/>
      <c r="E167" s="163"/>
      <c r="F167" s="163"/>
      <c r="G167" s="163"/>
      <c r="H167" s="163"/>
      <c r="I167" s="163"/>
      <c r="J167" s="163"/>
      <c r="K167" s="163"/>
      <c r="L167" s="163"/>
      <c r="M167" s="163"/>
      <c r="P167" s="433"/>
    </row>
    <row r="168" spans="1:16" s="1" customFormat="1" ht="15.6">
      <c r="A168" s="163"/>
      <c r="B168" s="163"/>
      <c r="C168" s="163"/>
      <c r="D168" s="164"/>
      <c r="E168" s="163"/>
      <c r="F168" s="163"/>
      <c r="G168" s="163"/>
      <c r="H168" s="163"/>
      <c r="I168" s="163"/>
      <c r="J168" s="163"/>
      <c r="K168" s="163"/>
      <c r="L168" s="163"/>
      <c r="M168" s="163"/>
      <c r="P168" s="433"/>
    </row>
    <row r="169" spans="1:16" s="1" customFormat="1" ht="15.6">
      <c r="A169" s="163"/>
      <c r="B169" s="163"/>
      <c r="C169" s="163"/>
      <c r="D169" s="164"/>
      <c r="E169" s="163"/>
      <c r="F169" s="163"/>
      <c r="G169" s="163"/>
      <c r="H169" s="163"/>
      <c r="I169" s="163"/>
      <c r="J169" s="163"/>
      <c r="K169" s="163"/>
      <c r="L169" s="163"/>
      <c r="M169" s="163"/>
      <c r="P169" s="433"/>
    </row>
    <row r="170" spans="1:16" s="1" customFormat="1" ht="15.6">
      <c r="A170" s="163"/>
      <c r="B170" s="163"/>
      <c r="C170" s="163"/>
      <c r="D170" s="164"/>
      <c r="E170" s="163"/>
      <c r="F170" s="163"/>
      <c r="G170" s="163"/>
      <c r="H170" s="163"/>
      <c r="I170" s="163"/>
      <c r="J170" s="163"/>
      <c r="K170" s="163"/>
      <c r="L170" s="163"/>
      <c r="M170" s="163"/>
      <c r="P170" s="433"/>
    </row>
    <row r="171" spans="1:16" s="1" customFormat="1" ht="15.6">
      <c r="A171" s="163"/>
      <c r="B171" s="163"/>
      <c r="C171" s="163"/>
      <c r="D171" s="164"/>
      <c r="E171" s="163"/>
      <c r="F171" s="163"/>
      <c r="G171" s="163"/>
      <c r="H171" s="163"/>
      <c r="I171" s="163"/>
      <c r="J171" s="163"/>
      <c r="K171" s="163"/>
      <c r="L171" s="163"/>
      <c r="M171" s="163"/>
      <c r="P171" s="433"/>
    </row>
    <row r="172" spans="1:16" s="1" customFormat="1" ht="15.6">
      <c r="A172" s="163"/>
      <c r="B172" s="163"/>
      <c r="C172" s="163"/>
      <c r="D172" s="164"/>
      <c r="E172" s="163"/>
      <c r="F172" s="163"/>
      <c r="G172" s="163"/>
      <c r="H172" s="163"/>
      <c r="I172" s="163"/>
      <c r="J172" s="163"/>
      <c r="K172" s="163"/>
      <c r="L172" s="163"/>
      <c r="M172" s="163"/>
      <c r="P172" s="433"/>
    </row>
    <row r="173" spans="1:16" s="1" customFormat="1" ht="15.6">
      <c r="A173" s="163"/>
      <c r="B173" s="163"/>
      <c r="C173" s="163"/>
      <c r="D173" s="164"/>
      <c r="E173" s="163"/>
      <c r="F173" s="163"/>
      <c r="G173" s="163"/>
      <c r="H173" s="163"/>
      <c r="I173" s="163"/>
      <c r="J173" s="163"/>
      <c r="K173" s="163"/>
      <c r="L173" s="163"/>
      <c r="M173" s="163"/>
      <c r="P173" s="433"/>
    </row>
    <row r="174" spans="1:16" s="1" customFormat="1" ht="15.6">
      <c r="A174" s="163"/>
      <c r="B174" s="163"/>
      <c r="C174" s="163"/>
      <c r="D174" s="164"/>
      <c r="E174" s="163"/>
      <c r="F174" s="163"/>
      <c r="G174" s="163"/>
      <c r="H174" s="163"/>
      <c r="I174" s="163"/>
      <c r="J174" s="163"/>
      <c r="K174" s="163"/>
      <c r="L174" s="163"/>
      <c r="M174" s="163"/>
      <c r="P174" s="433"/>
    </row>
    <row r="175" spans="1:16" s="1" customFormat="1" ht="15.6">
      <c r="A175" s="163"/>
      <c r="B175" s="163"/>
      <c r="C175" s="163"/>
      <c r="D175" s="164"/>
      <c r="E175" s="163"/>
      <c r="F175" s="163"/>
      <c r="G175" s="163"/>
      <c r="H175" s="163"/>
      <c r="I175" s="163"/>
      <c r="J175" s="163"/>
      <c r="K175" s="163"/>
      <c r="L175" s="163"/>
      <c r="M175" s="163"/>
      <c r="P175" s="433"/>
    </row>
    <row r="176" spans="1:16" s="1" customFormat="1" ht="15.6">
      <c r="A176" s="163"/>
      <c r="B176" s="163"/>
      <c r="C176" s="163"/>
      <c r="D176" s="164"/>
      <c r="E176" s="163"/>
      <c r="F176" s="163"/>
      <c r="G176" s="163"/>
      <c r="H176" s="163"/>
      <c r="I176" s="163"/>
      <c r="J176" s="163"/>
      <c r="K176" s="163"/>
      <c r="L176" s="163"/>
      <c r="M176" s="163"/>
      <c r="P176" s="433"/>
    </row>
    <row r="177" spans="1:16" s="1" customFormat="1" ht="15.6">
      <c r="A177" s="163"/>
      <c r="B177" s="163"/>
      <c r="C177" s="163"/>
      <c r="D177" s="164"/>
      <c r="E177" s="163"/>
      <c r="F177" s="163"/>
      <c r="G177" s="163"/>
      <c r="H177" s="163"/>
      <c r="I177" s="163"/>
      <c r="J177" s="163"/>
      <c r="K177" s="163"/>
      <c r="L177" s="163"/>
      <c r="M177" s="163"/>
      <c r="P177" s="433"/>
    </row>
    <row r="178" spans="1:16" s="1" customFormat="1" ht="15.6">
      <c r="A178" s="163"/>
      <c r="B178" s="163"/>
      <c r="C178" s="163"/>
      <c r="D178" s="164"/>
      <c r="E178" s="163"/>
      <c r="F178" s="163"/>
      <c r="G178" s="163"/>
      <c r="H178" s="163"/>
      <c r="I178" s="163"/>
      <c r="J178" s="163"/>
      <c r="K178" s="163"/>
      <c r="L178" s="163"/>
      <c r="M178" s="163"/>
      <c r="P178" s="433"/>
    </row>
    <row r="179" spans="1:16" s="1" customFormat="1" ht="15.6">
      <c r="A179" s="163"/>
      <c r="B179" s="163"/>
      <c r="C179" s="163"/>
      <c r="D179" s="164"/>
      <c r="E179" s="163"/>
      <c r="F179" s="163"/>
      <c r="G179" s="163"/>
      <c r="H179" s="163"/>
      <c r="I179" s="163"/>
      <c r="J179" s="163"/>
      <c r="K179" s="163"/>
      <c r="L179" s="163"/>
      <c r="M179" s="163"/>
      <c r="P179" s="433"/>
    </row>
    <row r="180" spans="1:16" s="1" customFormat="1" ht="15.6">
      <c r="A180" s="163"/>
      <c r="B180" s="163"/>
      <c r="C180" s="163"/>
      <c r="D180" s="164"/>
      <c r="E180" s="163"/>
      <c r="F180" s="163"/>
      <c r="G180" s="163"/>
      <c r="H180" s="163"/>
      <c r="I180" s="163"/>
      <c r="J180" s="163"/>
      <c r="K180" s="163"/>
      <c r="L180" s="163"/>
      <c r="M180" s="163"/>
      <c r="P180" s="433"/>
    </row>
    <row r="181" spans="1:16" s="1" customFormat="1" ht="15.6">
      <c r="A181" s="163"/>
      <c r="B181" s="163"/>
      <c r="C181" s="163"/>
      <c r="D181" s="164"/>
      <c r="E181" s="163"/>
      <c r="F181" s="163"/>
      <c r="G181" s="163"/>
      <c r="H181" s="163"/>
      <c r="I181" s="163"/>
      <c r="J181" s="163"/>
      <c r="K181" s="163"/>
      <c r="L181" s="163"/>
      <c r="M181" s="163"/>
      <c r="P181" s="433"/>
    </row>
    <row r="182" spans="1:16" s="1" customFormat="1" ht="15.6">
      <c r="A182" s="163"/>
      <c r="B182" s="163"/>
      <c r="C182" s="163"/>
      <c r="D182" s="164"/>
      <c r="E182" s="163"/>
      <c r="F182" s="163"/>
      <c r="G182" s="163"/>
      <c r="H182" s="163"/>
      <c r="I182" s="163"/>
      <c r="J182" s="163"/>
      <c r="K182" s="163"/>
      <c r="L182" s="163"/>
      <c r="M182" s="163"/>
      <c r="P182" s="433"/>
    </row>
    <row r="183" spans="1:16" s="1" customFormat="1" ht="15.6">
      <c r="A183" s="163"/>
      <c r="B183" s="163"/>
      <c r="C183" s="163"/>
      <c r="D183" s="164"/>
      <c r="E183" s="163"/>
      <c r="F183" s="163"/>
      <c r="G183" s="163"/>
      <c r="H183" s="163"/>
      <c r="I183" s="163"/>
      <c r="J183" s="163"/>
      <c r="K183" s="163"/>
      <c r="L183" s="163"/>
      <c r="M183" s="163"/>
      <c r="P183" s="433"/>
    </row>
    <row r="184" spans="1:16" s="1" customFormat="1" ht="15.6">
      <c r="A184" s="163"/>
      <c r="B184" s="163"/>
      <c r="C184" s="163"/>
      <c r="D184" s="164"/>
      <c r="E184" s="163"/>
      <c r="F184" s="163"/>
      <c r="G184" s="163"/>
      <c r="H184" s="163"/>
      <c r="I184" s="163"/>
      <c r="J184" s="163"/>
      <c r="K184" s="163"/>
      <c r="L184" s="163"/>
      <c r="M184" s="163"/>
      <c r="P184" s="433"/>
    </row>
    <row r="185" spans="1:16" s="1" customFormat="1" ht="15.6">
      <c r="A185" s="163"/>
      <c r="B185" s="163"/>
      <c r="C185" s="163"/>
      <c r="D185" s="164"/>
      <c r="E185" s="163"/>
      <c r="F185" s="163"/>
      <c r="G185" s="163"/>
      <c r="H185" s="163"/>
      <c r="I185" s="163"/>
      <c r="J185" s="163"/>
      <c r="K185" s="163"/>
      <c r="L185" s="163"/>
      <c r="M185" s="163"/>
      <c r="P185" s="433"/>
    </row>
    <row r="186" spans="1:16" s="1" customFormat="1" ht="15.6">
      <c r="A186" s="163"/>
      <c r="B186" s="163"/>
      <c r="C186" s="163"/>
      <c r="D186" s="164"/>
      <c r="E186" s="163"/>
      <c r="F186" s="163"/>
      <c r="G186" s="163"/>
      <c r="H186" s="163"/>
      <c r="I186" s="163"/>
      <c r="J186" s="163"/>
      <c r="K186" s="163"/>
      <c r="L186" s="163"/>
      <c r="M186" s="163"/>
      <c r="P186" s="433"/>
    </row>
    <row r="187" spans="1:16" s="1" customFormat="1" ht="15.6">
      <c r="A187" s="163"/>
      <c r="B187" s="163"/>
      <c r="C187" s="163"/>
      <c r="D187" s="164"/>
      <c r="E187" s="163"/>
      <c r="F187" s="163"/>
      <c r="G187" s="163"/>
      <c r="H187" s="163"/>
      <c r="I187" s="163"/>
      <c r="J187" s="163"/>
      <c r="K187" s="163"/>
      <c r="L187" s="163"/>
      <c r="M187" s="163"/>
      <c r="P187" s="433"/>
    </row>
    <row r="188" spans="1:16" s="1" customFormat="1" ht="15.6">
      <c r="A188" s="163"/>
      <c r="B188" s="163"/>
      <c r="C188" s="163"/>
      <c r="D188" s="164"/>
      <c r="E188" s="163"/>
      <c r="F188" s="163"/>
      <c r="G188" s="163"/>
      <c r="H188" s="163"/>
      <c r="I188" s="163"/>
      <c r="J188" s="163"/>
      <c r="K188" s="163"/>
      <c r="L188" s="163"/>
      <c r="M188" s="163"/>
      <c r="P188" s="433"/>
    </row>
    <row r="189" spans="1:16" s="1" customFormat="1" ht="15.6">
      <c r="A189" s="163"/>
      <c r="B189" s="163"/>
      <c r="C189" s="163"/>
      <c r="D189" s="164"/>
      <c r="E189" s="163"/>
      <c r="F189" s="163"/>
      <c r="G189" s="163"/>
      <c r="H189" s="163"/>
      <c r="I189" s="163"/>
      <c r="J189" s="163"/>
      <c r="K189" s="163"/>
      <c r="L189" s="163"/>
      <c r="M189" s="163"/>
      <c r="P189" s="433"/>
    </row>
    <row r="190" spans="1:16" s="1" customFormat="1" ht="15.6">
      <c r="A190" s="163"/>
      <c r="B190" s="163"/>
      <c r="C190" s="163"/>
      <c r="D190" s="164"/>
      <c r="E190" s="163"/>
      <c r="F190" s="163"/>
      <c r="G190" s="163"/>
      <c r="H190" s="163"/>
      <c r="I190" s="163"/>
      <c r="J190" s="163"/>
      <c r="K190" s="163"/>
      <c r="L190" s="163"/>
      <c r="M190" s="163"/>
      <c r="P190" s="433"/>
    </row>
    <row r="191" spans="1:16" s="1" customFormat="1" ht="15.6">
      <c r="A191" s="163"/>
      <c r="B191" s="163"/>
      <c r="C191" s="163"/>
      <c r="D191" s="164"/>
      <c r="E191" s="163"/>
      <c r="F191" s="163"/>
      <c r="G191" s="163"/>
      <c r="H191" s="163"/>
      <c r="I191" s="163"/>
      <c r="J191" s="163"/>
      <c r="K191" s="163"/>
      <c r="L191" s="163"/>
      <c r="M191" s="163"/>
      <c r="P191" s="433"/>
    </row>
    <row r="192" spans="1:16" s="1" customFormat="1" ht="15.6">
      <c r="A192" s="163"/>
      <c r="B192" s="163"/>
      <c r="C192" s="163"/>
      <c r="D192" s="164"/>
      <c r="E192" s="163"/>
      <c r="F192" s="163"/>
      <c r="G192" s="163"/>
      <c r="H192" s="163"/>
      <c r="I192" s="163"/>
      <c r="J192" s="163"/>
      <c r="K192" s="163"/>
      <c r="L192" s="163"/>
      <c r="M192" s="163"/>
      <c r="P192" s="433"/>
    </row>
    <row r="193" spans="1:16" s="1" customFormat="1" ht="15.6">
      <c r="A193" s="163"/>
      <c r="B193" s="163"/>
      <c r="C193" s="163"/>
      <c r="D193" s="164"/>
      <c r="E193" s="163"/>
      <c r="F193" s="163"/>
      <c r="G193" s="163"/>
      <c r="H193" s="163"/>
      <c r="I193" s="163"/>
      <c r="J193" s="163"/>
      <c r="K193" s="163"/>
      <c r="L193" s="163"/>
      <c r="M193" s="163"/>
      <c r="P193" s="433"/>
    </row>
    <row r="194" spans="1:16" s="1" customFormat="1" ht="15.6">
      <c r="A194" s="163"/>
      <c r="B194" s="163"/>
      <c r="C194" s="163"/>
      <c r="D194" s="164"/>
      <c r="E194" s="163"/>
      <c r="F194" s="163"/>
      <c r="G194" s="163"/>
      <c r="H194" s="163"/>
      <c r="I194" s="163"/>
      <c r="J194" s="163"/>
      <c r="K194" s="163"/>
      <c r="L194" s="163"/>
      <c r="M194" s="163"/>
      <c r="P194" s="433"/>
    </row>
    <row r="195" spans="1:16" s="1" customFormat="1" ht="15.6">
      <c r="A195" s="163"/>
      <c r="B195" s="163"/>
      <c r="C195" s="163"/>
      <c r="D195" s="164"/>
      <c r="E195" s="163"/>
      <c r="F195" s="163"/>
      <c r="G195" s="163"/>
      <c r="H195" s="163"/>
      <c r="I195" s="163"/>
      <c r="J195" s="163"/>
      <c r="K195" s="163"/>
      <c r="L195" s="163"/>
      <c r="M195" s="163"/>
      <c r="P195" s="433"/>
    </row>
    <row r="196" spans="1:16" s="1" customFormat="1" ht="15.6">
      <c r="A196" s="163"/>
      <c r="B196" s="163"/>
      <c r="C196" s="163"/>
      <c r="D196" s="164"/>
      <c r="E196" s="163"/>
      <c r="F196" s="163"/>
      <c r="G196" s="163"/>
      <c r="H196" s="163"/>
      <c r="I196" s="163"/>
      <c r="J196" s="163"/>
      <c r="K196" s="163"/>
      <c r="L196" s="163"/>
      <c r="M196" s="163"/>
      <c r="P196" s="433"/>
    </row>
    <row r="197" spans="1:16" s="1" customFormat="1" ht="15.6">
      <c r="A197" s="163"/>
      <c r="B197" s="163"/>
      <c r="C197" s="163"/>
      <c r="D197" s="164"/>
      <c r="E197" s="163"/>
      <c r="F197" s="163"/>
      <c r="G197" s="163"/>
      <c r="H197" s="163"/>
      <c r="I197" s="163"/>
      <c r="J197" s="163"/>
      <c r="K197" s="163"/>
      <c r="L197" s="163"/>
      <c r="M197" s="163"/>
      <c r="P197" s="433"/>
    </row>
    <row r="198" spans="1:16" s="1" customFormat="1" ht="15.6">
      <c r="A198" s="163"/>
      <c r="B198" s="163"/>
      <c r="C198" s="163"/>
      <c r="D198" s="164"/>
      <c r="E198" s="163"/>
      <c r="F198" s="163"/>
      <c r="G198" s="163"/>
      <c r="H198" s="163"/>
      <c r="I198" s="163"/>
      <c r="J198" s="163"/>
      <c r="K198" s="163"/>
      <c r="L198" s="163"/>
      <c r="M198" s="163"/>
      <c r="P198" s="433"/>
    </row>
    <row r="199" spans="1:16" s="1" customFormat="1" ht="15.6">
      <c r="A199" s="163"/>
      <c r="B199" s="163"/>
      <c r="C199" s="163"/>
      <c r="D199" s="164"/>
      <c r="E199" s="163"/>
      <c r="F199" s="163"/>
      <c r="G199" s="163"/>
      <c r="H199" s="163"/>
      <c r="I199" s="163"/>
      <c r="J199" s="163"/>
      <c r="K199" s="163"/>
      <c r="L199" s="163"/>
      <c r="M199" s="163"/>
      <c r="P199" s="433"/>
    </row>
    <row r="200" spans="1:16" s="1" customFormat="1" ht="15.6">
      <c r="A200" s="163"/>
      <c r="B200" s="163"/>
      <c r="C200" s="163"/>
      <c r="D200" s="164"/>
      <c r="E200" s="163"/>
      <c r="F200" s="163"/>
      <c r="G200" s="163"/>
      <c r="H200" s="163"/>
      <c r="I200" s="163"/>
      <c r="J200" s="163"/>
      <c r="K200" s="163"/>
      <c r="L200" s="163"/>
      <c r="M200" s="163"/>
      <c r="P200" s="433"/>
    </row>
    <row r="201" spans="1:16" s="1" customFormat="1" ht="15.6">
      <c r="A201" s="163"/>
      <c r="B201" s="163"/>
      <c r="C201" s="163"/>
      <c r="D201" s="164"/>
      <c r="E201" s="163"/>
      <c r="F201" s="163"/>
      <c r="G201" s="163"/>
      <c r="H201" s="163"/>
      <c r="I201" s="163"/>
      <c r="J201" s="163"/>
      <c r="K201" s="163"/>
      <c r="L201" s="163"/>
      <c r="M201" s="163"/>
      <c r="P201" s="433"/>
    </row>
    <row r="202" spans="1:16" s="1" customFormat="1" ht="15.6">
      <c r="A202" s="163"/>
      <c r="B202" s="163"/>
      <c r="C202" s="163"/>
      <c r="D202" s="164"/>
      <c r="E202" s="163"/>
      <c r="F202" s="163"/>
      <c r="G202" s="163"/>
      <c r="H202" s="163"/>
      <c r="I202" s="163"/>
      <c r="J202" s="163"/>
      <c r="K202" s="163"/>
      <c r="L202" s="163"/>
      <c r="M202" s="163"/>
      <c r="P202" s="433"/>
    </row>
    <row r="203" spans="1:16" s="1" customFormat="1" ht="15.6">
      <c r="A203" s="163"/>
      <c r="B203" s="163"/>
      <c r="C203" s="163"/>
      <c r="D203" s="164"/>
      <c r="E203" s="163"/>
      <c r="F203" s="163"/>
      <c r="G203" s="163"/>
      <c r="H203" s="163"/>
      <c r="I203" s="163"/>
      <c r="J203" s="163"/>
      <c r="K203" s="163"/>
      <c r="L203" s="163"/>
      <c r="M203" s="163"/>
      <c r="P203" s="433"/>
    </row>
    <row r="204" spans="1:16" s="1" customFormat="1" ht="15.6">
      <c r="A204" s="163"/>
      <c r="B204" s="163"/>
      <c r="C204" s="163"/>
      <c r="D204" s="164"/>
      <c r="E204" s="163"/>
      <c r="F204" s="163"/>
      <c r="G204" s="163"/>
      <c r="H204" s="163"/>
      <c r="I204" s="163"/>
      <c r="J204" s="163"/>
      <c r="K204" s="163"/>
      <c r="L204" s="163"/>
      <c r="M204" s="163"/>
      <c r="P204" s="433"/>
    </row>
    <row r="205" spans="1:16" s="1" customFormat="1" ht="15.6">
      <c r="A205" s="163"/>
      <c r="B205" s="163"/>
      <c r="C205" s="163"/>
      <c r="D205" s="164"/>
      <c r="E205" s="163"/>
      <c r="F205" s="163"/>
      <c r="G205" s="163"/>
      <c r="H205" s="163"/>
      <c r="I205" s="163"/>
      <c r="J205" s="163"/>
      <c r="K205" s="163"/>
      <c r="L205" s="163"/>
      <c r="M205" s="163"/>
      <c r="P205" s="433"/>
    </row>
    <row r="206" spans="1:16" s="1" customFormat="1" ht="15.6">
      <c r="A206" s="163"/>
      <c r="B206" s="163"/>
      <c r="C206" s="163"/>
      <c r="D206" s="164"/>
      <c r="E206" s="163"/>
      <c r="F206" s="163"/>
      <c r="G206" s="163"/>
      <c r="H206" s="163"/>
      <c r="I206" s="163"/>
      <c r="J206" s="163"/>
      <c r="K206" s="163"/>
      <c r="L206" s="163"/>
      <c r="M206" s="163"/>
      <c r="P206" s="433"/>
    </row>
    <row r="207" spans="1:16" s="1" customFormat="1" ht="15.6">
      <c r="A207" s="163"/>
      <c r="B207" s="163"/>
      <c r="C207" s="163"/>
      <c r="D207" s="164"/>
      <c r="E207" s="163"/>
      <c r="F207" s="163"/>
      <c r="G207" s="163"/>
      <c r="H207" s="163"/>
      <c r="I207" s="163"/>
      <c r="J207" s="163"/>
      <c r="K207" s="163"/>
      <c r="L207" s="163"/>
      <c r="M207" s="163"/>
      <c r="P207" s="433"/>
    </row>
    <row r="208" spans="1:16" s="1" customFormat="1" ht="15.6">
      <c r="A208" s="163"/>
      <c r="B208" s="163"/>
      <c r="C208" s="163"/>
      <c r="D208" s="164"/>
      <c r="E208" s="163"/>
      <c r="F208" s="163"/>
      <c r="G208" s="163"/>
      <c r="H208" s="163"/>
      <c r="I208" s="163"/>
      <c r="J208" s="163"/>
      <c r="K208" s="163"/>
      <c r="L208" s="163"/>
      <c r="M208" s="163"/>
      <c r="P208" s="433"/>
    </row>
    <row r="209" spans="1:16" s="1" customFormat="1" ht="15.6">
      <c r="A209" s="163"/>
      <c r="B209" s="163"/>
      <c r="C209" s="163"/>
      <c r="D209" s="164"/>
      <c r="E209" s="163"/>
      <c r="F209" s="163"/>
      <c r="G209" s="163"/>
      <c r="H209" s="163"/>
      <c r="I209" s="163"/>
      <c r="J209" s="163"/>
      <c r="K209" s="163"/>
      <c r="L209" s="163"/>
      <c r="M209" s="163"/>
      <c r="P209" s="433"/>
    </row>
    <row r="210" spans="1:16" s="1" customFormat="1">
      <c r="A210" s="163"/>
      <c r="B210" s="163"/>
      <c r="C210" s="163"/>
      <c r="D210" s="163"/>
      <c r="E210" s="163"/>
      <c r="F210" s="163"/>
      <c r="G210" s="163"/>
      <c r="H210" s="163"/>
      <c r="I210" s="163"/>
      <c r="J210" s="163"/>
      <c r="K210" s="163"/>
      <c r="L210" s="163"/>
      <c r="M210" s="163"/>
      <c r="P210" s="433"/>
    </row>
    <row r="211" spans="1:16" s="1" customFormat="1">
      <c r="A211" s="163"/>
      <c r="B211" s="163"/>
      <c r="C211" s="163"/>
      <c r="D211" s="163"/>
      <c r="E211" s="163"/>
      <c r="F211" s="163"/>
      <c r="G211" s="163"/>
      <c r="H211" s="163"/>
      <c r="I211" s="163"/>
      <c r="J211" s="163"/>
      <c r="K211" s="163"/>
      <c r="L211" s="163"/>
      <c r="M211" s="163"/>
      <c r="P211" s="433"/>
    </row>
    <row r="212" spans="1:16" s="1" customFormat="1">
      <c r="A212" s="163"/>
      <c r="B212" s="163"/>
      <c r="C212" s="163"/>
      <c r="D212" s="163"/>
      <c r="E212" s="163"/>
      <c r="F212" s="163"/>
      <c r="G212" s="163"/>
      <c r="H212" s="163"/>
      <c r="I212" s="163"/>
      <c r="J212" s="163"/>
      <c r="K212" s="163"/>
      <c r="L212" s="163"/>
      <c r="M212" s="163"/>
      <c r="P212" s="433"/>
    </row>
    <row r="213" spans="1:16" s="1" customFormat="1">
      <c r="A213" s="163"/>
      <c r="B213" s="163"/>
      <c r="C213" s="163"/>
      <c r="D213" s="163"/>
      <c r="E213" s="163"/>
      <c r="F213" s="163"/>
      <c r="G213" s="163"/>
      <c r="H213" s="163"/>
      <c r="I213" s="163"/>
      <c r="J213" s="163"/>
      <c r="K213" s="163"/>
      <c r="L213" s="163"/>
      <c r="M213" s="163"/>
      <c r="P213" s="433"/>
    </row>
    <row r="214" spans="1:16" s="1" customFormat="1">
      <c r="A214" s="163"/>
      <c r="B214" s="163"/>
      <c r="C214" s="163"/>
      <c r="D214" s="163"/>
      <c r="E214" s="163"/>
      <c r="F214" s="163"/>
      <c r="G214" s="163"/>
      <c r="H214" s="163"/>
      <c r="I214" s="163"/>
      <c r="J214" s="163"/>
      <c r="K214" s="163"/>
      <c r="L214" s="163"/>
      <c r="M214" s="163"/>
      <c r="P214" s="433"/>
    </row>
    <row r="215" spans="1:16" s="1" customFormat="1">
      <c r="A215" s="163"/>
      <c r="B215" s="163"/>
      <c r="C215" s="163"/>
      <c r="D215" s="163"/>
      <c r="E215" s="163"/>
      <c r="F215" s="163"/>
      <c r="G215" s="163"/>
      <c r="H215" s="163"/>
      <c r="I215" s="163"/>
      <c r="J215" s="163"/>
      <c r="K215" s="163"/>
      <c r="L215" s="163"/>
      <c r="M215" s="163"/>
      <c r="P215" s="433"/>
    </row>
    <row r="216" spans="1:16" s="1" customFormat="1">
      <c r="A216" s="163"/>
      <c r="B216" s="163"/>
      <c r="C216" s="163"/>
      <c r="D216" s="163"/>
      <c r="E216" s="163"/>
      <c r="F216" s="163"/>
      <c r="G216" s="163"/>
      <c r="H216" s="163"/>
      <c r="I216" s="163"/>
      <c r="J216" s="163"/>
      <c r="K216" s="163"/>
      <c r="L216" s="163"/>
      <c r="M216" s="163"/>
      <c r="P216" s="433"/>
    </row>
    <row r="217" spans="1:16" s="1" customFormat="1">
      <c r="A217" s="163"/>
      <c r="B217" s="163"/>
      <c r="C217" s="163"/>
      <c r="D217" s="163"/>
      <c r="E217" s="163"/>
      <c r="F217" s="163"/>
      <c r="G217" s="163"/>
      <c r="H217" s="163"/>
      <c r="I217" s="163"/>
      <c r="J217" s="163"/>
      <c r="K217" s="163"/>
      <c r="L217" s="163"/>
      <c r="M217" s="163"/>
      <c r="P217" s="433"/>
    </row>
    <row r="218" spans="1:16" s="1" customFormat="1">
      <c r="A218" s="163"/>
      <c r="B218" s="163"/>
      <c r="C218" s="163"/>
      <c r="D218" s="163"/>
      <c r="E218" s="163"/>
      <c r="F218" s="163"/>
      <c r="G218" s="163"/>
      <c r="H218" s="163"/>
      <c r="I218" s="163"/>
      <c r="J218" s="163"/>
      <c r="K218" s="163"/>
      <c r="L218" s="163"/>
      <c r="M218" s="163"/>
      <c r="P218" s="433"/>
    </row>
    <row r="219" spans="1:16" s="1" customFormat="1">
      <c r="A219" s="163"/>
      <c r="B219" s="163"/>
      <c r="C219" s="163"/>
      <c r="D219" s="163"/>
      <c r="E219" s="163"/>
      <c r="F219" s="163"/>
      <c r="G219" s="163"/>
      <c r="H219" s="163"/>
      <c r="I219" s="163"/>
      <c r="J219" s="163"/>
      <c r="K219" s="163"/>
      <c r="L219" s="163"/>
      <c r="M219" s="163"/>
      <c r="P219" s="433"/>
    </row>
    <row r="220" spans="1:16" s="1" customFormat="1">
      <c r="A220" s="163"/>
      <c r="B220" s="163"/>
      <c r="C220" s="163"/>
      <c r="D220" s="163"/>
      <c r="E220" s="163"/>
      <c r="F220" s="163"/>
      <c r="G220" s="163"/>
      <c r="H220" s="163"/>
      <c r="I220" s="163"/>
      <c r="J220" s="163"/>
      <c r="K220" s="163"/>
      <c r="L220" s="163"/>
      <c r="M220" s="163"/>
      <c r="P220" s="433"/>
    </row>
    <row r="221" spans="1:16" s="1" customFormat="1">
      <c r="A221" s="163"/>
      <c r="B221" s="163"/>
      <c r="C221" s="163"/>
      <c r="D221" s="163"/>
      <c r="E221" s="163"/>
      <c r="F221" s="163"/>
      <c r="G221" s="163"/>
      <c r="H221" s="163"/>
      <c r="I221" s="163"/>
      <c r="J221" s="163"/>
      <c r="K221" s="163"/>
      <c r="L221" s="163"/>
      <c r="M221" s="163"/>
      <c r="P221" s="433"/>
    </row>
    <row r="222" spans="1:16" s="1" customFormat="1">
      <c r="A222" s="163"/>
      <c r="B222" s="163"/>
      <c r="C222" s="163"/>
      <c r="D222" s="163"/>
      <c r="E222" s="163"/>
      <c r="F222" s="163"/>
      <c r="G222" s="163"/>
      <c r="H222" s="163"/>
      <c r="I222" s="163"/>
      <c r="J222" s="163"/>
      <c r="K222" s="163"/>
      <c r="L222" s="163"/>
      <c r="M222" s="163"/>
      <c r="P222" s="433"/>
    </row>
    <row r="223" spans="1:16" s="1" customFormat="1">
      <c r="A223" s="163"/>
      <c r="B223" s="163"/>
      <c r="C223" s="163"/>
      <c r="D223" s="163"/>
      <c r="E223" s="163"/>
      <c r="F223" s="163"/>
      <c r="G223" s="163"/>
      <c r="H223" s="163"/>
      <c r="I223" s="163"/>
      <c r="J223" s="163"/>
      <c r="K223" s="163"/>
      <c r="L223" s="163"/>
      <c r="M223" s="163"/>
      <c r="P223" s="433"/>
    </row>
    <row r="224" spans="1:16" s="1" customFormat="1">
      <c r="A224" s="163"/>
      <c r="B224" s="163"/>
      <c r="C224" s="163"/>
      <c r="D224" s="163"/>
      <c r="E224" s="163"/>
      <c r="F224" s="163"/>
      <c r="G224" s="163"/>
      <c r="H224" s="163"/>
      <c r="I224" s="163"/>
      <c r="J224" s="163"/>
      <c r="K224" s="163"/>
      <c r="L224" s="163"/>
      <c r="M224" s="163"/>
      <c r="P224" s="433"/>
    </row>
    <row r="225" spans="1:16" s="1" customFormat="1">
      <c r="A225" s="163"/>
      <c r="B225" s="163"/>
      <c r="C225" s="163"/>
      <c r="D225" s="163"/>
      <c r="E225" s="163"/>
      <c r="F225" s="163"/>
      <c r="G225" s="163"/>
      <c r="H225" s="163"/>
      <c r="I225" s="163"/>
      <c r="J225" s="163"/>
      <c r="K225" s="163"/>
      <c r="L225" s="163"/>
      <c r="M225" s="163"/>
      <c r="P225" s="433"/>
    </row>
    <row r="226" spans="1:16" s="1" customFormat="1">
      <c r="A226" s="163"/>
      <c r="B226" s="163"/>
      <c r="C226" s="163"/>
      <c r="D226" s="163"/>
      <c r="E226" s="163"/>
      <c r="F226" s="163"/>
      <c r="G226" s="163"/>
      <c r="H226" s="163"/>
      <c r="I226" s="163"/>
      <c r="J226" s="163"/>
      <c r="K226" s="163"/>
      <c r="L226" s="163"/>
      <c r="M226" s="163"/>
      <c r="P226" s="433"/>
    </row>
    <row r="227" spans="1:16" s="1" customFormat="1">
      <c r="A227" s="163"/>
      <c r="B227" s="163"/>
      <c r="C227" s="163"/>
      <c r="D227" s="163"/>
      <c r="E227" s="163"/>
      <c r="F227" s="163"/>
      <c r="G227" s="163"/>
      <c r="H227" s="163"/>
      <c r="I227" s="163"/>
      <c r="J227" s="163"/>
      <c r="K227" s="163"/>
      <c r="L227" s="163"/>
      <c r="M227" s="163"/>
      <c r="P227" s="433"/>
    </row>
    <row r="228" spans="1:16" s="1" customFormat="1">
      <c r="A228" s="163"/>
      <c r="B228" s="163"/>
      <c r="C228" s="163"/>
      <c r="D228" s="163"/>
      <c r="E228" s="163"/>
      <c r="F228" s="163"/>
      <c r="G228" s="163"/>
      <c r="H228" s="163"/>
      <c r="I228" s="163"/>
      <c r="J228" s="163"/>
      <c r="K228" s="163"/>
      <c r="L228" s="163"/>
      <c r="M228" s="163"/>
      <c r="P228" s="433"/>
    </row>
    <row r="229" spans="1:16" s="1" customFormat="1">
      <c r="A229" s="163"/>
      <c r="B229" s="163"/>
      <c r="C229" s="163"/>
      <c r="D229" s="163"/>
      <c r="E229" s="163"/>
      <c r="F229" s="163"/>
      <c r="G229" s="163"/>
      <c r="H229" s="163"/>
      <c r="I229" s="163"/>
      <c r="J229" s="163"/>
      <c r="K229" s="163"/>
      <c r="L229" s="163"/>
      <c r="M229" s="163"/>
      <c r="P229" s="433"/>
    </row>
    <row r="230" spans="1:16" s="1" customFormat="1">
      <c r="A230" s="163"/>
      <c r="B230" s="163"/>
      <c r="C230" s="163"/>
      <c r="D230" s="163"/>
      <c r="E230" s="163"/>
      <c r="F230" s="163"/>
      <c r="G230" s="163"/>
      <c r="H230" s="163"/>
      <c r="I230" s="163"/>
      <c r="J230" s="163"/>
      <c r="K230" s="163"/>
      <c r="L230" s="163"/>
      <c r="M230" s="163"/>
      <c r="P230" s="433"/>
    </row>
    <row r="231" spans="1:16" s="1" customFormat="1">
      <c r="A231" s="163"/>
      <c r="B231" s="163"/>
      <c r="C231" s="163"/>
      <c r="D231" s="163"/>
      <c r="E231" s="163"/>
      <c r="F231" s="163"/>
      <c r="G231" s="163"/>
      <c r="H231" s="163"/>
      <c r="I231" s="163"/>
      <c r="J231" s="163"/>
      <c r="K231" s="163"/>
      <c r="L231" s="163"/>
      <c r="M231" s="163"/>
      <c r="P231" s="433"/>
    </row>
    <row r="232" spans="1:16" s="1" customFormat="1">
      <c r="A232" s="163"/>
      <c r="B232" s="163"/>
      <c r="C232" s="163"/>
      <c r="D232" s="163"/>
      <c r="E232" s="163"/>
      <c r="F232" s="163"/>
      <c r="G232" s="163"/>
      <c r="H232" s="163"/>
      <c r="I232" s="163"/>
      <c r="J232" s="163"/>
      <c r="K232" s="163"/>
      <c r="L232" s="163"/>
      <c r="M232" s="163"/>
      <c r="P232" s="433"/>
    </row>
    <row r="233" spans="1:16" s="1" customFormat="1">
      <c r="A233" s="163"/>
      <c r="B233" s="163"/>
      <c r="C233" s="163"/>
      <c r="D233" s="163"/>
      <c r="E233" s="163"/>
      <c r="F233" s="163"/>
      <c r="G233" s="163"/>
      <c r="H233" s="163"/>
      <c r="I233" s="163"/>
      <c r="J233" s="163"/>
      <c r="K233" s="163"/>
      <c r="L233" s="163"/>
      <c r="M233" s="163"/>
      <c r="P233" s="433"/>
    </row>
    <row r="234" spans="1:16" s="1" customFormat="1">
      <c r="A234" s="163"/>
      <c r="B234" s="163"/>
      <c r="C234" s="163"/>
      <c r="D234" s="163"/>
      <c r="E234" s="163"/>
      <c r="F234" s="163"/>
      <c r="G234" s="163"/>
      <c r="H234" s="163"/>
      <c r="I234" s="163"/>
      <c r="J234" s="163"/>
      <c r="K234" s="163"/>
      <c r="L234" s="163"/>
      <c r="M234" s="163"/>
      <c r="P234" s="433"/>
    </row>
    <row r="235" spans="1:16" s="1" customFormat="1">
      <c r="A235" s="163"/>
      <c r="B235" s="163"/>
      <c r="C235" s="163"/>
      <c r="D235" s="163"/>
      <c r="E235" s="163"/>
      <c r="F235" s="163"/>
      <c r="G235" s="163"/>
      <c r="H235" s="163"/>
      <c r="I235" s="163"/>
      <c r="J235" s="163"/>
      <c r="K235" s="163"/>
      <c r="L235" s="163"/>
      <c r="M235" s="163"/>
      <c r="P235" s="433"/>
    </row>
    <row r="236" spans="1:16" s="1" customFormat="1">
      <c r="A236" s="163"/>
      <c r="B236" s="163"/>
      <c r="C236" s="163"/>
      <c r="D236" s="163"/>
      <c r="E236" s="163"/>
      <c r="F236" s="163"/>
      <c r="G236" s="163"/>
      <c r="H236" s="163"/>
      <c r="I236" s="163"/>
      <c r="J236" s="163"/>
      <c r="K236" s="163"/>
      <c r="L236" s="163"/>
      <c r="M236" s="163"/>
      <c r="P236" s="433"/>
    </row>
    <row r="237" spans="1:16" s="1" customFormat="1">
      <c r="A237" s="163"/>
      <c r="B237" s="163"/>
      <c r="C237" s="163"/>
      <c r="D237" s="163"/>
      <c r="E237" s="163"/>
      <c r="F237" s="163"/>
      <c r="G237" s="163"/>
      <c r="H237" s="163"/>
      <c r="I237" s="163"/>
      <c r="J237" s="163"/>
      <c r="K237" s="163"/>
      <c r="L237" s="163"/>
      <c r="M237" s="163"/>
      <c r="P237" s="433"/>
    </row>
    <row r="238" spans="1:16" s="1" customFormat="1">
      <c r="A238" s="163"/>
      <c r="B238" s="163"/>
      <c r="C238" s="163"/>
      <c r="D238" s="163"/>
      <c r="E238" s="163"/>
      <c r="F238" s="163"/>
      <c r="G238" s="163"/>
      <c r="H238" s="163"/>
      <c r="I238" s="163"/>
      <c r="J238" s="163"/>
      <c r="K238" s="163"/>
      <c r="L238" s="163"/>
      <c r="M238" s="163"/>
      <c r="P238" s="433"/>
    </row>
    <row r="239" spans="1:16" s="1" customFormat="1">
      <c r="A239" s="163"/>
      <c r="B239" s="163"/>
      <c r="C239" s="163"/>
      <c r="D239" s="163"/>
      <c r="E239" s="163"/>
      <c r="F239" s="163"/>
      <c r="G239" s="163"/>
      <c r="H239" s="163"/>
      <c r="I239" s="163"/>
      <c r="J239" s="163"/>
      <c r="K239" s="163"/>
      <c r="L239" s="163"/>
      <c r="M239" s="163"/>
      <c r="P239" s="433"/>
    </row>
    <row r="240" spans="1:16" s="1" customFormat="1">
      <c r="A240" s="163"/>
      <c r="B240" s="163"/>
      <c r="C240" s="163"/>
      <c r="D240" s="163"/>
      <c r="E240" s="163"/>
      <c r="F240" s="163"/>
      <c r="G240" s="163"/>
      <c r="H240" s="163"/>
      <c r="I240" s="163"/>
      <c r="J240" s="163"/>
      <c r="K240" s="163"/>
      <c r="L240" s="163"/>
      <c r="M240" s="163"/>
      <c r="P240" s="433"/>
    </row>
    <row r="241" spans="1:16" s="1" customFormat="1">
      <c r="A241" s="163"/>
      <c r="B241" s="163"/>
      <c r="C241" s="163"/>
      <c r="D241" s="163"/>
      <c r="E241" s="163"/>
      <c r="F241" s="163"/>
      <c r="G241" s="163"/>
      <c r="H241" s="163"/>
      <c r="I241" s="163"/>
      <c r="J241" s="163"/>
      <c r="K241" s="163"/>
      <c r="L241" s="163"/>
      <c r="M241" s="163"/>
      <c r="P241" s="433"/>
    </row>
    <row r="242" spans="1:16" s="1" customFormat="1">
      <c r="A242" s="163"/>
      <c r="B242" s="163"/>
      <c r="C242" s="163"/>
      <c r="D242" s="163"/>
      <c r="E242" s="163"/>
      <c r="F242" s="163"/>
      <c r="G242" s="163"/>
      <c r="H242" s="163"/>
      <c r="I242" s="163"/>
      <c r="J242" s="163"/>
      <c r="K242" s="163"/>
      <c r="L242" s="163"/>
      <c r="M242" s="163"/>
      <c r="P242" s="433"/>
    </row>
    <row r="243" spans="1:16" s="1" customFormat="1">
      <c r="A243" s="163"/>
      <c r="B243" s="163"/>
      <c r="C243" s="163"/>
      <c r="D243" s="163"/>
      <c r="E243" s="163"/>
      <c r="F243" s="163"/>
      <c r="G243" s="163"/>
      <c r="H243" s="163"/>
      <c r="I243" s="163"/>
      <c r="J243" s="163"/>
      <c r="K243" s="163"/>
      <c r="L243" s="163"/>
      <c r="M243" s="163"/>
      <c r="P243" s="433"/>
    </row>
    <row r="244" spans="1:16" s="1" customFormat="1">
      <c r="A244" s="163"/>
      <c r="B244" s="163"/>
      <c r="C244" s="163"/>
      <c r="D244" s="163"/>
      <c r="E244" s="163"/>
      <c r="F244" s="163"/>
      <c r="G244" s="163"/>
      <c r="H244" s="163"/>
      <c r="I244" s="163"/>
      <c r="J244" s="163"/>
      <c r="K244" s="163"/>
      <c r="L244" s="163"/>
      <c r="M244" s="163"/>
      <c r="P244" s="433"/>
    </row>
    <row r="245" spans="1:16" s="1" customFormat="1">
      <c r="A245" s="163"/>
      <c r="B245" s="163"/>
      <c r="C245" s="163"/>
      <c r="D245" s="163"/>
      <c r="E245" s="163"/>
      <c r="F245" s="163"/>
      <c r="G245" s="163"/>
      <c r="H245" s="163"/>
      <c r="I245" s="163"/>
      <c r="J245" s="163"/>
      <c r="K245" s="163"/>
      <c r="L245" s="163"/>
      <c r="M245" s="163"/>
      <c r="P245" s="433"/>
    </row>
    <row r="246" spans="1:16" s="1" customFormat="1">
      <c r="A246" s="163"/>
      <c r="B246" s="163"/>
      <c r="C246" s="163"/>
      <c r="D246" s="163"/>
      <c r="E246" s="163"/>
      <c r="F246" s="163"/>
      <c r="G246" s="163"/>
      <c r="H246" s="163"/>
      <c r="I246" s="163"/>
      <c r="J246" s="163"/>
      <c r="K246" s="163"/>
      <c r="L246" s="163"/>
      <c r="M246" s="163"/>
      <c r="P246" s="433"/>
    </row>
    <row r="247" spans="1:16" s="1" customFormat="1">
      <c r="A247" s="163"/>
      <c r="B247" s="163"/>
      <c r="C247" s="163"/>
      <c r="D247" s="163"/>
      <c r="E247" s="163"/>
      <c r="F247" s="163"/>
      <c r="G247" s="163"/>
      <c r="H247" s="163"/>
      <c r="I247" s="163"/>
      <c r="J247" s="163"/>
      <c r="K247" s="163"/>
      <c r="L247" s="163"/>
      <c r="M247" s="163"/>
      <c r="P247" s="433"/>
    </row>
    <row r="248" spans="1:16" s="1" customFormat="1">
      <c r="A248" s="163"/>
      <c r="B248" s="163"/>
      <c r="C248" s="163"/>
      <c r="D248" s="163"/>
      <c r="E248" s="163"/>
      <c r="F248" s="163"/>
      <c r="G248" s="163"/>
      <c r="H248" s="163"/>
      <c r="I248" s="163"/>
      <c r="J248" s="163"/>
      <c r="K248" s="163"/>
      <c r="L248" s="163"/>
      <c r="M248" s="163"/>
      <c r="P248" s="433"/>
    </row>
    <row r="249" spans="1:16" s="1" customFormat="1">
      <c r="A249" s="163"/>
      <c r="B249" s="163"/>
      <c r="C249" s="163"/>
      <c r="D249" s="163"/>
      <c r="E249" s="163"/>
      <c r="F249" s="163"/>
      <c r="G249" s="163"/>
      <c r="H249" s="163"/>
      <c r="I249" s="163"/>
      <c r="J249" s="163"/>
      <c r="K249" s="163"/>
      <c r="L249" s="163"/>
      <c r="M249" s="163"/>
      <c r="P249" s="433"/>
    </row>
    <row r="250" spans="1:16" s="1" customFormat="1">
      <c r="A250" s="163"/>
      <c r="B250" s="163"/>
      <c r="C250" s="163"/>
      <c r="D250" s="163"/>
      <c r="E250" s="163"/>
      <c r="F250" s="163"/>
      <c r="G250" s="163"/>
      <c r="H250" s="163"/>
      <c r="I250" s="163"/>
      <c r="J250" s="163"/>
      <c r="K250" s="163"/>
      <c r="L250" s="163"/>
      <c r="M250" s="163"/>
      <c r="P250" s="433"/>
    </row>
    <row r="251" spans="1:16" s="1" customFormat="1">
      <c r="A251" s="163"/>
      <c r="B251" s="163"/>
      <c r="C251" s="163"/>
      <c r="D251" s="163"/>
      <c r="E251" s="163"/>
      <c r="F251" s="163"/>
      <c r="G251" s="163"/>
      <c r="H251" s="163"/>
      <c r="I251" s="163"/>
      <c r="J251" s="163"/>
      <c r="K251" s="163"/>
      <c r="L251" s="163"/>
      <c r="M251" s="163"/>
      <c r="P251" s="433"/>
    </row>
    <row r="252" spans="1:16" s="1" customFormat="1">
      <c r="A252" s="163"/>
      <c r="B252" s="163"/>
      <c r="C252" s="163"/>
      <c r="D252" s="163"/>
      <c r="E252" s="163"/>
      <c r="F252" s="163"/>
      <c r="G252" s="163"/>
      <c r="H252" s="163"/>
      <c r="I252" s="163"/>
      <c r="J252" s="163"/>
      <c r="K252" s="163"/>
      <c r="L252" s="163"/>
      <c r="M252" s="163"/>
      <c r="P252" s="433"/>
    </row>
    <row r="253" spans="1:16" s="1" customFormat="1">
      <c r="A253" s="163"/>
      <c r="B253" s="163"/>
      <c r="C253" s="163"/>
      <c r="D253" s="163"/>
      <c r="E253" s="163"/>
      <c r="F253" s="163"/>
      <c r="G253" s="163"/>
      <c r="H253" s="163"/>
      <c r="I253" s="163"/>
      <c r="J253" s="163"/>
      <c r="K253" s="163"/>
      <c r="L253" s="163"/>
      <c r="M253" s="163"/>
      <c r="P253" s="433"/>
    </row>
    <row r="254" spans="1:16" s="1" customFormat="1">
      <c r="A254" s="163"/>
      <c r="B254" s="163"/>
      <c r="C254" s="163"/>
      <c r="D254" s="163"/>
      <c r="E254" s="163"/>
      <c r="F254" s="163"/>
      <c r="G254" s="163"/>
      <c r="H254" s="163"/>
      <c r="I254" s="163"/>
      <c r="J254" s="163"/>
      <c r="K254" s="163"/>
      <c r="L254" s="163"/>
      <c r="M254" s="163"/>
      <c r="P254" s="433"/>
    </row>
    <row r="255" spans="1:16" s="1" customFormat="1">
      <c r="A255" s="163"/>
      <c r="B255" s="163"/>
      <c r="C255" s="163"/>
      <c r="D255" s="163"/>
      <c r="E255" s="163"/>
      <c r="F255" s="163"/>
      <c r="G255" s="163"/>
      <c r="H255" s="163"/>
      <c r="I255" s="163"/>
      <c r="J255" s="163"/>
      <c r="K255" s="163"/>
      <c r="L255" s="163"/>
      <c r="M255" s="163"/>
      <c r="P255" s="433"/>
    </row>
    <row r="256" spans="1:16" s="1" customFormat="1">
      <c r="A256" s="163"/>
      <c r="B256" s="163"/>
      <c r="C256" s="163"/>
      <c r="D256" s="163"/>
      <c r="E256" s="163"/>
      <c r="F256" s="163"/>
      <c r="G256" s="163"/>
      <c r="H256" s="163"/>
      <c r="I256" s="163"/>
      <c r="J256" s="163"/>
      <c r="K256" s="163"/>
      <c r="L256" s="163"/>
      <c r="M256" s="163"/>
      <c r="P256" s="433"/>
    </row>
    <row r="257" spans="1:16" s="1" customFormat="1">
      <c r="A257" s="163"/>
      <c r="B257" s="163"/>
      <c r="C257" s="163"/>
      <c r="D257" s="163"/>
      <c r="E257" s="163"/>
      <c r="F257" s="163"/>
      <c r="G257" s="163"/>
      <c r="H257" s="163"/>
      <c r="I257" s="163"/>
      <c r="J257" s="163"/>
      <c r="K257" s="163"/>
      <c r="L257" s="163"/>
      <c r="M257" s="163"/>
      <c r="P257" s="433"/>
    </row>
    <row r="258" spans="1:16" s="1" customFormat="1">
      <c r="A258" s="163"/>
      <c r="B258" s="163"/>
      <c r="C258" s="163"/>
      <c r="D258" s="163"/>
      <c r="E258" s="163"/>
      <c r="F258" s="163"/>
      <c r="G258" s="163"/>
      <c r="H258" s="163"/>
      <c r="I258" s="163"/>
      <c r="J258" s="163"/>
      <c r="K258" s="163"/>
      <c r="L258" s="163"/>
      <c r="M258" s="163"/>
      <c r="P258" s="433"/>
    </row>
    <row r="259" spans="1:16" s="1" customFormat="1">
      <c r="A259" s="163"/>
      <c r="B259" s="163"/>
      <c r="C259" s="163"/>
      <c r="D259" s="163"/>
      <c r="E259" s="163"/>
      <c r="F259" s="163"/>
      <c r="G259" s="163"/>
      <c r="H259" s="163"/>
      <c r="I259" s="163"/>
      <c r="J259" s="163"/>
      <c r="K259" s="163"/>
      <c r="L259" s="163"/>
      <c r="M259" s="163"/>
      <c r="P259" s="433"/>
    </row>
    <row r="260" spans="1:16" s="1" customFormat="1">
      <c r="A260" s="163"/>
      <c r="B260" s="163"/>
      <c r="C260" s="163"/>
      <c r="D260" s="163"/>
      <c r="E260" s="163"/>
      <c r="F260" s="163"/>
      <c r="G260" s="163"/>
      <c r="H260" s="163"/>
      <c r="I260" s="163"/>
      <c r="J260" s="163"/>
      <c r="K260" s="163"/>
      <c r="L260" s="163"/>
      <c r="M260" s="163"/>
      <c r="P260" s="433"/>
    </row>
    <row r="261" spans="1:16" s="1" customFormat="1">
      <c r="A261" s="163"/>
      <c r="B261" s="163"/>
      <c r="C261" s="163"/>
      <c r="D261" s="163"/>
      <c r="E261" s="163"/>
      <c r="F261" s="163"/>
      <c r="G261" s="163"/>
      <c r="H261" s="163"/>
      <c r="I261" s="163"/>
      <c r="J261" s="163"/>
      <c r="K261" s="163"/>
      <c r="L261" s="163"/>
      <c r="M261" s="163"/>
      <c r="P261" s="433"/>
    </row>
    <row r="262" spans="1:16" s="1" customFormat="1">
      <c r="A262" s="163"/>
      <c r="B262" s="163"/>
      <c r="C262" s="163"/>
      <c r="D262" s="163"/>
      <c r="E262" s="163"/>
      <c r="F262" s="163"/>
      <c r="G262" s="163"/>
      <c r="H262" s="163"/>
      <c r="I262" s="163"/>
      <c r="J262" s="163"/>
      <c r="K262" s="163"/>
      <c r="L262" s="163"/>
      <c r="M262" s="163"/>
      <c r="P262" s="433"/>
    </row>
    <row r="263" spans="1:16" s="1" customFormat="1">
      <c r="A263" s="163"/>
      <c r="B263" s="163"/>
      <c r="C263" s="163"/>
      <c r="D263" s="163"/>
      <c r="E263" s="163"/>
      <c r="F263" s="163"/>
      <c r="G263" s="163"/>
      <c r="H263" s="163"/>
      <c r="I263" s="163"/>
      <c r="J263" s="163"/>
      <c r="K263" s="163"/>
      <c r="L263" s="163"/>
      <c r="M263" s="163"/>
      <c r="P263" s="433"/>
    </row>
    <row r="264" spans="1:16" s="1" customFormat="1">
      <c r="A264" s="163"/>
      <c r="B264" s="163"/>
      <c r="C264" s="163"/>
      <c r="D264" s="163"/>
      <c r="E264" s="163"/>
      <c r="F264" s="163"/>
      <c r="G264" s="163"/>
      <c r="H264" s="163"/>
      <c r="I264" s="163"/>
      <c r="J264" s="163"/>
      <c r="K264" s="163"/>
      <c r="L264" s="163"/>
      <c r="M264" s="163"/>
      <c r="P264" s="433"/>
    </row>
    <row r="265" spans="1:16" s="1" customFormat="1">
      <c r="A265" s="163"/>
      <c r="B265" s="163"/>
      <c r="C265" s="163"/>
      <c r="D265" s="163"/>
      <c r="E265" s="163"/>
      <c r="F265" s="163"/>
      <c r="G265" s="163"/>
      <c r="H265" s="163"/>
      <c r="I265" s="163"/>
      <c r="J265" s="163"/>
      <c r="K265" s="163"/>
      <c r="L265" s="163"/>
      <c r="M265" s="163"/>
      <c r="P265" s="433"/>
    </row>
    <row r="266" spans="1:16" s="1" customFormat="1">
      <c r="A266" s="163"/>
      <c r="B266" s="163"/>
      <c r="C266" s="163"/>
      <c r="D266" s="163"/>
      <c r="E266" s="163"/>
      <c r="F266" s="163"/>
      <c r="G266" s="163"/>
      <c r="H266" s="163"/>
      <c r="I266" s="163"/>
      <c r="J266" s="163"/>
      <c r="K266" s="163"/>
      <c r="L266" s="163"/>
      <c r="M266" s="163"/>
      <c r="P266" s="433"/>
    </row>
    <row r="267" spans="1:16" s="1" customFormat="1">
      <c r="A267" s="163"/>
      <c r="B267" s="163"/>
      <c r="C267" s="163"/>
      <c r="D267" s="163"/>
      <c r="E267" s="163"/>
      <c r="F267" s="163"/>
      <c r="G267" s="163"/>
      <c r="H267" s="163"/>
      <c r="I267" s="163"/>
      <c r="J267" s="163"/>
      <c r="K267" s="163"/>
      <c r="L267" s="163"/>
      <c r="M267" s="163"/>
      <c r="P267" s="433"/>
    </row>
    <row r="268" spans="1:16" s="1" customFormat="1">
      <c r="A268" s="163"/>
      <c r="B268" s="163"/>
      <c r="C268" s="163"/>
      <c r="D268" s="163"/>
      <c r="E268" s="163"/>
      <c r="F268" s="163"/>
      <c r="G268" s="163"/>
      <c r="H268" s="163"/>
      <c r="I268" s="163"/>
      <c r="J268" s="163"/>
      <c r="K268" s="163"/>
      <c r="L268" s="163"/>
      <c r="M268" s="163"/>
      <c r="P268" s="433"/>
    </row>
    <row r="269" spans="1:16" s="1" customFormat="1">
      <c r="A269" s="163"/>
      <c r="B269" s="163"/>
      <c r="C269" s="163"/>
      <c r="D269" s="163"/>
      <c r="E269" s="163"/>
      <c r="F269" s="163"/>
      <c r="G269" s="163"/>
      <c r="H269" s="163"/>
      <c r="I269" s="163"/>
      <c r="J269" s="163"/>
      <c r="K269" s="163"/>
      <c r="L269" s="163"/>
      <c r="M269" s="163"/>
      <c r="P269" s="433"/>
    </row>
    <row r="270" spans="1:16" s="1" customFormat="1">
      <c r="A270" s="163"/>
      <c r="B270" s="163"/>
      <c r="C270" s="163"/>
      <c r="D270" s="163"/>
      <c r="E270" s="163"/>
      <c r="F270" s="163"/>
      <c r="G270" s="163"/>
      <c r="H270" s="163"/>
      <c r="I270" s="163"/>
      <c r="J270" s="163"/>
      <c r="K270" s="163"/>
      <c r="L270" s="163"/>
      <c r="M270" s="163"/>
      <c r="P270" s="433"/>
    </row>
    <row r="271" spans="1:16" s="1" customFormat="1">
      <c r="A271" s="163"/>
      <c r="B271" s="163"/>
      <c r="C271" s="163"/>
      <c r="D271" s="163"/>
      <c r="E271" s="163"/>
      <c r="F271" s="163"/>
      <c r="G271" s="163"/>
      <c r="H271" s="163"/>
      <c r="I271" s="163"/>
      <c r="J271" s="163"/>
      <c r="K271" s="163"/>
      <c r="L271" s="163"/>
      <c r="M271" s="163"/>
      <c r="P271" s="433"/>
    </row>
    <row r="272" spans="1:16" s="1" customFormat="1">
      <c r="A272" s="163"/>
      <c r="B272" s="163"/>
      <c r="C272" s="163"/>
      <c r="D272" s="163"/>
      <c r="E272" s="163"/>
      <c r="F272" s="163"/>
      <c r="G272" s="163"/>
      <c r="H272" s="163"/>
      <c r="I272" s="163"/>
      <c r="J272" s="163"/>
      <c r="K272" s="163"/>
      <c r="L272" s="163"/>
      <c r="M272" s="163"/>
      <c r="P272" s="433"/>
    </row>
    <row r="273" spans="1:16" s="1" customFormat="1">
      <c r="A273" s="163"/>
      <c r="B273" s="163"/>
      <c r="C273" s="163"/>
      <c r="D273" s="163"/>
      <c r="E273" s="163"/>
      <c r="F273" s="163"/>
      <c r="G273" s="163"/>
      <c r="H273" s="163"/>
      <c r="I273" s="163"/>
      <c r="J273" s="163"/>
      <c r="K273" s="163"/>
      <c r="L273" s="163"/>
      <c r="M273" s="163"/>
      <c r="P273" s="433"/>
    </row>
    <row r="274" spans="1:16" s="1" customFormat="1">
      <c r="A274" s="163"/>
      <c r="B274" s="163"/>
      <c r="C274" s="163"/>
      <c r="D274" s="163"/>
      <c r="E274" s="163"/>
      <c r="F274" s="163"/>
      <c r="G274" s="163"/>
      <c r="H274" s="163"/>
      <c r="I274" s="163"/>
      <c r="J274" s="163"/>
      <c r="K274" s="163"/>
      <c r="L274" s="163"/>
      <c r="M274" s="163"/>
      <c r="P274" s="433"/>
    </row>
    <row r="275" spans="1:16" s="1" customFormat="1">
      <c r="A275" s="163"/>
      <c r="B275" s="163"/>
      <c r="C275" s="163"/>
      <c r="D275" s="163"/>
      <c r="E275" s="163"/>
      <c r="F275" s="163"/>
      <c r="G275" s="163"/>
      <c r="H275" s="163"/>
      <c r="I275" s="163"/>
      <c r="J275" s="163"/>
      <c r="K275" s="163"/>
      <c r="L275" s="163"/>
      <c r="M275" s="163"/>
      <c r="P275" s="433"/>
    </row>
    <row r="276" spans="1:16" s="1" customFormat="1">
      <c r="A276" s="163"/>
      <c r="B276" s="163"/>
      <c r="C276" s="163"/>
      <c r="D276" s="163"/>
      <c r="E276" s="163"/>
      <c r="F276" s="163"/>
      <c r="G276" s="163"/>
      <c r="H276" s="163"/>
      <c r="I276" s="163"/>
      <c r="J276" s="163"/>
      <c r="K276" s="163"/>
      <c r="L276" s="163"/>
      <c r="M276" s="163"/>
      <c r="P276" s="433"/>
    </row>
    <row r="277" spans="1:16" s="1" customFormat="1">
      <c r="A277" s="163"/>
      <c r="B277" s="163"/>
      <c r="C277" s="163"/>
      <c r="D277" s="163"/>
      <c r="E277" s="163"/>
      <c r="F277" s="163"/>
      <c r="G277" s="163"/>
      <c r="H277" s="163"/>
      <c r="I277" s="163"/>
      <c r="J277" s="163"/>
      <c r="K277" s="163"/>
      <c r="L277" s="163"/>
      <c r="M277" s="163"/>
      <c r="P277" s="433"/>
    </row>
    <row r="278" spans="1:16" s="1" customFormat="1">
      <c r="A278" s="163"/>
      <c r="B278" s="163"/>
      <c r="C278" s="163"/>
      <c r="D278" s="163"/>
      <c r="E278" s="163"/>
      <c r="F278" s="163"/>
      <c r="G278" s="163"/>
      <c r="H278" s="163"/>
      <c r="I278" s="163"/>
      <c r="J278" s="163"/>
      <c r="K278" s="163"/>
      <c r="L278" s="163"/>
      <c r="M278" s="163"/>
      <c r="P278" s="433"/>
    </row>
    <row r="279" spans="1:16" s="1" customFormat="1">
      <c r="A279" s="163"/>
      <c r="B279" s="163"/>
      <c r="C279" s="163"/>
      <c r="D279" s="163"/>
      <c r="E279" s="163"/>
      <c r="F279" s="163"/>
      <c r="G279" s="163"/>
      <c r="H279" s="163"/>
      <c r="I279" s="163"/>
      <c r="J279" s="163"/>
      <c r="K279" s="163"/>
      <c r="L279" s="163"/>
      <c r="M279" s="163"/>
      <c r="P279" s="433"/>
    </row>
    <row r="280" spans="1:16" s="1" customFormat="1">
      <c r="A280" s="163"/>
      <c r="B280" s="163"/>
      <c r="C280" s="163"/>
      <c r="D280" s="163"/>
      <c r="E280" s="163"/>
      <c r="F280" s="163"/>
      <c r="G280" s="163"/>
      <c r="H280" s="163"/>
      <c r="I280" s="163"/>
      <c r="J280" s="163"/>
      <c r="K280" s="163"/>
      <c r="L280" s="163"/>
      <c r="M280" s="163"/>
      <c r="P280" s="433"/>
    </row>
    <row r="281" spans="1:16" s="1" customFormat="1">
      <c r="A281" s="163"/>
      <c r="B281" s="163"/>
      <c r="C281" s="163"/>
      <c r="D281" s="163"/>
      <c r="E281" s="163"/>
      <c r="F281" s="163"/>
      <c r="G281" s="163"/>
      <c r="H281" s="163"/>
      <c r="I281" s="163"/>
      <c r="J281" s="163"/>
      <c r="K281" s="163"/>
      <c r="L281" s="163"/>
      <c r="M281" s="163"/>
      <c r="P281" s="433"/>
    </row>
    <row r="282" spans="1:16" s="1" customFormat="1">
      <c r="A282" s="163"/>
      <c r="B282" s="163"/>
      <c r="C282" s="163"/>
      <c r="D282" s="163"/>
      <c r="E282" s="163"/>
      <c r="F282" s="163"/>
      <c r="G282" s="163"/>
      <c r="H282" s="163"/>
      <c r="I282" s="163"/>
      <c r="J282" s="163"/>
      <c r="K282" s="163"/>
      <c r="L282" s="163"/>
      <c r="M282" s="163"/>
      <c r="P282" s="433"/>
    </row>
    <row r="283" spans="1:16" s="1" customFormat="1">
      <c r="A283" s="163"/>
      <c r="B283" s="163"/>
      <c r="C283" s="163"/>
      <c r="D283" s="163"/>
      <c r="E283" s="163"/>
      <c r="F283" s="163"/>
      <c r="G283" s="163"/>
      <c r="H283" s="163"/>
      <c r="I283" s="163"/>
      <c r="J283" s="163"/>
      <c r="K283" s="163"/>
      <c r="L283" s="163"/>
      <c r="M283" s="163"/>
      <c r="P283" s="433"/>
    </row>
    <row r="284" spans="1:16" s="1" customFormat="1">
      <c r="A284" s="163"/>
      <c r="B284" s="163"/>
      <c r="C284" s="163"/>
      <c r="D284" s="163"/>
      <c r="E284" s="163"/>
      <c r="F284" s="163"/>
      <c r="G284" s="163"/>
      <c r="H284" s="163"/>
      <c r="I284" s="163"/>
      <c r="J284" s="163"/>
      <c r="K284" s="163"/>
      <c r="L284" s="163"/>
      <c r="M284" s="163"/>
      <c r="P284" s="433"/>
    </row>
    <row r="285" spans="1:16" s="1" customFormat="1">
      <c r="A285" s="163"/>
      <c r="B285" s="163"/>
      <c r="C285" s="163"/>
      <c r="D285" s="163"/>
      <c r="E285" s="163"/>
      <c r="F285" s="163"/>
      <c r="G285" s="163"/>
      <c r="H285" s="163"/>
      <c r="I285" s="163"/>
      <c r="J285" s="163"/>
      <c r="K285" s="163"/>
      <c r="L285" s="163"/>
      <c r="M285" s="163"/>
      <c r="P285" s="433"/>
    </row>
    <row r="286" spans="1:16" s="1" customFormat="1">
      <c r="A286" s="163"/>
      <c r="B286" s="163"/>
      <c r="C286" s="163"/>
      <c r="D286" s="163"/>
      <c r="E286" s="163"/>
      <c r="F286" s="163"/>
      <c r="G286" s="163"/>
      <c r="H286" s="163"/>
      <c r="I286" s="163"/>
      <c r="J286" s="163"/>
      <c r="K286" s="163"/>
      <c r="L286" s="163"/>
      <c r="M286" s="163"/>
      <c r="P286" s="433"/>
    </row>
    <row r="287" spans="1:16" s="1" customFormat="1">
      <c r="A287" s="163"/>
      <c r="B287" s="163"/>
      <c r="C287" s="163"/>
      <c r="D287" s="163"/>
      <c r="E287" s="163"/>
      <c r="F287" s="163"/>
      <c r="G287" s="163"/>
      <c r="H287" s="163"/>
      <c r="I287" s="163"/>
      <c r="J287" s="163"/>
      <c r="K287" s="163"/>
      <c r="L287" s="163"/>
      <c r="M287" s="163"/>
      <c r="P287" s="433"/>
    </row>
    <row r="288" spans="1:16" s="1" customFormat="1">
      <c r="A288" s="163"/>
      <c r="B288" s="163"/>
      <c r="C288" s="163"/>
      <c r="D288" s="163"/>
      <c r="E288" s="163"/>
      <c r="F288" s="163"/>
      <c r="G288" s="163"/>
      <c r="H288" s="163"/>
      <c r="I288" s="163"/>
      <c r="J288" s="163"/>
      <c r="K288" s="163"/>
      <c r="L288" s="163"/>
      <c r="M288" s="163"/>
      <c r="P288" s="433"/>
    </row>
    <row r="289" spans="1:16" s="1" customFormat="1">
      <c r="A289" s="163"/>
      <c r="B289" s="163"/>
      <c r="C289" s="163"/>
      <c r="D289" s="163"/>
      <c r="E289" s="163"/>
      <c r="F289" s="163"/>
      <c r="G289" s="163"/>
      <c r="H289" s="163"/>
      <c r="I289" s="163"/>
      <c r="J289" s="163"/>
      <c r="K289" s="163"/>
      <c r="L289" s="163"/>
      <c r="M289" s="163"/>
      <c r="P289" s="433"/>
    </row>
    <row r="290" spans="1:16" s="1" customFormat="1">
      <c r="A290" s="163"/>
      <c r="B290" s="163"/>
      <c r="C290" s="163"/>
      <c r="D290" s="163"/>
      <c r="E290" s="163"/>
      <c r="F290" s="163"/>
      <c r="G290" s="163"/>
      <c r="H290" s="163"/>
      <c r="I290" s="163"/>
      <c r="J290" s="163"/>
      <c r="K290" s="163"/>
      <c r="L290" s="163"/>
      <c r="M290" s="163"/>
      <c r="P290" s="433"/>
    </row>
    <row r="291" spans="1:16" s="1" customFormat="1">
      <c r="A291" s="163"/>
      <c r="B291" s="163"/>
      <c r="C291" s="163"/>
      <c r="D291" s="163"/>
      <c r="E291" s="163"/>
      <c r="F291" s="163"/>
      <c r="G291" s="163"/>
      <c r="H291" s="163"/>
      <c r="I291" s="163"/>
      <c r="J291" s="163"/>
      <c r="K291" s="163"/>
      <c r="L291" s="163"/>
      <c r="M291" s="163"/>
      <c r="P291" s="433"/>
    </row>
    <row r="292" spans="1:16" s="1" customFormat="1">
      <c r="A292" s="163"/>
      <c r="B292" s="163"/>
      <c r="C292" s="163"/>
      <c r="D292" s="163"/>
      <c r="E292" s="163"/>
      <c r="F292" s="163"/>
      <c r="G292" s="163"/>
      <c r="H292" s="163"/>
      <c r="I292" s="163"/>
      <c r="J292" s="163"/>
      <c r="K292" s="163"/>
      <c r="L292" s="163"/>
      <c r="M292" s="163"/>
      <c r="P292" s="433"/>
    </row>
    <row r="293" spans="1:16" s="1" customFormat="1">
      <c r="A293" s="163"/>
      <c r="B293" s="163"/>
      <c r="C293" s="163"/>
      <c r="D293" s="163"/>
      <c r="E293" s="163"/>
      <c r="F293" s="163"/>
      <c r="G293" s="163"/>
      <c r="H293" s="163"/>
      <c r="I293" s="163"/>
      <c r="J293" s="163"/>
      <c r="K293" s="163"/>
      <c r="L293" s="163"/>
      <c r="M293" s="163"/>
      <c r="P293" s="433"/>
    </row>
    <row r="294" spans="1:16" s="1" customFormat="1">
      <c r="A294" s="163"/>
      <c r="B294" s="163"/>
      <c r="C294" s="163"/>
      <c r="D294" s="163"/>
      <c r="E294" s="163"/>
      <c r="F294" s="163"/>
      <c r="G294" s="163"/>
      <c r="H294" s="163"/>
      <c r="I294" s="163"/>
      <c r="J294" s="163"/>
      <c r="K294" s="163"/>
      <c r="L294" s="163"/>
      <c r="M294" s="163"/>
      <c r="P294" s="433"/>
    </row>
    <row r="295" spans="1:16" s="1" customFormat="1">
      <c r="A295" s="163"/>
      <c r="B295" s="163"/>
      <c r="C295" s="163"/>
      <c r="D295" s="163"/>
      <c r="E295" s="163"/>
      <c r="F295" s="163"/>
      <c r="G295" s="163"/>
      <c r="H295" s="163"/>
      <c r="I295" s="163"/>
      <c r="J295" s="163"/>
      <c r="K295" s="163"/>
      <c r="L295" s="163"/>
      <c r="M295" s="163"/>
      <c r="P295" s="433"/>
    </row>
    <row r="296" spans="1:16" s="1" customFormat="1">
      <c r="A296" s="163"/>
      <c r="B296" s="163"/>
      <c r="C296" s="163"/>
      <c r="D296" s="163"/>
      <c r="E296" s="163"/>
      <c r="F296" s="163"/>
      <c r="G296" s="163"/>
      <c r="H296" s="163"/>
      <c r="I296" s="163"/>
      <c r="J296" s="163"/>
      <c r="K296" s="163"/>
      <c r="L296" s="163"/>
      <c r="M296" s="163"/>
      <c r="P296" s="433"/>
    </row>
    <row r="297" spans="1:16" s="1" customFormat="1">
      <c r="A297" s="163"/>
      <c r="B297" s="163"/>
      <c r="C297" s="163"/>
      <c r="D297" s="163"/>
      <c r="E297" s="163"/>
      <c r="F297" s="163"/>
      <c r="G297" s="163"/>
      <c r="H297" s="163"/>
      <c r="I297" s="163"/>
      <c r="J297" s="163"/>
      <c r="K297" s="163"/>
      <c r="L297" s="163"/>
      <c r="M297" s="163"/>
      <c r="P297" s="433"/>
    </row>
    <row r="298" spans="1:16" s="1" customFormat="1">
      <c r="A298" s="163"/>
      <c r="B298" s="163"/>
      <c r="C298" s="163"/>
      <c r="D298" s="163"/>
      <c r="E298" s="163"/>
      <c r="F298" s="163"/>
      <c r="G298" s="163"/>
      <c r="H298" s="163"/>
      <c r="I298" s="163"/>
      <c r="J298" s="163"/>
      <c r="K298" s="163"/>
      <c r="L298" s="163"/>
      <c r="M298" s="163"/>
      <c r="P298" s="433"/>
    </row>
    <row r="299" spans="1:16" s="1" customFormat="1">
      <c r="A299" s="163"/>
      <c r="B299" s="163"/>
      <c r="C299" s="163"/>
      <c r="D299" s="163"/>
      <c r="E299" s="163"/>
      <c r="F299" s="163"/>
      <c r="G299" s="163"/>
      <c r="H299" s="163"/>
      <c r="I299" s="163"/>
      <c r="J299" s="163"/>
      <c r="K299" s="163"/>
      <c r="L299" s="163"/>
      <c r="M299" s="163"/>
      <c r="P299" s="433"/>
    </row>
    <row r="300" spans="1:16" s="1" customFormat="1">
      <c r="A300" s="163"/>
      <c r="B300" s="163"/>
      <c r="C300" s="163"/>
      <c r="D300" s="163"/>
      <c r="E300" s="163"/>
      <c r="F300" s="163"/>
      <c r="G300" s="163"/>
      <c r="H300" s="163"/>
      <c r="I300" s="163"/>
      <c r="J300" s="163"/>
      <c r="K300" s="163"/>
      <c r="L300" s="163"/>
      <c r="M300" s="163"/>
      <c r="P300" s="433"/>
    </row>
    <row r="301" spans="1:16" s="1" customFormat="1">
      <c r="A301" s="163"/>
      <c r="B301" s="163"/>
      <c r="C301" s="163"/>
      <c r="D301" s="163"/>
      <c r="E301" s="163"/>
      <c r="F301" s="163"/>
      <c r="G301" s="163"/>
      <c r="H301" s="163"/>
      <c r="I301" s="163"/>
      <c r="J301" s="163"/>
      <c r="K301" s="163"/>
      <c r="L301" s="163"/>
      <c r="M301" s="163"/>
      <c r="P301" s="433"/>
    </row>
    <row r="302" spans="1:16" s="1" customFormat="1">
      <c r="A302" s="163"/>
      <c r="B302" s="163"/>
      <c r="C302" s="163"/>
      <c r="D302" s="163"/>
      <c r="E302" s="163"/>
      <c r="F302" s="163"/>
      <c r="G302" s="163"/>
      <c r="H302" s="163"/>
      <c r="I302" s="163"/>
      <c r="J302" s="163"/>
      <c r="K302" s="163"/>
      <c r="L302" s="163"/>
      <c r="M302" s="163"/>
      <c r="P302" s="433"/>
    </row>
    <row r="303" spans="1:16" s="1" customFormat="1">
      <c r="A303" s="163"/>
      <c r="B303" s="163"/>
      <c r="C303" s="163"/>
      <c r="D303" s="163"/>
      <c r="E303" s="163"/>
      <c r="F303" s="163"/>
      <c r="G303" s="163"/>
      <c r="H303" s="163"/>
      <c r="I303" s="163"/>
      <c r="J303" s="163"/>
      <c r="K303" s="163"/>
      <c r="L303" s="163"/>
      <c r="M303" s="163"/>
      <c r="P303" s="433"/>
    </row>
    <row r="304" spans="1:16" s="1" customFormat="1">
      <c r="A304" s="163"/>
      <c r="B304" s="163"/>
      <c r="C304" s="163"/>
      <c r="D304" s="163"/>
      <c r="E304" s="163"/>
      <c r="F304" s="163"/>
      <c r="G304" s="163"/>
      <c r="H304" s="163"/>
      <c r="I304" s="163"/>
      <c r="J304" s="163"/>
      <c r="K304" s="163"/>
      <c r="L304" s="163"/>
      <c r="M304" s="163"/>
      <c r="P304" s="433"/>
    </row>
    <row r="305" spans="1:16" s="1" customFormat="1">
      <c r="A305" s="163"/>
      <c r="B305" s="163"/>
      <c r="C305" s="163"/>
      <c r="D305" s="163"/>
      <c r="E305" s="163"/>
      <c r="F305" s="163"/>
      <c r="G305" s="163"/>
      <c r="H305" s="163"/>
      <c r="I305" s="163"/>
      <c r="J305" s="163"/>
      <c r="K305" s="163"/>
      <c r="L305" s="163"/>
      <c r="M305" s="163"/>
      <c r="P305" s="433"/>
    </row>
    <row r="306" spans="1:16" s="1" customFormat="1">
      <c r="A306" s="163"/>
      <c r="B306" s="163"/>
      <c r="C306" s="163"/>
      <c r="D306" s="163"/>
      <c r="E306" s="163"/>
      <c r="F306" s="163"/>
      <c r="G306" s="163"/>
      <c r="H306" s="163"/>
      <c r="I306" s="163"/>
      <c r="J306" s="163"/>
      <c r="K306" s="163"/>
      <c r="L306" s="163"/>
      <c r="M306" s="163"/>
      <c r="P306" s="433"/>
    </row>
    <row r="307" spans="1:16" s="1" customFormat="1">
      <c r="A307" s="163"/>
      <c r="B307" s="163"/>
      <c r="C307" s="163"/>
      <c r="D307" s="163"/>
      <c r="E307" s="163"/>
      <c r="F307" s="163"/>
      <c r="G307" s="163"/>
      <c r="H307" s="163"/>
      <c r="I307" s="163"/>
      <c r="J307" s="163"/>
      <c r="K307" s="163"/>
      <c r="L307" s="163"/>
      <c r="M307" s="163"/>
      <c r="P307" s="433"/>
    </row>
    <row r="308" spans="1:16" s="1" customFormat="1">
      <c r="A308" s="163"/>
      <c r="B308" s="163"/>
      <c r="C308" s="163"/>
      <c r="D308" s="163"/>
      <c r="E308" s="163"/>
      <c r="F308" s="163"/>
      <c r="G308" s="163"/>
      <c r="H308" s="163"/>
      <c r="I308" s="163"/>
      <c r="J308" s="163"/>
      <c r="K308" s="163"/>
      <c r="L308" s="163"/>
      <c r="M308" s="163"/>
      <c r="P308" s="433"/>
    </row>
    <row r="309" spans="1:16" s="1" customFormat="1">
      <c r="A309" s="163"/>
      <c r="B309" s="163"/>
      <c r="C309" s="163"/>
      <c r="D309" s="163"/>
      <c r="E309" s="163"/>
      <c r="F309" s="163"/>
      <c r="G309" s="163"/>
      <c r="H309" s="163"/>
      <c r="I309" s="163"/>
      <c r="J309" s="163"/>
      <c r="K309" s="163"/>
      <c r="L309" s="163"/>
      <c r="M309" s="163"/>
      <c r="P309" s="433"/>
    </row>
    <row r="310" spans="1:16" s="1" customFormat="1">
      <c r="A310" s="163"/>
      <c r="B310" s="163"/>
      <c r="C310" s="163"/>
      <c r="D310" s="163"/>
      <c r="E310" s="163"/>
      <c r="F310" s="163"/>
      <c r="G310" s="163"/>
      <c r="H310" s="163"/>
      <c r="I310" s="163"/>
      <c r="J310" s="163"/>
      <c r="K310" s="163"/>
      <c r="L310" s="163"/>
      <c r="M310" s="163"/>
      <c r="P310" s="433"/>
    </row>
    <row r="311" spans="1:16" s="1" customFormat="1">
      <c r="A311" s="163"/>
      <c r="B311" s="163"/>
      <c r="C311" s="163"/>
      <c r="D311" s="163"/>
      <c r="E311" s="163"/>
      <c r="F311" s="163"/>
      <c r="G311" s="163"/>
      <c r="H311" s="163"/>
      <c r="I311" s="163"/>
      <c r="J311" s="163"/>
      <c r="K311" s="163"/>
      <c r="L311" s="163"/>
      <c r="M311" s="163"/>
      <c r="P311" s="433"/>
    </row>
    <row r="312" spans="1:16" s="1" customFormat="1">
      <c r="A312" s="163"/>
      <c r="B312" s="163"/>
      <c r="C312" s="163"/>
      <c r="D312" s="163"/>
      <c r="E312" s="163"/>
      <c r="F312" s="163"/>
      <c r="G312" s="163"/>
      <c r="H312" s="163"/>
      <c r="I312" s="163"/>
      <c r="J312" s="163"/>
      <c r="K312" s="163"/>
      <c r="L312" s="163"/>
      <c r="M312" s="163"/>
      <c r="P312" s="433"/>
    </row>
    <row r="313" spans="1:16" s="1" customFormat="1">
      <c r="A313" s="163"/>
      <c r="B313" s="163"/>
      <c r="C313" s="163"/>
      <c r="D313" s="163"/>
      <c r="E313" s="163"/>
      <c r="F313" s="163"/>
      <c r="G313" s="163"/>
      <c r="H313" s="163"/>
      <c r="I313" s="163"/>
      <c r="J313" s="163"/>
      <c r="K313" s="163"/>
      <c r="L313" s="163"/>
      <c r="M313" s="163"/>
      <c r="P313" s="433"/>
    </row>
    <row r="314" spans="1:16" s="1" customFormat="1">
      <c r="A314" s="163"/>
      <c r="B314" s="163"/>
      <c r="C314" s="163"/>
      <c r="D314" s="163"/>
      <c r="E314" s="163"/>
      <c r="F314" s="163"/>
      <c r="G314" s="163"/>
      <c r="H314" s="163"/>
      <c r="I314" s="163"/>
      <c r="J314" s="163"/>
      <c r="K314" s="163"/>
      <c r="L314" s="163"/>
      <c r="M314" s="163"/>
      <c r="P314" s="433"/>
    </row>
    <row r="315" spans="1:16" s="1" customFormat="1">
      <c r="A315" s="163"/>
      <c r="B315" s="163"/>
      <c r="C315" s="163"/>
      <c r="D315" s="163"/>
      <c r="E315" s="163"/>
      <c r="F315" s="163"/>
      <c r="G315" s="163"/>
      <c r="H315" s="163"/>
      <c r="I315" s="163"/>
      <c r="J315" s="163"/>
      <c r="K315" s="163"/>
      <c r="L315" s="163"/>
      <c r="M315" s="163"/>
      <c r="P315" s="433"/>
    </row>
    <row r="316" spans="1:16" s="1" customFormat="1">
      <c r="A316" s="163"/>
      <c r="B316" s="163"/>
      <c r="C316" s="163"/>
      <c r="D316" s="163"/>
      <c r="E316" s="163"/>
      <c r="F316" s="163"/>
      <c r="G316" s="163"/>
      <c r="H316" s="163"/>
      <c r="I316" s="163"/>
      <c r="J316" s="163"/>
      <c r="K316" s="163"/>
      <c r="L316" s="163"/>
      <c r="M316" s="163"/>
      <c r="P316" s="433"/>
    </row>
    <row r="317" spans="1:16" s="1" customFormat="1">
      <c r="A317" s="163"/>
      <c r="B317" s="163"/>
      <c r="C317" s="163"/>
      <c r="D317" s="163"/>
      <c r="E317" s="163"/>
      <c r="F317" s="163"/>
      <c r="G317" s="163"/>
      <c r="H317" s="163"/>
      <c r="I317" s="163"/>
      <c r="J317" s="163"/>
      <c r="K317" s="163"/>
      <c r="L317" s="163"/>
      <c r="M317" s="163"/>
      <c r="P317" s="433"/>
    </row>
    <row r="318" spans="1:16" s="1" customFormat="1">
      <c r="A318" s="163"/>
      <c r="B318" s="163"/>
      <c r="C318" s="163"/>
      <c r="D318" s="163"/>
      <c r="E318" s="163"/>
      <c r="F318" s="163"/>
      <c r="G318" s="163"/>
      <c r="H318" s="163"/>
      <c r="I318" s="163"/>
      <c r="J318" s="163"/>
      <c r="K318" s="163"/>
      <c r="L318" s="163"/>
      <c r="M318" s="163"/>
      <c r="P318" s="433"/>
    </row>
    <row r="319" spans="1:16" s="1" customFormat="1">
      <c r="A319" s="163"/>
      <c r="B319" s="163"/>
      <c r="C319" s="163"/>
      <c r="D319" s="163"/>
      <c r="E319" s="163"/>
      <c r="F319" s="163"/>
      <c r="G319" s="163"/>
      <c r="H319" s="163"/>
      <c r="I319" s="163"/>
      <c r="J319" s="163"/>
      <c r="K319" s="163"/>
      <c r="L319" s="163"/>
      <c r="M319" s="163"/>
      <c r="P319" s="433"/>
    </row>
    <row r="320" spans="1:16" s="1" customFormat="1">
      <c r="A320" s="163"/>
      <c r="B320" s="163"/>
      <c r="C320" s="163"/>
      <c r="D320" s="163"/>
      <c r="E320" s="163"/>
      <c r="F320" s="163"/>
      <c r="G320" s="163"/>
      <c r="H320" s="163"/>
      <c r="I320" s="163"/>
      <c r="J320" s="163"/>
      <c r="K320" s="163"/>
      <c r="L320" s="163"/>
      <c r="M320" s="163"/>
      <c r="P320" s="433"/>
    </row>
    <row r="321" spans="1:16" s="1" customFormat="1">
      <c r="A321" s="163"/>
      <c r="B321" s="163"/>
      <c r="C321" s="163"/>
      <c r="D321" s="163"/>
      <c r="E321" s="163"/>
      <c r="F321" s="163"/>
      <c r="G321" s="163"/>
      <c r="H321" s="163"/>
      <c r="I321" s="163"/>
      <c r="J321" s="163"/>
      <c r="K321" s="163"/>
      <c r="L321" s="163"/>
      <c r="M321" s="163"/>
      <c r="P321" s="433"/>
    </row>
    <row r="322" spans="1:16" s="1" customFormat="1">
      <c r="A322" s="163"/>
      <c r="B322" s="163"/>
      <c r="C322" s="163"/>
      <c r="D322" s="163"/>
      <c r="E322" s="163"/>
      <c r="F322" s="163"/>
      <c r="G322" s="163"/>
      <c r="H322" s="163"/>
      <c r="I322" s="163"/>
      <c r="J322" s="163"/>
      <c r="K322" s="163"/>
      <c r="L322" s="163"/>
      <c r="M322" s="163"/>
      <c r="P322" s="433"/>
    </row>
    <row r="323" spans="1:16" s="1" customFormat="1">
      <c r="A323" s="163"/>
      <c r="B323" s="163"/>
      <c r="C323" s="163"/>
      <c r="D323" s="163"/>
      <c r="E323" s="163"/>
      <c r="F323" s="163"/>
      <c r="G323" s="163"/>
      <c r="H323" s="163"/>
      <c r="I323" s="163"/>
      <c r="J323" s="163"/>
      <c r="K323" s="163"/>
      <c r="L323" s="163"/>
      <c r="M323" s="163"/>
      <c r="P323" s="433"/>
    </row>
    <row r="324" spans="1:16" s="1" customFormat="1">
      <c r="A324" s="163"/>
      <c r="B324" s="163"/>
      <c r="C324" s="163"/>
      <c r="D324" s="163"/>
      <c r="E324" s="163"/>
      <c r="F324" s="163"/>
      <c r="G324" s="163"/>
      <c r="H324" s="163"/>
      <c r="I324" s="163"/>
      <c r="J324" s="163"/>
      <c r="K324" s="163"/>
      <c r="L324" s="163"/>
      <c r="M324" s="163"/>
      <c r="P324" s="433"/>
    </row>
    <row r="325" spans="1:16" s="1" customFormat="1">
      <c r="A325" s="163"/>
      <c r="B325" s="163"/>
      <c r="C325" s="163"/>
      <c r="D325" s="163"/>
      <c r="E325" s="163"/>
      <c r="F325" s="163"/>
      <c r="G325" s="163"/>
      <c r="H325" s="163"/>
      <c r="I325" s="163"/>
      <c r="J325" s="163"/>
      <c r="K325" s="163"/>
      <c r="L325" s="163"/>
      <c r="M325" s="163"/>
      <c r="P325" s="433"/>
    </row>
    <row r="326" spans="1:16" s="1" customFormat="1">
      <c r="A326" s="163"/>
      <c r="B326" s="163"/>
      <c r="C326" s="163"/>
      <c r="D326" s="163"/>
      <c r="E326" s="163"/>
      <c r="F326" s="163"/>
      <c r="G326" s="163"/>
      <c r="H326" s="163"/>
      <c r="I326" s="163"/>
      <c r="J326" s="163"/>
      <c r="K326" s="163"/>
      <c r="L326" s="163"/>
      <c r="M326" s="163"/>
      <c r="P326" s="433"/>
    </row>
    <row r="327" spans="1:16" s="1" customFormat="1">
      <c r="A327" s="163"/>
      <c r="B327" s="163"/>
      <c r="C327" s="163"/>
      <c r="D327" s="163"/>
      <c r="E327" s="163"/>
      <c r="F327" s="163"/>
      <c r="G327" s="163"/>
      <c r="H327" s="163"/>
      <c r="I327" s="163"/>
      <c r="J327" s="163"/>
      <c r="K327" s="163"/>
      <c r="L327" s="163"/>
      <c r="M327" s="163"/>
      <c r="P327" s="433"/>
    </row>
    <row r="328" spans="1:16" s="1" customFormat="1">
      <c r="A328" s="163"/>
      <c r="B328" s="163"/>
      <c r="C328" s="163"/>
      <c r="D328" s="163"/>
      <c r="E328" s="163"/>
      <c r="F328" s="163"/>
      <c r="G328" s="163"/>
      <c r="H328" s="163"/>
      <c r="I328" s="163"/>
      <c r="J328" s="163"/>
      <c r="K328" s="163"/>
      <c r="L328" s="163"/>
      <c r="M328" s="163"/>
      <c r="P328" s="433"/>
    </row>
    <row r="329" spans="1:16" s="1" customFormat="1">
      <c r="A329" s="163"/>
      <c r="B329" s="163"/>
      <c r="C329" s="163"/>
      <c r="D329" s="163"/>
      <c r="E329" s="163"/>
      <c r="F329" s="163"/>
      <c r="G329" s="163"/>
      <c r="H329" s="163"/>
      <c r="I329" s="163"/>
      <c r="J329" s="163"/>
      <c r="K329" s="163"/>
      <c r="L329" s="163"/>
      <c r="M329" s="163"/>
      <c r="P329" s="433"/>
    </row>
    <row r="330" spans="1:16" s="1" customFormat="1">
      <c r="A330" s="163"/>
      <c r="B330" s="163"/>
      <c r="C330" s="163"/>
      <c r="D330" s="163"/>
      <c r="E330" s="163"/>
      <c r="F330" s="163"/>
      <c r="G330" s="163"/>
      <c r="H330" s="163"/>
      <c r="I330" s="163"/>
      <c r="J330" s="163"/>
      <c r="K330" s="163"/>
      <c r="L330" s="163"/>
      <c r="M330" s="163"/>
      <c r="P330" s="433"/>
    </row>
    <row r="331" spans="1:16" s="1" customFormat="1">
      <c r="A331" s="163"/>
      <c r="B331" s="163"/>
      <c r="C331" s="163"/>
      <c r="D331" s="163"/>
      <c r="E331" s="163"/>
      <c r="F331" s="163"/>
      <c r="G331" s="163"/>
      <c r="H331" s="163"/>
      <c r="I331" s="163"/>
      <c r="J331" s="163"/>
      <c r="K331" s="163"/>
      <c r="L331" s="163"/>
      <c r="M331" s="163"/>
      <c r="P331" s="433"/>
    </row>
    <row r="332" spans="1:16" s="1" customFormat="1">
      <c r="A332" s="163"/>
      <c r="B332" s="163"/>
      <c r="C332" s="163"/>
      <c r="D332" s="163"/>
      <c r="E332" s="163"/>
      <c r="F332" s="163"/>
      <c r="G332" s="163"/>
      <c r="H332" s="163"/>
      <c r="I332" s="163"/>
      <c r="J332" s="163"/>
      <c r="K332" s="163"/>
      <c r="L332" s="163"/>
      <c r="M332" s="163"/>
      <c r="P332" s="433"/>
    </row>
    <row r="333" spans="1:16" s="1" customFormat="1">
      <c r="A333" s="163"/>
      <c r="B333" s="163"/>
      <c r="C333" s="163"/>
      <c r="D333" s="163"/>
      <c r="E333" s="163"/>
      <c r="F333" s="163"/>
      <c r="G333" s="163"/>
      <c r="H333" s="163"/>
      <c r="I333" s="163"/>
      <c r="J333" s="163"/>
      <c r="K333" s="163"/>
      <c r="L333" s="163"/>
      <c r="M333" s="163"/>
      <c r="P333" s="433"/>
    </row>
    <row r="334" spans="1:16" s="1" customFormat="1">
      <c r="A334" s="163"/>
      <c r="B334" s="163"/>
      <c r="C334" s="163"/>
      <c r="D334" s="163"/>
      <c r="E334" s="163"/>
      <c r="F334" s="163"/>
      <c r="G334" s="163"/>
      <c r="H334" s="163"/>
      <c r="I334" s="163"/>
      <c r="J334" s="163"/>
      <c r="K334" s="163"/>
      <c r="L334" s="163"/>
      <c r="M334" s="163"/>
      <c r="P334" s="433"/>
    </row>
    <row r="335" spans="1:16" s="1" customFormat="1">
      <c r="A335" s="163"/>
      <c r="B335" s="163"/>
      <c r="C335" s="163"/>
      <c r="D335" s="163"/>
      <c r="E335" s="163"/>
      <c r="F335" s="163"/>
      <c r="G335" s="163"/>
      <c r="H335" s="163"/>
      <c r="I335" s="163"/>
      <c r="J335" s="163"/>
      <c r="K335" s="163"/>
      <c r="L335" s="163"/>
      <c r="M335" s="163"/>
      <c r="P335" s="433"/>
    </row>
    <row r="336" spans="1:16" s="1" customFormat="1">
      <c r="A336" s="163"/>
      <c r="B336" s="163"/>
      <c r="C336" s="163"/>
      <c r="D336" s="163"/>
      <c r="E336" s="163"/>
      <c r="F336" s="163"/>
      <c r="G336" s="163"/>
      <c r="H336" s="163"/>
      <c r="I336" s="163"/>
      <c r="J336" s="163"/>
      <c r="K336" s="163"/>
      <c r="L336" s="163"/>
      <c r="M336" s="163"/>
      <c r="P336" s="433"/>
    </row>
    <row r="337" spans="1:16" s="1" customFormat="1">
      <c r="A337" s="163"/>
      <c r="B337" s="163"/>
      <c r="C337" s="163"/>
      <c r="D337" s="163"/>
      <c r="E337" s="163"/>
      <c r="F337" s="163"/>
      <c r="G337" s="163"/>
      <c r="H337" s="163"/>
      <c r="I337" s="163"/>
      <c r="J337" s="163"/>
      <c r="K337" s="163"/>
      <c r="L337" s="163"/>
      <c r="M337" s="163"/>
      <c r="P337" s="433"/>
    </row>
    <row r="338" spans="1:16" s="1" customFormat="1">
      <c r="A338" s="163"/>
      <c r="B338" s="163"/>
      <c r="C338" s="163"/>
      <c r="D338" s="163"/>
      <c r="E338" s="163"/>
      <c r="F338" s="163"/>
      <c r="G338" s="163"/>
      <c r="H338" s="163"/>
      <c r="I338" s="163"/>
      <c r="J338" s="163"/>
      <c r="K338" s="163"/>
      <c r="L338" s="163"/>
      <c r="M338" s="163"/>
      <c r="P338" s="433"/>
    </row>
    <row r="339" spans="1:16" s="1" customFormat="1">
      <c r="A339" s="163"/>
      <c r="B339" s="163"/>
      <c r="C339" s="163"/>
      <c r="D339" s="163"/>
      <c r="E339" s="163"/>
      <c r="F339" s="163"/>
      <c r="G339" s="163"/>
      <c r="H339" s="163"/>
      <c r="I339" s="163"/>
      <c r="J339" s="163"/>
      <c r="K339" s="163"/>
      <c r="L339" s="163"/>
      <c r="M339" s="163"/>
      <c r="P339" s="433"/>
    </row>
    <row r="340" spans="1:16" s="1" customFormat="1">
      <c r="A340" s="163"/>
      <c r="B340" s="163"/>
      <c r="C340" s="163"/>
      <c r="D340" s="163"/>
      <c r="E340" s="163"/>
      <c r="F340" s="163"/>
      <c r="G340" s="163"/>
      <c r="H340" s="163"/>
      <c r="I340" s="163"/>
      <c r="J340" s="163"/>
      <c r="K340" s="163"/>
      <c r="L340" s="163"/>
      <c r="M340" s="163"/>
      <c r="P340" s="433"/>
    </row>
    <row r="341" spans="1:16" s="1" customFormat="1">
      <c r="A341" s="163"/>
      <c r="B341" s="163"/>
      <c r="C341" s="163"/>
      <c r="D341" s="163"/>
      <c r="E341" s="163"/>
      <c r="F341" s="163"/>
      <c r="G341" s="163"/>
      <c r="H341" s="163"/>
      <c r="I341" s="163"/>
      <c r="J341" s="163"/>
      <c r="K341" s="163"/>
      <c r="L341" s="163"/>
      <c r="M341" s="163"/>
      <c r="P341" s="433"/>
    </row>
    <row r="342" spans="1:16" s="1" customFormat="1">
      <c r="A342" s="163"/>
      <c r="B342" s="163"/>
      <c r="C342" s="163"/>
      <c r="D342" s="163"/>
      <c r="E342" s="163"/>
      <c r="F342" s="163"/>
      <c r="G342" s="163"/>
      <c r="H342" s="163"/>
      <c r="I342" s="163"/>
      <c r="J342" s="163"/>
      <c r="K342" s="163"/>
      <c r="L342" s="163"/>
      <c r="M342" s="163"/>
      <c r="P342" s="433"/>
    </row>
    <row r="343" spans="1:16" s="1" customFormat="1">
      <c r="A343" s="163"/>
      <c r="B343" s="163"/>
      <c r="C343" s="163"/>
      <c r="D343" s="163"/>
      <c r="E343" s="163"/>
      <c r="F343" s="163"/>
      <c r="G343" s="163"/>
      <c r="H343" s="163"/>
      <c r="I343" s="163"/>
      <c r="J343" s="163"/>
      <c r="K343" s="163"/>
      <c r="L343" s="163"/>
      <c r="M343" s="163"/>
      <c r="P343" s="433"/>
    </row>
    <row r="344" spans="1:16" s="1" customFormat="1">
      <c r="A344" s="163"/>
      <c r="B344" s="163"/>
      <c r="C344" s="163"/>
      <c r="D344" s="163"/>
      <c r="E344" s="163"/>
      <c r="F344" s="163"/>
      <c r="G344" s="163"/>
      <c r="H344" s="163"/>
      <c r="I344" s="163"/>
      <c r="J344" s="163"/>
      <c r="K344" s="163"/>
      <c r="L344" s="163"/>
      <c r="M344" s="163"/>
      <c r="P344" s="433"/>
    </row>
    <row r="345" spans="1:16" s="1" customFormat="1">
      <c r="A345" s="163"/>
      <c r="B345" s="163"/>
      <c r="C345" s="163"/>
      <c r="D345" s="163"/>
      <c r="E345" s="163"/>
      <c r="F345" s="163"/>
      <c r="G345" s="163"/>
      <c r="H345" s="163"/>
      <c r="I345" s="163"/>
      <c r="J345" s="163"/>
      <c r="K345" s="163"/>
      <c r="L345" s="163"/>
      <c r="M345" s="163"/>
      <c r="P345" s="433"/>
    </row>
    <row r="346" spans="1:16" s="1" customFormat="1">
      <c r="A346" s="163"/>
      <c r="B346" s="163"/>
      <c r="C346" s="163"/>
      <c r="D346" s="163"/>
      <c r="E346" s="163"/>
      <c r="F346" s="163"/>
      <c r="G346" s="163"/>
      <c r="H346" s="163"/>
      <c r="I346" s="163"/>
      <c r="J346" s="163"/>
      <c r="K346" s="163"/>
      <c r="L346" s="163"/>
      <c r="M346" s="163"/>
      <c r="P346" s="433"/>
    </row>
    <row r="347" spans="1:16" s="1" customFormat="1">
      <c r="A347" s="163"/>
      <c r="B347" s="163"/>
      <c r="C347" s="163"/>
      <c r="D347" s="163"/>
      <c r="E347" s="163"/>
      <c r="F347" s="163"/>
      <c r="G347" s="163"/>
      <c r="H347" s="163"/>
      <c r="I347" s="163"/>
      <c r="J347" s="163"/>
      <c r="K347" s="163"/>
      <c r="L347" s="163"/>
      <c r="M347" s="163"/>
      <c r="P347" s="433"/>
    </row>
    <row r="348" spans="1:16" s="1" customFormat="1">
      <c r="A348" s="163"/>
      <c r="B348" s="163"/>
      <c r="C348" s="163"/>
      <c r="D348" s="163"/>
      <c r="E348" s="163"/>
      <c r="F348" s="163"/>
      <c r="G348" s="163"/>
      <c r="H348" s="163"/>
      <c r="I348" s="163"/>
      <c r="J348" s="163"/>
      <c r="K348" s="163"/>
      <c r="L348" s="163"/>
      <c r="M348" s="163"/>
      <c r="P348" s="433"/>
    </row>
    <row r="349" spans="1:16" s="1" customFormat="1">
      <c r="A349" s="163"/>
      <c r="B349" s="163"/>
      <c r="C349" s="163"/>
      <c r="D349" s="163"/>
      <c r="E349" s="163"/>
      <c r="F349" s="163"/>
      <c r="G349" s="163"/>
      <c r="H349" s="163"/>
      <c r="I349" s="163"/>
      <c r="J349" s="163"/>
      <c r="K349" s="163"/>
      <c r="L349" s="163"/>
      <c r="M349" s="163"/>
      <c r="P349" s="433"/>
    </row>
    <row r="350" spans="1:16" s="1" customFormat="1">
      <c r="A350" s="163"/>
      <c r="B350" s="163"/>
      <c r="C350" s="163"/>
      <c r="D350" s="163"/>
      <c r="E350" s="163"/>
      <c r="F350" s="163"/>
      <c r="G350" s="163"/>
      <c r="H350" s="163"/>
      <c r="I350" s="163"/>
      <c r="J350" s="163"/>
      <c r="K350" s="163"/>
      <c r="L350" s="163"/>
      <c r="M350" s="163"/>
      <c r="P350" s="433"/>
    </row>
    <row r="351" spans="1:16" s="1" customFormat="1">
      <c r="A351" s="163"/>
      <c r="B351" s="163"/>
      <c r="C351" s="163"/>
      <c r="D351" s="163"/>
      <c r="E351" s="163"/>
      <c r="F351" s="163"/>
      <c r="G351" s="163"/>
      <c r="H351" s="163"/>
      <c r="I351" s="163"/>
      <c r="J351" s="163"/>
      <c r="K351" s="163"/>
      <c r="L351" s="163"/>
      <c r="M351" s="163"/>
      <c r="P351" s="433"/>
    </row>
    <row r="352" spans="1:16" s="1" customFormat="1">
      <c r="A352" s="163"/>
      <c r="B352" s="163"/>
      <c r="C352" s="163"/>
      <c r="D352" s="163"/>
      <c r="E352" s="163"/>
      <c r="F352" s="163"/>
      <c r="G352" s="163"/>
      <c r="H352" s="163"/>
      <c r="I352" s="163"/>
      <c r="J352" s="163"/>
      <c r="K352" s="163"/>
      <c r="L352" s="163"/>
      <c r="M352" s="163"/>
      <c r="P352" s="433"/>
    </row>
    <row r="353" spans="1:16" s="1" customFormat="1">
      <c r="A353" s="163"/>
      <c r="B353" s="163"/>
      <c r="C353" s="163"/>
      <c r="D353" s="163"/>
      <c r="E353" s="163"/>
      <c r="F353" s="163"/>
      <c r="G353" s="163"/>
      <c r="H353" s="163"/>
      <c r="I353" s="163"/>
      <c r="J353" s="163"/>
      <c r="K353" s="163"/>
      <c r="L353" s="163"/>
      <c r="M353" s="163"/>
      <c r="P353" s="433"/>
    </row>
    <row r="354" spans="1:16" s="1" customFormat="1">
      <c r="A354" s="163"/>
      <c r="B354" s="163"/>
      <c r="C354" s="163"/>
      <c r="D354" s="163"/>
      <c r="E354" s="163"/>
      <c r="F354" s="163"/>
      <c r="G354" s="163"/>
      <c r="H354" s="163"/>
      <c r="I354" s="163"/>
      <c r="J354" s="163"/>
      <c r="K354" s="163"/>
      <c r="L354" s="163"/>
      <c r="M354" s="163"/>
      <c r="P354" s="433"/>
    </row>
    <row r="355" spans="1:16" s="1" customFormat="1">
      <c r="A355" s="163"/>
      <c r="B355" s="163"/>
      <c r="C355" s="163"/>
      <c r="D355" s="163"/>
      <c r="E355" s="163"/>
      <c r="F355" s="163"/>
      <c r="G355" s="163"/>
      <c r="H355" s="163"/>
      <c r="I355" s="163"/>
      <c r="J355" s="163"/>
      <c r="K355" s="163"/>
      <c r="L355" s="163"/>
      <c r="M355" s="163"/>
      <c r="P355" s="433"/>
    </row>
    <row r="356" spans="1:16" s="1" customFormat="1">
      <c r="A356" s="163"/>
      <c r="B356" s="163"/>
      <c r="C356" s="163"/>
      <c r="D356" s="163"/>
      <c r="E356" s="163"/>
      <c r="F356" s="163"/>
      <c r="G356" s="163"/>
      <c r="H356" s="163"/>
      <c r="I356" s="163"/>
      <c r="J356" s="163"/>
      <c r="K356" s="163"/>
      <c r="L356" s="163"/>
      <c r="M356" s="163"/>
      <c r="P356" s="433"/>
    </row>
    <row r="357" spans="1:16" s="1" customFormat="1">
      <c r="A357" s="163"/>
      <c r="B357" s="163"/>
      <c r="C357" s="163"/>
      <c r="D357" s="163"/>
      <c r="E357" s="163"/>
      <c r="F357" s="163"/>
      <c r="G357" s="163"/>
      <c r="H357" s="163"/>
      <c r="I357" s="163"/>
      <c r="J357" s="163"/>
      <c r="K357" s="163"/>
      <c r="L357" s="163"/>
      <c r="M357" s="163"/>
      <c r="P357" s="433"/>
    </row>
    <row r="358" spans="1:16" s="1" customFormat="1">
      <c r="A358" s="163"/>
      <c r="B358" s="163"/>
      <c r="C358" s="163"/>
      <c r="D358" s="163"/>
      <c r="E358" s="163"/>
      <c r="F358" s="163"/>
      <c r="G358" s="163"/>
      <c r="H358" s="163"/>
      <c r="I358" s="163"/>
      <c r="J358" s="163"/>
      <c r="K358" s="163"/>
      <c r="L358" s="163"/>
      <c r="M358" s="163"/>
      <c r="P358" s="433"/>
    </row>
    <row r="359" spans="1:16" s="1" customFormat="1">
      <c r="A359" s="163"/>
      <c r="B359" s="163"/>
      <c r="C359" s="163"/>
      <c r="D359" s="163"/>
      <c r="E359" s="163"/>
      <c r="F359" s="163"/>
      <c r="G359" s="163"/>
      <c r="H359" s="163"/>
      <c r="I359" s="163"/>
      <c r="J359" s="163"/>
      <c r="K359" s="163"/>
      <c r="L359" s="163"/>
      <c r="M359" s="163"/>
      <c r="P359" s="433"/>
    </row>
    <row r="360" spans="1:16" s="1" customFormat="1">
      <c r="A360" s="163"/>
      <c r="B360" s="163"/>
      <c r="C360" s="163"/>
      <c r="D360" s="163"/>
      <c r="E360" s="163"/>
      <c r="F360" s="163"/>
      <c r="G360" s="163"/>
      <c r="H360" s="163"/>
      <c r="I360" s="163"/>
      <c r="J360" s="163"/>
      <c r="K360" s="163"/>
      <c r="L360" s="163"/>
      <c r="M360" s="163"/>
      <c r="P360" s="433"/>
    </row>
    <row r="361" spans="1:16" s="1" customFormat="1">
      <c r="A361" s="163"/>
      <c r="B361" s="163"/>
      <c r="C361" s="163"/>
      <c r="D361" s="163"/>
      <c r="E361" s="163"/>
      <c r="F361" s="163"/>
      <c r="G361" s="163"/>
      <c r="H361" s="163"/>
      <c r="I361" s="163"/>
      <c r="J361" s="163"/>
      <c r="K361" s="163"/>
      <c r="L361" s="163"/>
      <c r="M361" s="163"/>
      <c r="P361" s="433"/>
    </row>
    <row r="362" spans="1:16" s="1" customFormat="1">
      <c r="A362" s="163"/>
      <c r="B362" s="163"/>
      <c r="C362" s="163"/>
      <c r="D362" s="163"/>
      <c r="E362" s="163"/>
      <c r="F362" s="163"/>
      <c r="G362" s="163"/>
      <c r="H362" s="163"/>
      <c r="I362" s="163"/>
      <c r="J362" s="163"/>
      <c r="K362" s="163"/>
      <c r="L362" s="163"/>
      <c r="M362" s="163"/>
      <c r="P362" s="433"/>
    </row>
    <row r="363" spans="1:16" s="1" customFormat="1">
      <c r="A363" s="163"/>
      <c r="B363" s="163"/>
      <c r="C363" s="163"/>
      <c r="D363" s="163"/>
      <c r="E363" s="163"/>
      <c r="F363" s="163"/>
      <c r="G363" s="163"/>
      <c r="H363" s="163"/>
      <c r="I363" s="163"/>
      <c r="J363" s="163"/>
      <c r="K363" s="163"/>
      <c r="L363" s="163"/>
      <c r="M363" s="163"/>
      <c r="P363" s="433"/>
    </row>
    <row r="364" spans="1:16" s="1" customFormat="1">
      <c r="A364" s="163"/>
      <c r="B364" s="163"/>
      <c r="C364" s="163"/>
      <c r="D364" s="163"/>
      <c r="E364" s="163"/>
      <c r="F364" s="163"/>
      <c r="G364" s="163"/>
      <c r="H364" s="163"/>
      <c r="I364" s="163"/>
      <c r="J364" s="163"/>
      <c r="K364" s="163"/>
      <c r="L364" s="163"/>
      <c r="M364" s="163"/>
      <c r="P364" s="433"/>
    </row>
    <row r="365" spans="1:16" s="1" customFormat="1">
      <c r="A365" s="163"/>
      <c r="B365" s="163"/>
      <c r="C365" s="163"/>
      <c r="D365" s="163"/>
      <c r="E365" s="163"/>
      <c r="F365" s="163"/>
      <c r="G365" s="163"/>
      <c r="H365" s="163"/>
      <c r="I365" s="163"/>
      <c r="J365" s="163"/>
      <c r="K365" s="163"/>
      <c r="L365" s="163"/>
      <c r="M365" s="163"/>
      <c r="P365" s="433"/>
    </row>
    <row r="366" spans="1:16" s="1" customFormat="1">
      <c r="A366" s="163"/>
      <c r="B366" s="163"/>
      <c r="C366" s="163"/>
      <c r="D366" s="163"/>
      <c r="E366" s="163"/>
      <c r="F366" s="163"/>
      <c r="G366" s="163"/>
      <c r="H366" s="163"/>
      <c r="I366" s="163"/>
      <c r="J366" s="163"/>
      <c r="K366" s="163"/>
      <c r="L366" s="163"/>
      <c r="M366" s="163"/>
      <c r="P366" s="433"/>
    </row>
    <row r="367" spans="1:16" s="1" customFormat="1">
      <c r="A367" s="163"/>
      <c r="B367" s="163"/>
      <c r="C367" s="163"/>
      <c r="D367" s="163"/>
      <c r="E367" s="163"/>
      <c r="F367" s="163"/>
      <c r="G367" s="163"/>
      <c r="H367" s="163"/>
      <c r="I367" s="163"/>
      <c r="J367" s="163"/>
      <c r="K367" s="163"/>
      <c r="L367" s="163"/>
      <c r="M367" s="163"/>
      <c r="P367" s="433"/>
    </row>
    <row r="368" spans="1:16" s="1" customFormat="1">
      <c r="A368" s="163"/>
      <c r="B368" s="163"/>
      <c r="C368" s="163"/>
      <c r="D368" s="163"/>
      <c r="E368" s="163"/>
      <c r="F368" s="163"/>
      <c r="G368" s="163"/>
      <c r="H368" s="163"/>
      <c r="I368" s="163"/>
      <c r="J368" s="163"/>
      <c r="K368" s="163"/>
      <c r="L368" s="163"/>
      <c r="M368" s="163"/>
      <c r="P368" s="433"/>
    </row>
    <row r="369" spans="1:16" s="1" customFormat="1">
      <c r="A369" s="163"/>
      <c r="B369" s="163"/>
      <c r="C369" s="163"/>
      <c r="D369" s="163"/>
      <c r="E369" s="163"/>
      <c r="F369" s="163"/>
      <c r="G369" s="163"/>
      <c r="H369" s="163"/>
      <c r="I369" s="163"/>
      <c r="J369" s="163"/>
      <c r="K369" s="163"/>
      <c r="L369" s="163"/>
      <c r="M369" s="163"/>
      <c r="P369" s="433"/>
    </row>
    <row r="370" spans="1:16" s="1" customFormat="1">
      <c r="A370" s="163"/>
      <c r="B370" s="163"/>
      <c r="C370" s="163"/>
      <c r="D370" s="163"/>
      <c r="E370" s="163"/>
      <c r="F370" s="163"/>
      <c r="G370" s="163"/>
      <c r="H370" s="163"/>
      <c r="I370" s="163"/>
      <c r="J370" s="163"/>
      <c r="K370" s="163"/>
      <c r="L370" s="163"/>
      <c r="M370" s="163"/>
      <c r="P370" s="433"/>
    </row>
    <row r="371" spans="1:16" s="1" customFormat="1">
      <c r="A371" s="163"/>
      <c r="B371" s="163"/>
      <c r="C371" s="163"/>
      <c r="D371" s="163"/>
      <c r="E371" s="163"/>
      <c r="F371" s="163"/>
      <c r="G371" s="163"/>
      <c r="H371" s="163"/>
      <c r="I371" s="163"/>
      <c r="J371" s="163"/>
      <c r="K371" s="163"/>
      <c r="L371" s="163"/>
      <c r="M371" s="163"/>
      <c r="P371" s="433"/>
    </row>
    <row r="372" spans="1:16" s="1" customFormat="1">
      <c r="A372" s="163"/>
      <c r="B372" s="163"/>
      <c r="C372" s="163"/>
      <c r="D372" s="163"/>
      <c r="E372" s="163"/>
      <c r="F372" s="163"/>
      <c r="G372" s="163"/>
      <c r="H372" s="163"/>
      <c r="I372" s="163"/>
      <c r="J372" s="163"/>
      <c r="K372" s="163"/>
      <c r="L372" s="163"/>
      <c r="M372" s="163"/>
      <c r="P372" s="433"/>
    </row>
    <row r="373" spans="1:16" s="1" customFormat="1">
      <c r="A373" s="163"/>
      <c r="B373" s="163"/>
      <c r="C373" s="163"/>
      <c r="D373" s="163"/>
      <c r="E373" s="163"/>
      <c r="F373" s="163"/>
      <c r="G373" s="163"/>
      <c r="H373" s="163"/>
      <c r="I373" s="163"/>
      <c r="J373" s="163"/>
      <c r="K373" s="163"/>
      <c r="L373" s="163"/>
      <c r="M373" s="163"/>
      <c r="P373" s="433"/>
    </row>
    <row r="374" spans="1:16" s="1" customFormat="1">
      <c r="A374" s="163"/>
      <c r="B374" s="163"/>
      <c r="C374" s="163"/>
      <c r="D374" s="163"/>
      <c r="E374" s="163"/>
      <c r="F374" s="163"/>
      <c r="G374" s="163"/>
      <c r="H374" s="163"/>
      <c r="I374" s="163"/>
      <c r="J374" s="163"/>
      <c r="K374" s="163"/>
      <c r="L374" s="163"/>
      <c r="M374" s="163"/>
      <c r="P374" s="433"/>
    </row>
    <row r="375" spans="1:16" s="1" customFormat="1">
      <c r="A375" s="163"/>
      <c r="B375" s="163"/>
      <c r="C375" s="163"/>
      <c r="D375" s="163"/>
      <c r="E375" s="163"/>
      <c r="F375" s="163"/>
      <c r="G375" s="163"/>
      <c r="H375" s="163"/>
      <c r="I375" s="163"/>
      <c r="J375" s="163"/>
      <c r="K375" s="163"/>
      <c r="L375" s="163"/>
      <c r="M375" s="163"/>
      <c r="P375" s="433"/>
    </row>
    <row r="376" spans="1:16" s="1" customFormat="1">
      <c r="A376" s="163"/>
      <c r="B376" s="163"/>
      <c r="C376" s="163"/>
      <c r="D376" s="163"/>
      <c r="E376" s="163"/>
      <c r="F376" s="163"/>
      <c r="G376" s="163"/>
      <c r="H376" s="163"/>
      <c r="I376" s="163"/>
      <c r="J376" s="163"/>
      <c r="K376" s="163"/>
      <c r="L376" s="163"/>
      <c r="M376" s="163"/>
      <c r="P376" s="433"/>
    </row>
    <row r="377" spans="1:16" s="1" customFormat="1">
      <c r="A377" s="163"/>
      <c r="B377" s="163"/>
      <c r="C377" s="163"/>
      <c r="D377" s="163"/>
      <c r="E377" s="163"/>
      <c r="F377" s="163"/>
      <c r="G377" s="163"/>
      <c r="H377" s="163"/>
      <c r="I377" s="163"/>
      <c r="J377" s="163"/>
      <c r="K377" s="163"/>
      <c r="L377" s="163"/>
      <c r="M377" s="163"/>
      <c r="P377" s="433"/>
    </row>
    <row r="378" spans="1:16" s="1" customFormat="1">
      <c r="A378" s="163"/>
      <c r="B378" s="163"/>
      <c r="C378" s="163"/>
      <c r="D378" s="163"/>
      <c r="E378" s="163"/>
      <c r="F378" s="163"/>
      <c r="G378" s="163"/>
      <c r="H378" s="163"/>
      <c r="I378" s="163"/>
      <c r="J378" s="163"/>
      <c r="K378" s="163"/>
      <c r="L378" s="163"/>
      <c r="M378" s="163"/>
      <c r="P378" s="433"/>
    </row>
    <row r="379" spans="1:16" s="1" customFormat="1">
      <c r="A379" s="163"/>
      <c r="B379" s="163"/>
      <c r="C379" s="163"/>
      <c r="D379" s="163"/>
      <c r="E379" s="163"/>
      <c r="F379" s="163"/>
      <c r="G379" s="163"/>
      <c r="H379" s="163"/>
      <c r="I379" s="163"/>
      <c r="J379" s="163"/>
      <c r="K379" s="163"/>
      <c r="L379" s="163"/>
      <c r="M379" s="163"/>
      <c r="P379" s="433"/>
    </row>
    <row r="380" spans="1:16" s="1" customFormat="1">
      <c r="A380" s="163"/>
      <c r="B380" s="163"/>
      <c r="C380" s="163"/>
      <c r="D380" s="163"/>
      <c r="E380" s="163"/>
      <c r="F380" s="163"/>
      <c r="G380" s="163"/>
      <c r="H380" s="163"/>
      <c r="I380" s="163"/>
      <c r="J380" s="163"/>
      <c r="K380" s="163"/>
      <c r="L380" s="163"/>
      <c r="M380" s="163"/>
      <c r="P380" s="433"/>
    </row>
    <row r="381" spans="1:16" s="1" customFormat="1">
      <c r="A381" s="163"/>
      <c r="B381" s="163"/>
      <c r="C381" s="163"/>
      <c r="D381" s="163"/>
      <c r="E381" s="163"/>
      <c r="F381" s="163"/>
      <c r="G381" s="163"/>
      <c r="H381" s="163"/>
      <c r="I381" s="163"/>
      <c r="J381" s="163"/>
      <c r="K381" s="163"/>
      <c r="L381" s="163"/>
      <c r="M381" s="163"/>
      <c r="P381" s="433"/>
    </row>
    <row r="382" spans="1:16" s="1" customFormat="1">
      <c r="A382" s="163"/>
      <c r="B382" s="163"/>
      <c r="C382" s="163"/>
      <c r="D382" s="163"/>
      <c r="E382" s="163"/>
      <c r="F382" s="163"/>
      <c r="G382" s="163"/>
      <c r="H382" s="163"/>
      <c r="I382" s="163"/>
      <c r="J382" s="163"/>
      <c r="K382" s="163"/>
      <c r="L382" s="163"/>
      <c r="M382" s="163"/>
      <c r="P382" s="433"/>
    </row>
    <row r="383" spans="1:16" s="1" customFormat="1">
      <c r="A383" s="163"/>
      <c r="B383" s="163"/>
      <c r="C383" s="163"/>
      <c r="D383" s="163"/>
      <c r="E383" s="163"/>
      <c r="F383" s="163"/>
      <c r="G383" s="163"/>
      <c r="H383" s="163"/>
      <c r="I383" s="163"/>
      <c r="J383" s="163"/>
      <c r="K383" s="163"/>
      <c r="L383" s="163"/>
      <c r="M383" s="163"/>
      <c r="P383" s="433"/>
    </row>
    <row r="384" spans="1:16" s="1" customFormat="1">
      <c r="A384" s="163"/>
      <c r="B384" s="163"/>
      <c r="C384" s="163"/>
      <c r="D384" s="163"/>
      <c r="E384" s="163"/>
      <c r="F384" s="163"/>
      <c r="G384" s="163"/>
      <c r="H384" s="163"/>
      <c r="I384" s="163"/>
      <c r="J384" s="163"/>
      <c r="K384" s="163"/>
      <c r="L384" s="163"/>
      <c r="M384" s="163"/>
      <c r="P384" s="433"/>
    </row>
    <row r="385" spans="1:16" s="1" customFormat="1">
      <c r="A385" s="163"/>
      <c r="B385" s="163"/>
      <c r="C385" s="163"/>
      <c r="D385" s="163"/>
      <c r="E385" s="163"/>
      <c r="F385" s="163"/>
      <c r="G385" s="163"/>
      <c r="H385" s="163"/>
      <c r="I385" s="163"/>
      <c r="J385" s="163"/>
      <c r="K385" s="163"/>
      <c r="L385" s="163"/>
      <c r="M385" s="163"/>
      <c r="P385" s="433"/>
    </row>
    <row r="386" spans="1:16" s="1" customFormat="1">
      <c r="A386" s="163"/>
      <c r="B386" s="163"/>
      <c r="C386" s="163"/>
      <c r="D386" s="163"/>
      <c r="E386" s="163"/>
      <c r="F386" s="163"/>
      <c r="G386" s="163"/>
      <c r="H386" s="163"/>
      <c r="I386" s="163"/>
      <c r="J386" s="163"/>
      <c r="K386" s="163"/>
      <c r="L386" s="163"/>
      <c r="M386" s="163"/>
      <c r="P386" s="433"/>
    </row>
    <row r="387" spans="1:16" s="1" customFormat="1">
      <c r="A387" s="163"/>
      <c r="B387" s="163"/>
      <c r="C387" s="163"/>
      <c r="D387" s="163"/>
      <c r="E387" s="163"/>
      <c r="F387" s="163"/>
      <c r="G387" s="163"/>
      <c r="H387" s="163"/>
      <c r="I387" s="163"/>
      <c r="J387" s="163"/>
      <c r="K387" s="163"/>
      <c r="L387" s="163"/>
      <c r="M387" s="163"/>
      <c r="P387" s="433"/>
    </row>
    <row r="388" spans="1:16" s="1" customFormat="1">
      <c r="A388" s="163"/>
      <c r="B388" s="163"/>
      <c r="C388" s="163"/>
      <c r="D388" s="163"/>
      <c r="E388" s="163"/>
      <c r="F388" s="163"/>
      <c r="G388" s="163"/>
      <c r="H388" s="163"/>
      <c r="I388" s="163"/>
      <c r="J388" s="163"/>
      <c r="K388" s="163"/>
      <c r="L388" s="163"/>
      <c r="M388" s="163"/>
      <c r="P388" s="433"/>
    </row>
    <row r="389" spans="1:16" s="1" customFormat="1">
      <c r="A389" s="163"/>
      <c r="B389" s="163"/>
      <c r="C389" s="163"/>
      <c r="D389" s="163"/>
      <c r="E389" s="163"/>
      <c r="F389" s="163"/>
      <c r="G389" s="163"/>
      <c r="H389" s="163"/>
      <c r="I389" s="163"/>
      <c r="J389" s="163"/>
      <c r="K389" s="163"/>
      <c r="L389" s="163"/>
      <c r="M389" s="163"/>
      <c r="P389" s="433"/>
    </row>
    <row r="390" spans="1:16" s="1" customFormat="1">
      <c r="A390" s="163"/>
      <c r="B390" s="163"/>
      <c r="C390" s="163"/>
      <c r="D390" s="163"/>
      <c r="E390" s="163"/>
      <c r="F390" s="163"/>
      <c r="G390" s="163"/>
      <c r="H390" s="163"/>
      <c r="I390" s="163"/>
      <c r="J390" s="163"/>
      <c r="K390" s="163"/>
      <c r="L390" s="163"/>
      <c r="M390" s="163"/>
      <c r="P390" s="433"/>
    </row>
    <row r="391" spans="1:16" s="1" customFormat="1">
      <c r="A391" s="163"/>
      <c r="B391" s="163"/>
      <c r="C391" s="163"/>
      <c r="D391" s="163"/>
      <c r="E391" s="163"/>
      <c r="F391" s="163"/>
      <c r="G391" s="163"/>
      <c r="H391" s="163"/>
      <c r="I391" s="163"/>
      <c r="J391" s="163"/>
      <c r="K391" s="163"/>
      <c r="L391" s="163"/>
      <c r="M391" s="163"/>
      <c r="P391" s="433"/>
    </row>
    <row r="392" spans="1:16" s="1" customFormat="1">
      <c r="A392" s="163"/>
      <c r="B392" s="163"/>
      <c r="C392" s="163"/>
      <c r="D392" s="163"/>
      <c r="E392" s="163"/>
      <c r="F392" s="163"/>
      <c r="G392" s="163"/>
      <c r="H392" s="163"/>
      <c r="I392" s="163"/>
      <c r="J392" s="163"/>
      <c r="K392" s="163"/>
      <c r="L392" s="163"/>
      <c r="M392" s="163"/>
      <c r="P392" s="433"/>
    </row>
    <row r="393" spans="1:16" s="1" customFormat="1">
      <c r="A393" s="163"/>
      <c r="B393" s="163"/>
      <c r="C393" s="163"/>
      <c r="D393" s="163"/>
      <c r="E393" s="163"/>
      <c r="F393" s="163"/>
      <c r="G393" s="163"/>
      <c r="H393" s="163"/>
      <c r="I393" s="163"/>
      <c r="J393" s="163"/>
      <c r="K393" s="163"/>
      <c r="L393" s="163"/>
      <c r="M393" s="163"/>
      <c r="P393" s="433"/>
    </row>
    <row r="394" spans="1:16" s="1" customFormat="1">
      <c r="A394" s="163"/>
      <c r="B394" s="163"/>
      <c r="C394" s="163"/>
      <c r="D394" s="163"/>
      <c r="E394" s="163"/>
      <c r="F394" s="163"/>
      <c r="G394" s="163"/>
      <c r="H394" s="163"/>
      <c r="I394" s="163"/>
      <c r="J394" s="163"/>
      <c r="K394" s="163"/>
      <c r="L394" s="163"/>
      <c r="M394" s="163"/>
      <c r="P394" s="433"/>
    </row>
    <row r="395" spans="1:16" s="1" customFormat="1">
      <c r="A395" s="163"/>
      <c r="B395" s="163"/>
      <c r="C395" s="163"/>
      <c r="D395" s="163"/>
      <c r="E395" s="163"/>
      <c r="F395" s="163"/>
      <c r="G395" s="163"/>
      <c r="H395" s="163"/>
      <c r="I395" s="163"/>
      <c r="J395" s="163"/>
      <c r="K395" s="163"/>
      <c r="L395" s="163"/>
      <c r="M395" s="163"/>
      <c r="P395" s="433"/>
    </row>
    <row r="396" spans="1:16" s="1" customFormat="1">
      <c r="A396" s="163"/>
      <c r="B396" s="163"/>
      <c r="C396" s="163"/>
      <c r="D396" s="163"/>
      <c r="E396" s="163"/>
      <c r="F396" s="163"/>
      <c r="G396" s="163"/>
      <c r="H396" s="163"/>
      <c r="I396" s="163"/>
      <c r="J396" s="163"/>
      <c r="K396" s="163"/>
      <c r="L396" s="163"/>
      <c r="M396" s="163"/>
      <c r="P396" s="433"/>
    </row>
    <row r="397" spans="1:16" s="1" customFormat="1">
      <c r="A397" s="163"/>
      <c r="B397" s="163"/>
      <c r="C397" s="163"/>
      <c r="D397" s="163"/>
      <c r="E397" s="163"/>
      <c r="F397" s="163"/>
      <c r="G397" s="163"/>
      <c r="H397" s="163"/>
      <c r="I397" s="163"/>
      <c r="J397" s="163"/>
      <c r="K397" s="163"/>
      <c r="L397" s="163"/>
      <c r="M397" s="163"/>
      <c r="P397" s="433"/>
    </row>
    <row r="398" spans="1:16" s="1" customFormat="1">
      <c r="A398" s="163"/>
      <c r="B398" s="163"/>
      <c r="C398" s="163"/>
      <c r="D398" s="163"/>
      <c r="E398" s="163"/>
      <c r="F398" s="163"/>
      <c r="G398" s="163"/>
      <c r="H398" s="163"/>
      <c r="I398" s="163"/>
      <c r="J398" s="163"/>
      <c r="K398" s="163"/>
      <c r="L398" s="163"/>
      <c r="M398" s="163"/>
      <c r="P398" s="433"/>
    </row>
    <row r="399" spans="1:16" s="1" customFormat="1">
      <c r="A399" s="163"/>
      <c r="B399" s="163"/>
      <c r="C399" s="163"/>
      <c r="D399" s="163"/>
      <c r="E399" s="163"/>
      <c r="F399" s="163"/>
      <c r="G399" s="163"/>
      <c r="H399" s="163"/>
      <c r="I399" s="163"/>
      <c r="J399" s="163"/>
      <c r="K399" s="163"/>
      <c r="L399" s="163"/>
      <c r="M399" s="163"/>
      <c r="P399" s="433"/>
    </row>
    <row r="400" spans="1:16" s="1" customFormat="1">
      <c r="A400" s="163"/>
      <c r="B400" s="163"/>
      <c r="C400" s="163"/>
      <c r="D400" s="163"/>
      <c r="E400" s="163"/>
      <c r="F400" s="163"/>
      <c r="G400" s="163"/>
      <c r="H400" s="163"/>
      <c r="I400" s="163"/>
      <c r="J400" s="163"/>
      <c r="K400" s="163"/>
      <c r="L400" s="163"/>
      <c r="M400" s="163"/>
      <c r="P400" s="433"/>
    </row>
    <row r="401" spans="1:16" s="1" customFormat="1">
      <c r="A401" s="163"/>
      <c r="B401" s="163"/>
      <c r="C401" s="163"/>
      <c r="D401" s="163"/>
      <c r="E401" s="163"/>
      <c r="F401" s="163"/>
      <c r="G401" s="163"/>
      <c r="H401" s="163"/>
      <c r="I401" s="163"/>
      <c r="J401" s="163"/>
      <c r="K401" s="163"/>
      <c r="L401" s="163"/>
      <c r="M401" s="163"/>
      <c r="P401" s="433"/>
    </row>
    <row r="402" spans="1:16" s="1" customFormat="1">
      <c r="A402" s="163"/>
      <c r="B402" s="163"/>
      <c r="C402" s="163"/>
      <c r="D402" s="163"/>
      <c r="E402" s="163"/>
      <c r="F402" s="163"/>
      <c r="G402" s="163"/>
      <c r="H402" s="163"/>
      <c r="I402" s="163"/>
      <c r="J402" s="163"/>
      <c r="K402" s="163"/>
      <c r="L402" s="163"/>
      <c r="M402" s="163"/>
      <c r="P402" s="433"/>
    </row>
    <row r="403" spans="1:16" s="1" customFormat="1">
      <c r="A403" s="163"/>
      <c r="B403" s="163"/>
      <c r="C403" s="163"/>
      <c r="D403" s="163"/>
      <c r="E403" s="163"/>
      <c r="F403" s="163"/>
      <c r="G403" s="163"/>
      <c r="H403" s="163"/>
      <c r="I403" s="163"/>
      <c r="J403" s="163"/>
      <c r="K403" s="163"/>
      <c r="L403" s="163"/>
      <c r="M403" s="163"/>
      <c r="P403" s="433"/>
    </row>
    <row r="404" spans="1:16" s="1" customFormat="1">
      <c r="A404" s="163"/>
      <c r="B404" s="163"/>
      <c r="C404" s="163"/>
      <c r="D404" s="163"/>
      <c r="E404" s="163"/>
      <c r="F404" s="163"/>
      <c r="G404" s="163"/>
      <c r="H404" s="163"/>
      <c r="I404" s="163"/>
      <c r="J404" s="163"/>
      <c r="K404" s="163"/>
      <c r="L404" s="163"/>
      <c r="M404" s="163"/>
      <c r="P404" s="433"/>
    </row>
    <row r="405" spans="1:16" s="1" customFormat="1">
      <c r="A405" s="163"/>
      <c r="B405" s="163"/>
      <c r="C405" s="163"/>
      <c r="D405" s="163"/>
      <c r="E405" s="163"/>
      <c r="F405" s="163"/>
      <c r="G405" s="163"/>
      <c r="H405" s="163"/>
      <c r="I405" s="163"/>
      <c r="J405" s="163"/>
      <c r="K405" s="163"/>
      <c r="L405" s="163"/>
      <c r="M405" s="163"/>
      <c r="P405" s="433"/>
    </row>
    <row r="406" spans="1:16" s="1" customFormat="1">
      <c r="A406" s="163"/>
      <c r="B406" s="163"/>
      <c r="C406" s="163"/>
      <c r="D406" s="163"/>
      <c r="E406" s="163"/>
      <c r="F406" s="163"/>
      <c r="G406" s="163"/>
      <c r="H406" s="163"/>
      <c r="I406" s="163"/>
      <c r="J406" s="163"/>
      <c r="K406" s="163"/>
      <c r="L406" s="163"/>
      <c r="M406" s="163"/>
      <c r="P406" s="433"/>
    </row>
    <row r="407" spans="1:16" s="1" customFormat="1">
      <c r="A407" s="163"/>
      <c r="B407" s="163"/>
      <c r="C407" s="163"/>
      <c r="D407" s="163"/>
      <c r="E407" s="163"/>
      <c r="F407" s="163"/>
      <c r="G407" s="163"/>
      <c r="H407" s="163"/>
      <c r="I407" s="163"/>
      <c r="J407" s="163"/>
      <c r="K407" s="163"/>
      <c r="L407" s="163"/>
      <c r="M407" s="163"/>
      <c r="P407" s="433"/>
    </row>
    <row r="408" spans="1:16" s="1" customFormat="1">
      <c r="A408" s="163"/>
      <c r="B408" s="163"/>
      <c r="C408" s="163"/>
      <c r="D408" s="163"/>
      <c r="E408" s="163"/>
      <c r="F408" s="163"/>
      <c r="G408" s="163"/>
      <c r="H408" s="163"/>
      <c r="I408" s="163"/>
      <c r="J408" s="163"/>
      <c r="K408" s="163"/>
      <c r="L408" s="163"/>
      <c r="M408" s="163"/>
      <c r="P408" s="433"/>
    </row>
    <row r="409" spans="1:16" s="1" customFormat="1">
      <c r="A409" s="163"/>
      <c r="B409" s="163"/>
      <c r="C409" s="163"/>
      <c r="D409" s="163"/>
      <c r="E409" s="163"/>
      <c r="F409" s="163"/>
      <c r="G409" s="163"/>
      <c r="H409" s="163"/>
      <c r="I409" s="163"/>
      <c r="J409" s="163"/>
      <c r="K409" s="163"/>
      <c r="L409" s="163"/>
      <c r="M409" s="163"/>
      <c r="P409" s="433"/>
    </row>
    <row r="410" spans="1:16" s="1" customFormat="1">
      <c r="A410" s="163"/>
      <c r="B410" s="163"/>
      <c r="C410" s="163"/>
      <c r="D410" s="163"/>
      <c r="E410" s="163"/>
      <c r="F410" s="163"/>
      <c r="G410" s="163"/>
      <c r="H410" s="163"/>
      <c r="I410" s="163"/>
      <c r="J410" s="163"/>
      <c r="K410" s="163"/>
      <c r="L410" s="163"/>
      <c r="M410" s="163"/>
      <c r="P410" s="433"/>
    </row>
    <row r="411" spans="1:16" s="1" customFormat="1">
      <c r="A411" s="163"/>
      <c r="B411" s="163"/>
      <c r="C411" s="163"/>
      <c r="D411" s="163"/>
      <c r="E411" s="163"/>
      <c r="F411" s="163"/>
      <c r="G411" s="163"/>
      <c r="H411" s="163"/>
      <c r="I411" s="163"/>
      <c r="J411" s="163"/>
      <c r="K411" s="163"/>
      <c r="L411" s="163"/>
      <c r="M411" s="163"/>
      <c r="P411" s="433"/>
    </row>
    <row r="412" spans="1:16" s="1" customFormat="1">
      <c r="A412" s="163"/>
      <c r="B412" s="163"/>
      <c r="C412" s="163"/>
      <c r="D412" s="163"/>
      <c r="E412" s="163"/>
      <c r="F412" s="163"/>
      <c r="G412" s="163"/>
      <c r="H412" s="163"/>
      <c r="I412" s="163"/>
      <c r="J412" s="163"/>
      <c r="K412" s="163"/>
      <c r="L412" s="163"/>
      <c r="M412" s="163"/>
      <c r="P412" s="433"/>
    </row>
    <row r="413" spans="1:16" s="1" customFormat="1">
      <c r="A413" s="163"/>
      <c r="B413" s="163"/>
      <c r="C413" s="163"/>
      <c r="D413" s="163"/>
      <c r="E413" s="163"/>
      <c r="F413" s="163"/>
      <c r="G413" s="163"/>
      <c r="H413" s="163"/>
      <c r="I413" s="163"/>
      <c r="J413" s="163"/>
      <c r="K413" s="163"/>
      <c r="L413" s="163"/>
      <c r="M413" s="163"/>
      <c r="P413" s="433"/>
    </row>
    <row r="414" spans="1:16" s="1" customFormat="1">
      <c r="A414" s="163"/>
      <c r="B414" s="163"/>
      <c r="C414" s="163"/>
      <c r="D414" s="163"/>
      <c r="E414" s="163"/>
      <c r="F414" s="163"/>
      <c r="G414" s="163"/>
      <c r="H414" s="163"/>
      <c r="I414" s="163"/>
      <c r="J414" s="163"/>
      <c r="K414" s="163"/>
      <c r="L414" s="163"/>
      <c r="M414" s="163"/>
      <c r="P414" s="433"/>
    </row>
    <row r="415" spans="1:16" s="1" customFormat="1">
      <c r="A415" s="163"/>
      <c r="B415" s="163"/>
      <c r="C415" s="163"/>
      <c r="D415" s="163"/>
      <c r="E415" s="163"/>
      <c r="F415" s="163"/>
      <c r="G415" s="163"/>
      <c r="H415" s="163"/>
      <c r="I415" s="163"/>
      <c r="J415" s="163"/>
      <c r="K415" s="163"/>
      <c r="L415" s="163"/>
      <c r="M415" s="163"/>
      <c r="P415" s="433"/>
    </row>
    <row r="416" spans="1:16" s="1" customFormat="1">
      <c r="A416" s="163"/>
      <c r="B416" s="163"/>
      <c r="C416" s="163"/>
      <c r="D416" s="163"/>
      <c r="E416" s="163"/>
      <c r="F416" s="163"/>
      <c r="G416" s="163"/>
      <c r="H416" s="163"/>
      <c r="I416" s="163"/>
      <c r="J416" s="163"/>
      <c r="K416" s="163"/>
      <c r="L416" s="163"/>
      <c r="M416" s="163"/>
      <c r="P416" s="433"/>
    </row>
    <row r="417" spans="1:16" s="1" customFormat="1">
      <c r="A417" s="163"/>
      <c r="B417" s="163"/>
      <c r="C417" s="163"/>
      <c r="D417" s="163"/>
      <c r="E417" s="163"/>
      <c r="F417" s="163"/>
      <c r="G417" s="163"/>
      <c r="H417" s="163"/>
      <c r="I417" s="163"/>
      <c r="J417" s="163"/>
      <c r="K417" s="163"/>
      <c r="L417" s="163"/>
      <c r="M417" s="163"/>
      <c r="P417" s="433"/>
    </row>
    <row r="418" spans="1:16" s="1" customFormat="1">
      <c r="A418" s="163"/>
      <c r="B418" s="163"/>
      <c r="C418" s="163"/>
      <c r="D418" s="163"/>
      <c r="E418" s="163"/>
      <c r="F418" s="163"/>
      <c r="G418" s="163"/>
      <c r="H418" s="163"/>
      <c r="I418" s="163"/>
      <c r="J418" s="163"/>
      <c r="K418" s="163"/>
      <c r="L418" s="163"/>
      <c r="M418" s="163"/>
      <c r="P418" s="433"/>
    </row>
    <row r="419" spans="1:16" s="1" customFormat="1">
      <c r="A419" s="163"/>
      <c r="B419" s="163"/>
      <c r="C419" s="163"/>
      <c r="D419" s="163"/>
      <c r="E419" s="163"/>
      <c r="F419" s="163"/>
      <c r="G419" s="163"/>
      <c r="H419" s="163"/>
      <c r="I419" s="163"/>
      <c r="J419" s="163"/>
      <c r="K419" s="163"/>
      <c r="L419" s="163"/>
      <c r="M419" s="163"/>
      <c r="P419" s="433"/>
    </row>
    <row r="420" spans="1:16" s="1" customFormat="1">
      <c r="A420" s="163"/>
      <c r="B420" s="163"/>
      <c r="C420" s="163"/>
      <c r="D420" s="163"/>
      <c r="E420" s="163"/>
      <c r="F420" s="163"/>
      <c r="G420" s="163"/>
      <c r="H420" s="163"/>
      <c r="I420" s="163"/>
      <c r="J420" s="163"/>
      <c r="K420" s="163"/>
      <c r="L420" s="163"/>
      <c r="M420" s="163"/>
      <c r="P420" s="433"/>
    </row>
    <row r="421" spans="1:16" s="1" customFormat="1">
      <c r="A421" s="163"/>
      <c r="B421" s="163"/>
      <c r="C421" s="163"/>
      <c r="D421" s="163"/>
      <c r="E421" s="163"/>
      <c r="F421" s="163"/>
      <c r="G421" s="163"/>
      <c r="H421" s="163"/>
      <c r="I421" s="163"/>
      <c r="J421" s="163"/>
      <c r="K421" s="163"/>
      <c r="L421" s="163"/>
      <c r="M421" s="163"/>
      <c r="P421" s="433"/>
    </row>
    <row r="422" spans="1:16" s="1" customFormat="1">
      <c r="A422" s="163"/>
      <c r="B422" s="163"/>
      <c r="C422" s="163"/>
      <c r="D422" s="163"/>
      <c r="E422" s="163"/>
      <c r="F422" s="163"/>
      <c r="G422" s="163"/>
      <c r="H422" s="163"/>
      <c r="I422" s="163"/>
      <c r="J422" s="163"/>
      <c r="K422" s="163"/>
      <c r="L422" s="163"/>
      <c r="M422" s="163"/>
      <c r="P422" s="433"/>
    </row>
    <row r="423" spans="1:16" s="1" customFormat="1">
      <c r="A423" s="163"/>
      <c r="B423" s="163"/>
      <c r="C423" s="163"/>
      <c r="D423" s="163"/>
      <c r="E423" s="163"/>
      <c r="F423" s="163"/>
      <c r="G423" s="163"/>
      <c r="H423" s="163"/>
      <c r="I423" s="163"/>
      <c r="J423" s="163"/>
      <c r="K423" s="163"/>
      <c r="L423" s="163"/>
      <c r="M423" s="163"/>
      <c r="P423" s="433"/>
    </row>
    <row r="424" spans="1:16" s="1" customFormat="1">
      <c r="A424" s="163"/>
      <c r="B424" s="163"/>
      <c r="C424" s="163"/>
      <c r="D424" s="163"/>
      <c r="E424" s="163"/>
      <c r="F424" s="163"/>
      <c r="G424" s="163"/>
      <c r="H424" s="163"/>
      <c r="I424" s="163"/>
      <c r="J424" s="163"/>
      <c r="K424" s="163"/>
      <c r="L424" s="163"/>
      <c r="M424" s="163"/>
      <c r="P424" s="433"/>
    </row>
    <row r="425" spans="1:16" s="1" customFormat="1">
      <c r="A425" s="163"/>
      <c r="B425" s="163"/>
      <c r="C425" s="163"/>
      <c r="D425" s="163"/>
      <c r="E425" s="163"/>
      <c r="F425" s="163"/>
      <c r="G425" s="163"/>
      <c r="H425" s="163"/>
      <c r="I425" s="163"/>
      <c r="J425" s="163"/>
      <c r="K425" s="163"/>
      <c r="L425" s="163"/>
      <c r="M425" s="163"/>
      <c r="P425" s="433"/>
    </row>
    <row r="426" spans="1:16" s="1" customFormat="1">
      <c r="A426" s="163"/>
      <c r="B426" s="163"/>
      <c r="C426" s="163"/>
      <c r="D426" s="163"/>
      <c r="E426" s="163"/>
      <c r="F426" s="163"/>
      <c r="G426" s="163"/>
      <c r="H426" s="163"/>
      <c r="I426" s="163"/>
      <c r="J426" s="163"/>
      <c r="K426" s="163"/>
      <c r="L426" s="163"/>
      <c r="M426" s="163"/>
      <c r="P426" s="433"/>
    </row>
    <row r="427" spans="1:16" s="1" customFormat="1">
      <c r="A427" s="163"/>
      <c r="B427" s="163"/>
      <c r="C427" s="163"/>
      <c r="D427" s="163"/>
      <c r="E427" s="163"/>
      <c r="F427" s="163"/>
      <c r="G427" s="163"/>
      <c r="H427" s="163"/>
      <c r="I427" s="163"/>
      <c r="J427" s="163"/>
      <c r="K427" s="163"/>
      <c r="L427" s="163"/>
      <c r="M427" s="163"/>
      <c r="P427" s="433"/>
    </row>
    <row r="428" spans="1:16" s="1" customFormat="1">
      <c r="A428" s="163"/>
      <c r="B428" s="163"/>
      <c r="C428" s="163"/>
      <c r="D428" s="163"/>
      <c r="E428" s="163"/>
      <c r="F428" s="163"/>
      <c r="G428" s="163"/>
      <c r="H428" s="163"/>
      <c r="I428" s="163"/>
      <c r="J428" s="163"/>
      <c r="K428" s="163"/>
      <c r="L428" s="163"/>
      <c r="M428" s="163"/>
      <c r="P428" s="433"/>
    </row>
    <row r="429" spans="1:16" s="1" customFormat="1">
      <c r="A429" s="163"/>
      <c r="B429" s="163"/>
      <c r="C429" s="163"/>
      <c r="D429" s="163"/>
      <c r="E429" s="163"/>
      <c r="F429" s="163"/>
      <c r="G429" s="163"/>
      <c r="H429" s="163"/>
      <c r="I429" s="163"/>
      <c r="J429" s="163"/>
      <c r="K429" s="163"/>
      <c r="L429" s="163"/>
      <c r="M429" s="163"/>
      <c r="P429" s="433"/>
    </row>
    <row r="430" spans="1:16" s="1" customFormat="1">
      <c r="A430" s="163"/>
      <c r="B430" s="163"/>
      <c r="C430" s="163"/>
      <c r="D430" s="163"/>
      <c r="E430" s="163"/>
      <c r="F430" s="163"/>
      <c r="G430" s="163"/>
      <c r="H430" s="163"/>
      <c r="I430" s="163"/>
      <c r="J430" s="163"/>
      <c r="K430" s="163"/>
      <c r="L430" s="163"/>
      <c r="M430" s="163"/>
      <c r="P430" s="433"/>
    </row>
    <row r="431" spans="1:16" s="1" customFormat="1">
      <c r="A431" s="163"/>
      <c r="B431" s="163"/>
      <c r="C431" s="163"/>
      <c r="D431" s="163"/>
      <c r="E431" s="163"/>
      <c r="F431" s="163"/>
      <c r="G431" s="163"/>
      <c r="H431" s="163"/>
      <c r="I431" s="163"/>
      <c r="J431" s="163"/>
      <c r="K431" s="163"/>
      <c r="L431" s="163"/>
      <c r="M431" s="163"/>
      <c r="P431" s="433"/>
    </row>
    <row r="432" spans="1:16" s="1" customFormat="1">
      <c r="A432" s="163"/>
      <c r="B432" s="163"/>
      <c r="C432" s="163"/>
      <c r="D432" s="163"/>
      <c r="E432" s="163"/>
      <c r="F432" s="163"/>
      <c r="G432" s="163"/>
      <c r="H432" s="163"/>
      <c r="I432" s="163"/>
      <c r="J432" s="163"/>
      <c r="K432" s="163"/>
      <c r="L432" s="163"/>
      <c r="M432" s="163"/>
      <c r="P432" s="433"/>
    </row>
    <row r="433" spans="1:16" s="1" customFormat="1">
      <c r="A433" s="163"/>
      <c r="B433" s="163"/>
      <c r="C433" s="163"/>
      <c r="D433" s="163"/>
      <c r="E433" s="163"/>
      <c r="F433" s="163"/>
      <c r="G433" s="163"/>
      <c r="H433" s="163"/>
      <c r="I433" s="163"/>
      <c r="J433" s="163"/>
      <c r="K433" s="163"/>
      <c r="L433" s="163"/>
      <c r="M433" s="163"/>
      <c r="P433" s="433"/>
    </row>
    <row r="434" spans="1:16" s="1" customFormat="1">
      <c r="A434" s="163"/>
      <c r="B434" s="163"/>
      <c r="C434" s="163"/>
      <c r="D434" s="163"/>
      <c r="E434" s="163"/>
      <c r="F434" s="163"/>
      <c r="G434" s="163"/>
      <c r="H434" s="163"/>
      <c r="I434" s="163"/>
      <c r="J434" s="163"/>
      <c r="K434" s="163"/>
      <c r="L434" s="163"/>
      <c r="M434" s="163"/>
      <c r="P434" s="433"/>
    </row>
    <row r="435" spans="1:16" s="1" customFormat="1">
      <c r="A435" s="163"/>
      <c r="B435" s="163"/>
      <c r="C435" s="163"/>
      <c r="D435" s="163"/>
      <c r="E435" s="163"/>
      <c r="F435" s="163"/>
      <c r="G435" s="163"/>
      <c r="H435" s="163"/>
      <c r="I435" s="163"/>
      <c r="J435" s="163"/>
      <c r="K435" s="163"/>
      <c r="L435" s="163"/>
      <c r="M435" s="163"/>
      <c r="P435" s="433"/>
    </row>
    <row r="436" spans="1:16" s="1" customFormat="1">
      <c r="A436" s="163"/>
      <c r="B436" s="163"/>
      <c r="C436" s="163"/>
      <c r="D436" s="163"/>
      <c r="E436" s="163"/>
      <c r="F436" s="163"/>
      <c r="G436" s="163"/>
      <c r="H436" s="163"/>
      <c r="I436" s="163"/>
      <c r="J436" s="163"/>
      <c r="K436" s="163"/>
      <c r="L436" s="163"/>
      <c r="M436" s="163"/>
      <c r="P436" s="433"/>
    </row>
    <row r="437" spans="1:16" s="1" customFormat="1">
      <c r="A437" s="163"/>
      <c r="B437" s="163"/>
      <c r="C437" s="163"/>
      <c r="D437" s="163"/>
      <c r="E437" s="163"/>
      <c r="F437" s="163"/>
      <c r="G437" s="163"/>
      <c r="H437" s="163"/>
      <c r="I437" s="163"/>
      <c r="J437" s="163"/>
      <c r="K437" s="163"/>
      <c r="L437" s="163"/>
      <c r="M437" s="163"/>
      <c r="P437" s="433"/>
    </row>
    <row r="438" spans="1:16" s="1" customFormat="1">
      <c r="A438" s="163"/>
      <c r="B438" s="163"/>
      <c r="C438" s="163"/>
      <c r="D438" s="163"/>
      <c r="E438" s="163"/>
      <c r="F438" s="163"/>
      <c r="G438" s="163"/>
      <c r="H438" s="163"/>
      <c r="I438" s="163"/>
      <c r="J438" s="163"/>
      <c r="K438" s="163"/>
      <c r="L438" s="163"/>
      <c r="M438" s="163"/>
      <c r="P438" s="433"/>
    </row>
    <row r="439" spans="1:16" s="1" customFormat="1">
      <c r="A439" s="163"/>
      <c r="B439" s="163"/>
      <c r="C439" s="163"/>
      <c r="D439" s="163"/>
      <c r="E439" s="163"/>
      <c r="F439" s="163"/>
      <c r="G439" s="163"/>
      <c r="H439" s="163"/>
      <c r="I439" s="163"/>
      <c r="J439" s="163"/>
      <c r="K439" s="163"/>
      <c r="L439" s="163"/>
      <c r="M439" s="163"/>
      <c r="P439" s="433"/>
    </row>
    <row r="440" spans="1:16" s="1" customFormat="1">
      <c r="A440" s="163"/>
      <c r="B440" s="163"/>
      <c r="C440" s="163"/>
      <c r="D440" s="163"/>
      <c r="E440" s="163"/>
      <c r="F440" s="163"/>
      <c r="G440" s="163"/>
      <c r="H440" s="163"/>
      <c r="I440" s="163"/>
      <c r="J440" s="163"/>
      <c r="K440" s="163"/>
      <c r="L440" s="163"/>
      <c r="M440" s="163"/>
      <c r="P440" s="433"/>
    </row>
    <row r="441" spans="1:16" s="1" customFormat="1">
      <c r="A441" s="163"/>
      <c r="B441" s="163"/>
      <c r="C441" s="163"/>
      <c r="D441" s="163"/>
      <c r="E441" s="163"/>
      <c r="F441" s="163"/>
      <c r="G441" s="163"/>
      <c r="H441" s="163"/>
      <c r="I441" s="163"/>
      <c r="J441" s="163"/>
      <c r="K441" s="163"/>
      <c r="L441" s="163"/>
      <c r="M441" s="163"/>
      <c r="P441" s="433"/>
    </row>
    <row r="442" spans="1:16" s="1" customFormat="1">
      <c r="A442" s="163"/>
      <c r="B442" s="163"/>
      <c r="C442" s="163"/>
      <c r="D442" s="163"/>
      <c r="E442" s="163"/>
      <c r="F442" s="163"/>
      <c r="G442" s="163"/>
      <c r="H442" s="163"/>
      <c r="I442" s="163"/>
      <c r="J442" s="163"/>
      <c r="K442" s="163"/>
      <c r="L442" s="163"/>
      <c r="M442" s="163"/>
      <c r="P442" s="433"/>
    </row>
    <row r="443" spans="1:16" s="1" customFormat="1">
      <c r="A443" s="163"/>
      <c r="B443" s="163"/>
      <c r="C443" s="163"/>
      <c r="D443" s="163"/>
      <c r="E443" s="163"/>
      <c r="F443" s="163"/>
      <c r="G443" s="163"/>
      <c r="H443" s="163"/>
      <c r="I443" s="163"/>
      <c r="J443" s="163"/>
      <c r="K443" s="163"/>
      <c r="L443" s="163"/>
      <c r="M443" s="163"/>
      <c r="P443" s="433"/>
    </row>
    <row r="444" spans="1:16" s="1" customFormat="1">
      <c r="A444" s="163"/>
      <c r="B444" s="163"/>
      <c r="C444" s="163"/>
      <c r="D444" s="163"/>
      <c r="E444" s="163"/>
      <c r="F444" s="163"/>
      <c r="G444" s="163"/>
      <c r="H444" s="163"/>
      <c r="I444" s="163"/>
      <c r="J444" s="163"/>
      <c r="K444" s="163"/>
      <c r="L444" s="163"/>
      <c r="M444" s="163"/>
      <c r="P444" s="433"/>
    </row>
    <row r="445" spans="1:16" s="1" customFormat="1">
      <c r="A445" s="163"/>
      <c r="B445" s="163"/>
      <c r="C445" s="163"/>
      <c r="D445" s="163"/>
      <c r="E445" s="163"/>
      <c r="F445" s="163"/>
      <c r="G445" s="163"/>
      <c r="H445" s="163"/>
      <c r="I445" s="163"/>
      <c r="J445" s="163"/>
      <c r="K445" s="163"/>
      <c r="L445" s="163"/>
      <c r="M445" s="163"/>
      <c r="P445" s="433"/>
    </row>
    <row r="446" spans="1:16" s="1" customFormat="1">
      <c r="A446" s="163"/>
      <c r="B446" s="163"/>
      <c r="C446" s="163"/>
      <c r="D446" s="163"/>
      <c r="E446" s="163"/>
      <c r="F446" s="163"/>
      <c r="G446" s="163"/>
      <c r="H446" s="163"/>
      <c r="I446" s="163"/>
      <c r="J446" s="163"/>
      <c r="K446" s="163"/>
      <c r="L446" s="163"/>
      <c r="M446" s="163"/>
      <c r="P446" s="433"/>
    </row>
    <row r="447" spans="1:16" s="1" customFormat="1">
      <c r="A447" s="163"/>
      <c r="B447" s="163"/>
      <c r="C447" s="163"/>
      <c r="D447" s="163"/>
      <c r="E447" s="163"/>
      <c r="F447" s="163"/>
      <c r="G447" s="163"/>
      <c r="H447" s="163"/>
      <c r="I447" s="163"/>
      <c r="J447" s="163"/>
      <c r="K447" s="163"/>
      <c r="L447" s="163"/>
      <c r="M447" s="163"/>
      <c r="P447" s="433"/>
    </row>
    <row r="448" spans="1:16" s="1" customFormat="1">
      <c r="A448" s="163"/>
      <c r="B448" s="163"/>
      <c r="C448" s="163"/>
      <c r="D448" s="163"/>
      <c r="E448" s="163"/>
      <c r="F448" s="163"/>
      <c r="G448" s="163"/>
      <c r="H448" s="163"/>
      <c r="I448" s="163"/>
      <c r="J448" s="163"/>
      <c r="K448" s="163"/>
      <c r="L448" s="163"/>
      <c r="M448" s="163"/>
      <c r="P448" s="433"/>
    </row>
    <row r="449" spans="1:16" s="1" customFormat="1">
      <c r="A449" s="163"/>
      <c r="B449" s="163"/>
      <c r="C449" s="163"/>
      <c r="D449" s="163"/>
      <c r="E449" s="163"/>
      <c r="F449" s="163"/>
      <c r="G449" s="163"/>
      <c r="H449" s="163"/>
      <c r="I449" s="163"/>
      <c r="J449" s="163"/>
      <c r="K449" s="163"/>
      <c r="L449" s="163"/>
      <c r="M449" s="163"/>
      <c r="P449" s="433"/>
    </row>
    <row r="450" spans="1:16" s="1" customFormat="1">
      <c r="A450" s="163"/>
      <c r="B450" s="163"/>
      <c r="C450" s="163"/>
      <c r="D450" s="163"/>
      <c r="E450" s="163"/>
      <c r="F450" s="163"/>
      <c r="G450" s="163"/>
      <c r="H450" s="163"/>
      <c r="I450" s="163"/>
      <c r="J450" s="163"/>
      <c r="K450" s="163"/>
      <c r="L450" s="163"/>
      <c r="M450" s="163"/>
      <c r="P450" s="433"/>
    </row>
    <row r="451" spans="1:16" s="1" customFormat="1">
      <c r="A451" s="163"/>
      <c r="B451" s="163"/>
      <c r="C451" s="163"/>
      <c r="D451" s="163"/>
      <c r="E451" s="163"/>
      <c r="F451" s="163"/>
      <c r="G451" s="163"/>
      <c r="H451" s="163"/>
      <c r="I451" s="163"/>
      <c r="J451" s="163"/>
      <c r="K451" s="163"/>
      <c r="L451" s="163"/>
      <c r="M451" s="163"/>
      <c r="P451" s="433"/>
    </row>
    <row r="452" spans="1:16" s="1" customFormat="1">
      <c r="A452" s="163"/>
      <c r="B452" s="163"/>
      <c r="C452" s="163"/>
      <c r="D452" s="163"/>
      <c r="E452" s="163"/>
      <c r="F452" s="163"/>
      <c r="G452" s="163"/>
      <c r="H452" s="163"/>
      <c r="I452" s="163"/>
      <c r="J452" s="163"/>
      <c r="K452" s="163"/>
      <c r="L452" s="163"/>
      <c r="M452" s="163"/>
      <c r="P452" s="433"/>
    </row>
    <row r="453" spans="1:16" s="1" customFormat="1">
      <c r="A453" s="163"/>
      <c r="B453" s="163"/>
      <c r="C453" s="163"/>
      <c r="D453" s="163"/>
      <c r="E453" s="163"/>
      <c r="F453" s="163"/>
      <c r="G453" s="163"/>
      <c r="H453" s="163"/>
      <c r="I453" s="163"/>
      <c r="J453" s="163"/>
      <c r="K453" s="163"/>
      <c r="L453" s="163"/>
      <c r="M453" s="163"/>
      <c r="P453" s="433"/>
    </row>
    <row r="454" spans="1:16" s="1" customFormat="1">
      <c r="A454" s="163"/>
      <c r="B454" s="163"/>
      <c r="C454" s="163"/>
      <c r="D454" s="163"/>
      <c r="E454" s="163"/>
      <c r="F454" s="163"/>
      <c r="G454" s="163"/>
      <c r="H454" s="163"/>
      <c r="I454" s="163"/>
      <c r="J454" s="163"/>
      <c r="K454" s="163"/>
      <c r="L454" s="163"/>
      <c r="M454" s="163"/>
      <c r="P454" s="433"/>
    </row>
    <row r="455" spans="1:16" s="1" customFormat="1">
      <c r="A455" s="163"/>
      <c r="B455" s="163"/>
      <c r="C455" s="163"/>
      <c r="D455" s="163"/>
      <c r="E455" s="163"/>
      <c r="F455" s="163"/>
      <c r="G455" s="163"/>
      <c r="H455" s="163"/>
      <c r="I455" s="163"/>
      <c r="J455" s="163"/>
      <c r="K455" s="163"/>
      <c r="L455" s="163"/>
      <c r="M455" s="163"/>
      <c r="P455" s="433"/>
    </row>
    <row r="456" spans="1:16" s="1" customFormat="1">
      <c r="A456" s="163"/>
      <c r="B456" s="163"/>
      <c r="C456" s="163"/>
      <c r="D456" s="163"/>
      <c r="E456" s="163"/>
      <c r="F456" s="163"/>
      <c r="G456" s="163"/>
      <c r="H456" s="163"/>
      <c r="I456" s="163"/>
      <c r="J456" s="163"/>
      <c r="K456" s="163"/>
      <c r="L456" s="163"/>
      <c r="M456" s="163"/>
      <c r="P456" s="433"/>
    </row>
    <row r="457" spans="1:16" s="1" customFormat="1">
      <c r="A457" s="163"/>
      <c r="B457" s="163"/>
      <c r="C457" s="163"/>
      <c r="D457" s="163"/>
      <c r="E457" s="163"/>
      <c r="F457" s="163"/>
      <c r="G457" s="163"/>
      <c r="H457" s="163"/>
      <c r="I457" s="163"/>
      <c r="J457" s="163"/>
      <c r="K457" s="163"/>
      <c r="L457" s="163"/>
      <c r="M457" s="163"/>
      <c r="P457" s="433"/>
    </row>
    <row r="458" spans="1:16" s="1" customFormat="1">
      <c r="A458" s="163"/>
      <c r="B458" s="163"/>
      <c r="C458" s="163"/>
      <c r="D458" s="163"/>
      <c r="E458" s="163"/>
      <c r="F458" s="163"/>
      <c r="G458" s="163"/>
      <c r="H458" s="163"/>
      <c r="I458" s="163"/>
      <c r="J458" s="163"/>
      <c r="K458" s="163"/>
      <c r="L458" s="163"/>
      <c r="M458" s="163"/>
      <c r="P458" s="433"/>
    </row>
    <row r="459" spans="1:16" s="1" customFormat="1">
      <c r="A459" s="163"/>
      <c r="B459" s="163"/>
      <c r="C459" s="163"/>
      <c r="D459" s="163"/>
      <c r="E459" s="163"/>
      <c r="F459" s="163"/>
      <c r="G459" s="163"/>
      <c r="H459" s="163"/>
      <c r="I459" s="163"/>
      <c r="J459" s="163"/>
      <c r="K459" s="163"/>
      <c r="L459" s="163"/>
      <c r="M459" s="163"/>
      <c r="P459" s="433"/>
    </row>
    <row r="460" spans="1:16" s="1" customFormat="1">
      <c r="A460" s="163"/>
      <c r="B460" s="163"/>
      <c r="C460" s="163"/>
      <c r="D460" s="163"/>
      <c r="E460" s="163"/>
      <c r="F460" s="163"/>
      <c r="G460" s="163"/>
      <c r="H460" s="163"/>
      <c r="I460" s="163"/>
      <c r="J460" s="163"/>
      <c r="K460" s="163"/>
      <c r="L460" s="163"/>
      <c r="M460" s="163"/>
      <c r="P460" s="433"/>
    </row>
    <row r="461" spans="1:16" s="1" customFormat="1">
      <c r="A461" s="163"/>
      <c r="B461" s="163"/>
      <c r="C461" s="163"/>
      <c r="D461" s="163"/>
      <c r="E461" s="163"/>
      <c r="F461" s="163"/>
      <c r="G461" s="163"/>
      <c r="H461" s="163"/>
      <c r="I461" s="163"/>
      <c r="J461" s="163"/>
      <c r="K461" s="163"/>
      <c r="L461" s="163"/>
      <c r="M461" s="163"/>
      <c r="P461" s="433"/>
    </row>
    <row r="462" spans="1:16" s="1" customFormat="1">
      <c r="A462" s="163"/>
      <c r="B462" s="163"/>
      <c r="C462" s="163"/>
      <c r="D462" s="163"/>
      <c r="E462" s="163"/>
      <c r="F462" s="163"/>
      <c r="G462" s="163"/>
      <c r="H462" s="163"/>
      <c r="I462" s="163"/>
      <c r="J462" s="163"/>
      <c r="K462" s="163"/>
      <c r="L462" s="163"/>
      <c r="M462" s="163"/>
      <c r="P462" s="433"/>
    </row>
    <row r="463" spans="1:16" s="1" customFormat="1">
      <c r="A463" s="163"/>
      <c r="B463" s="163"/>
      <c r="C463" s="163"/>
      <c r="D463" s="163"/>
      <c r="E463" s="163"/>
      <c r="F463" s="163"/>
      <c r="G463" s="163"/>
      <c r="H463" s="163"/>
      <c r="I463" s="163"/>
      <c r="J463" s="163"/>
      <c r="K463" s="163"/>
      <c r="L463" s="163"/>
      <c r="M463" s="163"/>
      <c r="P463" s="433"/>
    </row>
    <row r="464" spans="1:16" s="1" customFormat="1">
      <c r="A464" s="163"/>
      <c r="B464" s="163"/>
      <c r="C464" s="163"/>
      <c r="D464" s="163"/>
      <c r="E464" s="163"/>
      <c r="F464" s="163"/>
      <c r="G464" s="163"/>
      <c r="H464" s="163"/>
      <c r="I464" s="163"/>
      <c r="J464" s="163"/>
      <c r="K464" s="163"/>
      <c r="L464" s="163"/>
      <c r="M464" s="163"/>
      <c r="P464" s="433"/>
    </row>
    <row r="465" spans="1:16" s="1" customFormat="1">
      <c r="A465" s="163"/>
      <c r="B465" s="163"/>
      <c r="C465" s="163"/>
      <c r="D465" s="163"/>
      <c r="E465" s="163"/>
      <c r="F465" s="163"/>
      <c r="G465" s="163"/>
      <c r="H465" s="163"/>
      <c r="I465" s="163"/>
      <c r="J465" s="163"/>
      <c r="K465" s="163"/>
      <c r="L465" s="163"/>
      <c r="M465" s="163"/>
      <c r="P465" s="433"/>
    </row>
    <row r="466" spans="1:16" s="1" customFormat="1">
      <c r="A466" s="163"/>
      <c r="B466" s="163"/>
      <c r="C466" s="163"/>
      <c r="D466" s="163"/>
      <c r="E466" s="163"/>
      <c r="F466" s="163"/>
      <c r="G466" s="163"/>
      <c r="H466" s="163"/>
      <c r="I466" s="163"/>
      <c r="J466" s="163"/>
      <c r="K466" s="163"/>
      <c r="L466" s="163"/>
      <c r="M466" s="163"/>
      <c r="P466" s="433"/>
    </row>
    <row r="467" spans="1:16" s="1" customFormat="1">
      <c r="A467" s="163"/>
      <c r="B467" s="163"/>
      <c r="C467" s="163"/>
      <c r="D467" s="163"/>
      <c r="E467" s="163"/>
      <c r="F467" s="163"/>
      <c r="G467" s="163"/>
      <c r="H467" s="163"/>
      <c r="I467" s="163"/>
      <c r="J467" s="163"/>
      <c r="K467" s="163"/>
      <c r="L467" s="163"/>
      <c r="M467" s="163"/>
      <c r="P467" s="433"/>
    </row>
    <row r="468" spans="1:16" s="1" customFormat="1">
      <c r="A468" s="163"/>
      <c r="B468" s="163"/>
      <c r="C468" s="163"/>
      <c r="D468" s="163"/>
      <c r="E468" s="163"/>
      <c r="F468" s="163"/>
      <c r="G468" s="163"/>
      <c r="H468" s="163"/>
      <c r="I468" s="163"/>
      <c r="J468" s="163"/>
      <c r="K468" s="163"/>
      <c r="L468" s="163"/>
      <c r="M468" s="163"/>
      <c r="P468" s="433"/>
    </row>
    <row r="469" spans="1:16" s="1" customFormat="1">
      <c r="A469" s="163"/>
      <c r="B469" s="163"/>
      <c r="C469" s="163"/>
      <c r="D469" s="163"/>
      <c r="E469" s="163"/>
      <c r="F469" s="163"/>
      <c r="G469" s="163"/>
      <c r="H469" s="163"/>
      <c r="I469" s="163"/>
      <c r="J469" s="163"/>
      <c r="K469" s="163"/>
      <c r="L469" s="163"/>
      <c r="M469" s="163"/>
      <c r="P469" s="433"/>
    </row>
    <row r="470" spans="1:16" s="1" customFormat="1">
      <c r="A470" s="163"/>
      <c r="B470" s="163"/>
      <c r="C470" s="163"/>
      <c r="D470" s="163"/>
      <c r="E470" s="163"/>
      <c r="F470" s="163"/>
      <c r="G470" s="163"/>
      <c r="H470" s="163"/>
      <c r="I470" s="163"/>
      <c r="J470" s="163"/>
      <c r="K470" s="163"/>
      <c r="L470" s="163"/>
      <c r="M470" s="163"/>
      <c r="P470" s="433"/>
    </row>
    <row r="471" spans="1:16" s="1" customFormat="1">
      <c r="A471" s="163"/>
      <c r="B471" s="163"/>
      <c r="C471" s="163"/>
      <c r="D471" s="163"/>
      <c r="E471" s="163"/>
      <c r="F471" s="163"/>
      <c r="G471" s="163"/>
      <c r="H471" s="163"/>
      <c r="I471" s="163"/>
      <c r="J471" s="163"/>
      <c r="K471" s="163"/>
      <c r="L471" s="163"/>
      <c r="M471" s="163"/>
      <c r="P471" s="433"/>
    </row>
    <row r="472" spans="1:16" s="1" customFormat="1">
      <c r="A472" s="163"/>
      <c r="B472" s="163"/>
      <c r="C472" s="163"/>
      <c r="D472" s="163"/>
      <c r="E472" s="163"/>
      <c r="F472" s="163"/>
      <c r="G472" s="163"/>
      <c r="H472" s="163"/>
      <c r="I472" s="163"/>
      <c r="J472" s="163"/>
      <c r="K472" s="163"/>
      <c r="L472" s="163"/>
      <c r="M472" s="163"/>
      <c r="P472" s="433"/>
    </row>
    <row r="473" spans="1:16" s="1" customFormat="1">
      <c r="A473" s="163"/>
      <c r="B473" s="163"/>
      <c r="C473" s="163"/>
      <c r="D473" s="163"/>
      <c r="E473" s="163"/>
      <c r="F473" s="163"/>
      <c r="G473" s="163"/>
      <c r="H473" s="163"/>
      <c r="I473" s="163"/>
      <c r="J473" s="163"/>
      <c r="K473" s="163"/>
      <c r="L473" s="163"/>
      <c r="M473" s="163"/>
      <c r="P473" s="433"/>
    </row>
    <row r="474" spans="1:16" s="1" customFormat="1">
      <c r="A474" s="163"/>
      <c r="B474" s="163"/>
      <c r="C474" s="163"/>
      <c r="D474" s="163"/>
      <c r="E474" s="163"/>
      <c r="F474" s="163"/>
      <c r="G474" s="163"/>
      <c r="H474" s="163"/>
      <c r="I474" s="163"/>
      <c r="J474" s="163"/>
      <c r="K474" s="163"/>
      <c r="L474" s="163"/>
      <c r="M474" s="163"/>
      <c r="P474" s="433"/>
    </row>
    <row r="475" spans="1:16" s="1" customFormat="1">
      <c r="A475" s="163"/>
      <c r="B475" s="163"/>
      <c r="C475" s="163"/>
      <c r="D475" s="163"/>
      <c r="E475" s="163"/>
      <c r="F475" s="163"/>
      <c r="G475" s="163"/>
      <c r="H475" s="163"/>
      <c r="I475" s="163"/>
      <c r="J475" s="163"/>
      <c r="K475" s="163"/>
      <c r="L475" s="163"/>
      <c r="M475" s="163"/>
      <c r="P475" s="433"/>
    </row>
    <row r="476" spans="1:16" s="1" customFormat="1">
      <c r="A476" s="163"/>
      <c r="B476" s="163"/>
      <c r="C476" s="163"/>
      <c r="D476" s="163"/>
      <c r="E476" s="163"/>
      <c r="F476" s="163"/>
      <c r="G476" s="163"/>
      <c r="H476" s="163"/>
      <c r="I476" s="163"/>
      <c r="J476" s="163"/>
      <c r="K476" s="163"/>
      <c r="L476" s="163"/>
      <c r="M476" s="163"/>
      <c r="P476" s="433"/>
    </row>
    <row r="477" spans="1:16" s="1" customFormat="1">
      <c r="A477" s="163"/>
      <c r="B477" s="163"/>
      <c r="C477" s="163"/>
      <c r="D477" s="163"/>
      <c r="E477" s="163"/>
      <c r="F477" s="163"/>
      <c r="G477" s="163"/>
      <c r="H477" s="163"/>
      <c r="I477" s="163"/>
      <c r="J477" s="163"/>
      <c r="K477" s="163"/>
      <c r="L477" s="163"/>
      <c r="M477" s="163"/>
      <c r="P477" s="433"/>
    </row>
    <row r="478" spans="1:16" s="1" customFormat="1">
      <c r="A478" s="163"/>
      <c r="B478" s="163"/>
      <c r="C478" s="163"/>
      <c r="D478" s="163"/>
      <c r="E478" s="163"/>
      <c r="F478" s="163"/>
      <c r="G478" s="163"/>
      <c r="H478" s="163"/>
      <c r="I478" s="163"/>
      <c r="J478" s="163"/>
      <c r="K478" s="163"/>
      <c r="L478" s="163"/>
      <c r="M478" s="163"/>
      <c r="P478" s="433"/>
    </row>
    <row r="479" spans="1:16" s="1" customFormat="1">
      <c r="A479" s="163"/>
      <c r="B479" s="163"/>
      <c r="C479" s="163"/>
      <c r="D479" s="163"/>
      <c r="E479" s="163"/>
      <c r="F479" s="163"/>
      <c r="G479" s="163"/>
      <c r="H479" s="163"/>
      <c r="I479" s="163"/>
      <c r="J479" s="163"/>
      <c r="K479" s="163"/>
      <c r="L479" s="163"/>
      <c r="M479" s="163"/>
      <c r="P479" s="433"/>
    </row>
    <row r="480" spans="1:16" s="1" customFormat="1">
      <c r="A480" s="163"/>
      <c r="B480" s="163"/>
      <c r="C480" s="163"/>
      <c r="D480" s="163"/>
      <c r="E480" s="163"/>
      <c r="F480" s="163"/>
      <c r="G480" s="163"/>
      <c r="H480" s="163"/>
      <c r="I480" s="163"/>
      <c r="J480" s="163"/>
      <c r="K480" s="163"/>
      <c r="L480" s="163"/>
      <c r="M480" s="163"/>
      <c r="P480" s="433"/>
    </row>
    <row r="481" spans="1:16" s="1" customFormat="1">
      <c r="A481" s="163"/>
      <c r="B481" s="163"/>
      <c r="C481" s="163"/>
      <c r="D481" s="163"/>
      <c r="E481" s="163"/>
      <c r="F481" s="163"/>
      <c r="G481" s="163"/>
      <c r="H481" s="163"/>
      <c r="I481" s="163"/>
      <c r="J481" s="163"/>
      <c r="K481" s="163"/>
      <c r="L481" s="163"/>
      <c r="M481" s="163"/>
      <c r="P481" s="433"/>
    </row>
    <row r="482" spans="1:16" s="1" customFormat="1">
      <c r="A482" s="163"/>
      <c r="B482" s="163"/>
      <c r="C482" s="163"/>
      <c r="D482" s="163"/>
      <c r="E482" s="163"/>
      <c r="F482" s="163"/>
      <c r="G482" s="163"/>
      <c r="H482" s="163"/>
      <c r="I482" s="163"/>
      <c r="J482" s="163"/>
      <c r="K482" s="163"/>
      <c r="L482" s="163"/>
      <c r="M482" s="163"/>
      <c r="P482" s="433"/>
    </row>
    <row r="483" spans="1:16" s="1" customFormat="1">
      <c r="A483" s="163"/>
      <c r="B483" s="163"/>
      <c r="C483" s="163"/>
      <c r="D483" s="163"/>
      <c r="E483" s="163"/>
      <c r="F483" s="163"/>
      <c r="G483" s="163"/>
      <c r="H483" s="163"/>
      <c r="I483" s="163"/>
      <c r="J483" s="163"/>
      <c r="K483" s="163"/>
      <c r="L483" s="163"/>
      <c r="M483" s="163"/>
      <c r="P483" s="433"/>
    </row>
    <row r="484" spans="1:16" s="1" customFormat="1">
      <c r="A484" s="163"/>
      <c r="B484" s="163"/>
      <c r="C484" s="163"/>
      <c r="D484" s="163"/>
      <c r="E484" s="163"/>
      <c r="F484" s="163"/>
      <c r="G484" s="163"/>
      <c r="H484" s="163"/>
      <c r="I484" s="163"/>
      <c r="J484" s="163"/>
      <c r="K484" s="163"/>
      <c r="L484" s="163"/>
      <c r="M484" s="163"/>
      <c r="P484" s="433"/>
    </row>
    <row r="485" spans="1:16" s="1" customFormat="1">
      <c r="A485" s="163"/>
      <c r="B485" s="163"/>
      <c r="C485" s="163"/>
      <c r="D485" s="163"/>
      <c r="E485" s="163"/>
      <c r="F485" s="163"/>
      <c r="G485" s="163"/>
      <c r="H485" s="163"/>
      <c r="I485" s="163"/>
      <c r="J485" s="163"/>
      <c r="K485" s="163"/>
      <c r="L485" s="163"/>
      <c r="M485" s="163"/>
      <c r="P485" s="433"/>
    </row>
    <row r="486" spans="1:16" s="1" customFormat="1">
      <c r="A486" s="163"/>
      <c r="B486" s="163"/>
      <c r="C486" s="163"/>
      <c r="D486" s="163"/>
      <c r="E486" s="163"/>
      <c r="F486" s="163"/>
      <c r="G486" s="163"/>
      <c r="H486" s="163"/>
      <c r="I486" s="163"/>
      <c r="J486" s="163"/>
      <c r="K486" s="163"/>
      <c r="L486" s="163"/>
      <c r="M486" s="163"/>
      <c r="P486" s="433"/>
    </row>
    <row r="487" spans="1:16" s="1" customFormat="1">
      <c r="A487" s="163"/>
      <c r="B487" s="163"/>
      <c r="C487" s="163"/>
      <c r="D487" s="163"/>
      <c r="E487" s="163"/>
      <c r="F487" s="163"/>
      <c r="G487" s="163"/>
      <c r="H487" s="163"/>
      <c r="I487" s="163"/>
      <c r="J487" s="163"/>
      <c r="K487" s="163"/>
      <c r="L487" s="163"/>
      <c r="M487" s="163"/>
      <c r="P487" s="433"/>
    </row>
    <row r="488" spans="1:16" s="1" customFormat="1">
      <c r="A488" s="163"/>
      <c r="B488" s="163"/>
      <c r="C488" s="163"/>
      <c r="D488" s="163"/>
      <c r="E488" s="163"/>
      <c r="F488" s="163"/>
      <c r="G488" s="163"/>
      <c r="H488" s="163"/>
      <c r="I488" s="163"/>
      <c r="J488" s="163"/>
      <c r="K488" s="163"/>
      <c r="L488" s="163"/>
      <c r="M488" s="163"/>
      <c r="P488" s="433"/>
    </row>
    <row r="489" spans="1:16" s="1" customFormat="1">
      <c r="A489" s="163"/>
      <c r="B489" s="163"/>
      <c r="C489" s="163"/>
      <c r="D489" s="163"/>
      <c r="E489" s="163"/>
      <c r="F489" s="163"/>
      <c r="G489" s="163"/>
      <c r="H489" s="163"/>
      <c r="I489" s="163"/>
      <c r="J489" s="163"/>
      <c r="K489" s="163"/>
      <c r="L489" s="163"/>
      <c r="M489" s="163"/>
      <c r="P489" s="433"/>
    </row>
    <row r="490" spans="1:16" s="1" customFormat="1">
      <c r="A490" s="163"/>
      <c r="B490" s="163"/>
      <c r="C490" s="163"/>
      <c r="D490" s="163"/>
      <c r="E490" s="163"/>
      <c r="F490" s="163"/>
      <c r="G490" s="163"/>
      <c r="H490" s="163"/>
      <c r="I490" s="163"/>
      <c r="J490" s="163"/>
      <c r="K490" s="163"/>
      <c r="L490" s="163"/>
      <c r="M490" s="163"/>
      <c r="P490" s="433"/>
    </row>
    <row r="491" spans="1:16" s="1" customFormat="1">
      <c r="A491" s="163"/>
      <c r="B491" s="163"/>
      <c r="C491" s="163"/>
      <c r="D491" s="163"/>
      <c r="E491" s="163"/>
      <c r="F491" s="163"/>
      <c r="G491" s="163"/>
      <c r="H491" s="163"/>
      <c r="I491" s="163"/>
      <c r="J491" s="163"/>
      <c r="K491" s="163"/>
      <c r="L491" s="163"/>
      <c r="M491" s="163"/>
      <c r="P491" s="433"/>
    </row>
    <row r="492" spans="1:16" s="1" customFormat="1">
      <c r="A492" s="163"/>
      <c r="B492" s="163"/>
      <c r="C492" s="163"/>
      <c r="D492" s="163"/>
      <c r="E492" s="163"/>
      <c r="F492" s="163"/>
      <c r="G492" s="163"/>
      <c r="H492" s="163"/>
      <c r="I492" s="163"/>
      <c r="J492" s="163"/>
      <c r="K492" s="163"/>
      <c r="L492" s="163"/>
      <c r="M492" s="163"/>
      <c r="P492" s="433"/>
    </row>
    <row r="493" spans="1:16" s="1" customFormat="1">
      <c r="A493" s="163"/>
      <c r="B493" s="163"/>
      <c r="C493" s="163"/>
      <c r="D493" s="163"/>
      <c r="E493" s="163"/>
      <c r="F493" s="163"/>
      <c r="G493" s="163"/>
      <c r="H493" s="163"/>
      <c r="I493" s="163"/>
      <c r="J493" s="163"/>
      <c r="K493" s="163"/>
      <c r="L493" s="163"/>
      <c r="M493" s="163"/>
      <c r="P493" s="433"/>
    </row>
    <row r="494" spans="1:16" s="1" customFormat="1">
      <c r="A494" s="163"/>
      <c r="B494" s="163"/>
      <c r="C494" s="163"/>
      <c r="D494" s="163"/>
      <c r="E494" s="163"/>
      <c r="F494" s="163"/>
      <c r="G494" s="163"/>
      <c r="H494" s="163"/>
      <c r="I494" s="163"/>
      <c r="J494" s="163"/>
      <c r="K494" s="163"/>
      <c r="L494" s="163"/>
      <c r="M494" s="163"/>
      <c r="P494" s="433"/>
    </row>
    <row r="495" spans="1:16" s="1" customFormat="1">
      <c r="A495" s="163"/>
      <c r="B495" s="163"/>
      <c r="C495" s="163"/>
      <c r="D495" s="163"/>
      <c r="E495" s="163"/>
      <c r="F495" s="163"/>
      <c r="G495" s="163"/>
      <c r="H495" s="163"/>
      <c r="I495" s="163"/>
      <c r="J495" s="163"/>
      <c r="K495" s="163"/>
      <c r="L495" s="163"/>
      <c r="M495" s="163"/>
      <c r="P495" s="433"/>
    </row>
    <row r="496" spans="1:16" s="1" customFormat="1">
      <c r="A496" s="163"/>
      <c r="B496" s="163"/>
      <c r="C496" s="163"/>
      <c r="D496" s="163"/>
      <c r="E496" s="163"/>
      <c r="F496" s="163"/>
      <c r="G496" s="163"/>
      <c r="H496" s="163"/>
      <c r="I496" s="163"/>
      <c r="J496" s="163"/>
      <c r="K496" s="163"/>
      <c r="L496" s="163"/>
      <c r="M496" s="163"/>
      <c r="P496" s="433"/>
    </row>
    <row r="497" spans="1:16" s="1" customFormat="1">
      <c r="A497" s="163"/>
      <c r="B497" s="163"/>
      <c r="C497" s="163"/>
      <c r="D497" s="163"/>
      <c r="E497" s="163"/>
      <c r="F497" s="163"/>
      <c r="G497" s="163"/>
      <c r="H497" s="163"/>
      <c r="I497" s="163"/>
      <c r="J497" s="163"/>
      <c r="K497" s="163"/>
      <c r="L497" s="163"/>
      <c r="M497" s="163"/>
      <c r="P497" s="433"/>
    </row>
    <row r="498" spans="1:16" s="1" customFormat="1">
      <c r="A498" s="163"/>
      <c r="B498" s="163"/>
      <c r="C498" s="163"/>
      <c r="D498" s="163"/>
      <c r="E498" s="163"/>
      <c r="F498" s="163"/>
      <c r="G498" s="163"/>
      <c r="H498" s="163"/>
      <c r="I498" s="163"/>
      <c r="J498" s="163"/>
      <c r="K498" s="163"/>
      <c r="L498" s="163"/>
      <c r="M498" s="163"/>
      <c r="P498" s="433"/>
    </row>
    <row r="499" spans="1:16" s="1" customFormat="1">
      <c r="A499" s="163"/>
      <c r="B499" s="163"/>
      <c r="C499" s="163"/>
      <c r="D499" s="163"/>
      <c r="E499" s="163"/>
      <c r="F499" s="163"/>
      <c r="G499" s="163"/>
      <c r="H499" s="163"/>
      <c r="I499" s="163"/>
      <c r="J499" s="163"/>
      <c r="K499" s="163"/>
      <c r="L499" s="163"/>
      <c r="M499" s="163"/>
      <c r="P499" s="433"/>
    </row>
    <row r="500" spans="1:16" s="1" customFormat="1">
      <c r="A500" s="163"/>
      <c r="B500" s="163"/>
      <c r="C500" s="163"/>
      <c r="D500" s="163"/>
      <c r="E500" s="163"/>
      <c r="F500" s="163"/>
      <c r="G500" s="163"/>
      <c r="H500" s="163"/>
      <c r="I500" s="163"/>
      <c r="J500" s="163"/>
      <c r="K500" s="163"/>
      <c r="L500" s="163"/>
      <c r="M500" s="163"/>
      <c r="P500" s="433"/>
    </row>
    <row r="501" spans="1:16" s="1" customFormat="1">
      <c r="A501" s="163"/>
      <c r="B501" s="163"/>
      <c r="C501" s="163"/>
      <c r="D501" s="163"/>
      <c r="E501" s="163"/>
      <c r="F501" s="163"/>
      <c r="G501" s="163"/>
      <c r="H501" s="163"/>
      <c r="I501" s="163"/>
      <c r="J501" s="163"/>
      <c r="K501" s="163"/>
      <c r="L501" s="163"/>
      <c r="M501" s="163"/>
      <c r="P501" s="433"/>
    </row>
    <row r="502" spans="1:16" s="1" customFormat="1">
      <c r="A502" s="163"/>
      <c r="B502" s="163"/>
      <c r="C502" s="163"/>
      <c r="D502" s="163"/>
      <c r="E502" s="163"/>
      <c r="F502" s="163"/>
      <c r="G502" s="163"/>
      <c r="H502" s="163"/>
      <c r="I502" s="163"/>
      <c r="J502" s="163"/>
      <c r="K502" s="163"/>
      <c r="L502" s="163"/>
      <c r="M502" s="163"/>
      <c r="P502" s="433"/>
    </row>
    <row r="503" spans="1:16" s="1" customFormat="1">
      <c r="A503" s="163"/>
      <c r="B503" s="163"/>
      <c r="C503" s="163"/>
      <c r="D503" s="163"/>
      <c r="E503" s="163"/>
      <c r="F503" s="163"/>
      <c r="G503" s="163"/>
      <c r="H503" s="163"/>
      <c r="I503" s="163"/>
      <c r="J503" s="163"/>
      <c r="K503" s="163"/>
      <c r="L503" s="163"/>
      <c r="M503" s="163"/>
      <c r="P503" s="433"/>
    </row>
    <row r="504" spans="1:16" s="1" customFormat="1">
      <c r="A504" s="163"/>
      <c r="B504" s="163"/>
      <c r="C504" s="163"/>
      <c r="D504" s="163"/>
      <c r="E504" s="163"/>
      <c r="F504" s="163"/>
      <c r="G504" s="163"/>
      <c r="H504" s="163"/>
      <c r="I504" s="163"/>
      <c r="J504" s="163"/>
      <c r="K504" s="163"/>
      <c r="L504" s="163"/>
      <c r="M504" s="163"/>
      <c r="P504" s="433"/>
    </row>
    <row r="505" spans="1:16" s="1" customFormat="1">
      <c r="A505" s="163"/>
      <c r="B505" s="163"/>
      <c r="C505" s="163"/>
      <c r="D505" s="163"/>
      <c r="E505" s="163"/>
      <c r="F505" s="163"/>
      <c r="G505" s="163"/>
      <c r="H505" s="163"/>
      <c r="I505" s="163"/>
      <c r="J505" s="163"/>
      <c r="K505" s="163"/>
      <c r="L505" s="163"/>
      <c r="M505" s="163"/>
      <c r="P505" s="433"/>
    </row>
    <row r="506" spans="1:16" s="1" customFormat="1">
      <c r="A506" s="163"/>
      <c r="B506" s="163"/>
      <c r="C506" s="163"/>
      <c r="D506" s="163"/>
      <c r="E506" s="163"/>
      <c r="F506" s="163"/>
      <c r="G506" s="163"/>
      <c r="H506" s="163"/>
      <c r="I506" s="163"/>
      <c r="J506" s="163"/>
      <c r="K506" s="163"/>
      <c r="L506" s="163"/>
      <c r="M506" s="163"/>
      <c r="P506" s="433"/>
    </row>
    <row r="507" spans="1:16" s="1" customFormat="1">
      <c r="A507" s="163"/>
      <c r="B507" s="163"/>
      <c r="C507" s="163"/>
      <c r="D507" s="163"/>
      <c r="E507" s="163"/>
      <c r="F507" s="163"/>
      <c r="G507" s="163"/>
      <c r="H507" s="163"/>
      <c r="I507" s="163"/>
      <c r="J507" s="163"/>
      <c r="K507" s="163"/>
      <c r="L507" s="163"/>
      <c r="M507" s="163"/>
      <c r="P507" s="433"/>
    </row>
    <row r="508" spans="1:16" s="1" customFormat="1">
      <c r="A508" s="163"/>
      <c r="B508" s="163"/>
      <c r="C508" s="163"/>
      <c r="D508" s="163"/>
      <c r="E508" s="163"/>
      <c r="F508" s="163"/>
      <c r="G508" s="163"/>
      <c r="H508" s="163"/>
      <c r="I508" s="163"/>
      <c r="J508" s="163"/>
      <c r="K508" s="163"/>
      <c r="L508" s="163"/>
      <c r="M508" s="163"/>
      <c r="P508" s="433"/>
    </row>
    <row r="509" spans="1:16" s="1" customFormat="1">
      <c r="A509" s="163"/>
      <c r="B509" s="163"/>
      <c r="C509" s="163"/>
      <c r="D509" s="163"/>
      <c r="E509" s="163"/>
      <c r="F509" s="163"/>
      <c r="G509" s="163"/>
      <c r="H509" s="163"/>
      <c r="I509" s="163"/>
      <c r="J509" s="163"/>
      <c r="K509" s="163"/>
      <c r="L509" s="163"/>
      <c r="M509" s="163"/>
      <c r="P509" s="433"/>
    </row>
    <row r="510" spans="1:16" s="1" customFormat="1">
      <c r="A510" s="163"/>
      <c r="B510" s="163"/>
      <c r="C510" s="163"/>
      <c r="D510" s="163"/>
      <c r="E510" s="163"/>
      <c r="F510" s="163"/>
      <c r="G510" s="163"/>
      <c r="H510" s="163"/>
      <c r="I510" s="163"/>
      <c r="J510" s="163"/>
      <c r="K510" s="163"/>
      <c r="L510" s="163"/>
      <c r="M510" s="163"/>
      <c r="P510" s="433"/>
    </row>
    <row r="511" spans="1:16" s="1" customFormat="1">
      <c r="A511" s="163"/>
      <c r="B511" s="163"/>
      <c r="C511" s="163"/>
      <c r="D511" s="163"/>
      <c r="E511" s="163"/>
      <c r="F511" s="163"/>
      <c r="G511" s="163"/>
      <c r="H511" s="163"/>
      <c r="I511" s="163"/>
      <c r="J511" s="163"/>
      <c r="K511" s="163"/>
      <c r="L511" s="163"/>
      <c r="M511" s="163"/>
      <c r="P511" s="433"/>
    </row>
    <row r="512" spans="1:16" s="1" customFormat="1">
      <c r="A512" s="163"/>
      <c r="B512" s="163"/>
      <c r="C512" s="163"/>
      <c r="D512" s="163"/>
      <c r="E512" s="163"/>
      <c r="F512" s="163"/>
      <c r="G512" s="163"/>
      <c r="H512" s="163"/>
      <c r="I512" s="163"/>
      <c r="J512" s="163"/>
      <c r="K512" s="163"/>
      <c r="L512" s="163"/>
      <c r="M512" s="163"/>
      <c r="P512" s="433"/>
    </row>
    <row r="513" spans="1:16" s="1" customFormat="1">
      <c r="A513" s="163"/>
      <c r="B513" s="163"/>
      <c r="C513" s="163"/>
      <c r="D513" s="163"/>
      <c r="E513" s="163"/>
      <c r="F513" s="163"/>
      <c r="G513" s="163"/>
      <c r="H513" s="163"/>
      <c r="I513" s="163"/>
      <c r="J513" s="163"/>
      <c r="K513" s="163"/>
      <c r="L513" s="163"/>
      <c r="M513" s="163"/>
      <c r="P513" s="433"/>
    </row>
    <row r="514" spans="1:16" s="1" customFormat="1">
      <c r="A514" s="163"/>
      <c r="B514" s="163"/>
      <c r="C514" s="163"/>
      <c r="D514" s="163"/>
      <c r="E514" s="163"/>
      <c r="F514" s="163"/>
      <c r="G514" s="163"/>
      <c r="H514" s="163"/>
      <c r="I514" s="163"/>
      <c r="J514" s="163"/>
      <c r="K514" s="163"/>
      <c r="L514" s="163"/>
      <c r="M514" s="163"/>
      <c r="P514" s="433"/>
    </row>
    <row r="515" spans="1:16" s="1" customFormat="1">
      <c r="A515" s="163"/>
      <c r="B515" s="163"/>
      <c r="C515" s="163"/>
      <c r="D515" s="163"/>
      <c r="E515" s="163"/>
      <c r="F515" s="163"/>
      <c r="G515" s="163"/>
      <c r="H515" s="163"/>
      <c r="I515" s="163"/>
      <c r="J515" s="163"/>
      <c r="K515" s="163"/>
      <c r="L515" s="163"/>
      <c r="M515" s="163"/>
      <c r="P515" s="433"/>
    </row>
    <row r="516" spans="1:16" s="1" customFormat="1">
      <c r="A516" s="163"/>
      <c r="B516" s="163"/>
      <c r="C516" s="163"/>
      <c r="D516" s="163"/>
      <c r="E516" s="163"/>
      <c r="F516" s="163"/>
      <c r="G516" s="163"/>
      <c r="H516" s="163"/>
      <c r="I516" s="163"/>
      <c r="J516" s="163"/>
      <c r="K516" s="163"/>
      <c r="L516" s="163"/>
      <c r="M516" s="163"/>
      <c r="P516" s="433"/>
    </row>
    <row r="517" spans="1:16" s="1" customFormat="1">
      <c r="A517" s="163"/>
      <c r="B517" s="163"/>
      <c r="C517" s="163"/>
      <c r="D517" s="163"/>
      <c r="E517" s="163"/>
      <c r="F517" s="163"/>
      <c r="G517" s="163"/>
      <c r="H517" s="163"/>
      <c r="I517" s="163"/>
      <c r="J517" s="163"/>
      <c r="K517" s="163"/>
      <c r="L517" s="163"/>
      <c r="M517" s="163"/>
      <c r="P517" s="433"/>
    </row>
    <row r="518" spans="1:16" s="1" customFormat="1">
      <c r="A518" s="163"/>
      <c r="B518" s="163"/>
      <c r="C518" s="163"/>
      <c r="D518" s="163"/>
      <c r="E518" s="163"/>
      <c r="F518" s="163"/>
      <c r="G518" s="163"/>
      <c r="H518" s="163"/>
      <c r="I518" s="163"/>
      <c r="J518" s="163"/>
      <c r="K518" s="163"/>
      <c r="L518" s="163"/>
      <c r="M518" s="163"/>
      <c r="P518" s="433"/>
    </row>
    <row r="519" spans="1:16" s="1" customFormat="1">
      <c r="A519" s="163"/>
      <c r="B519" s="163"/>
      <c r="C519" s="163"/>
      <c r="D519" s="163"/>
      <c r="E519" s="163"/>
      <c r="F519" s="163"/>
      <c r="G519" s="163"/>
      <c r="H519" s="163"/>
      <c r="I519" s="163"/>
      <c r="J519" s="163"/>
      <c r="K519" s="163"/>
      <c r="L519" s="163"/>
      <c r="M519" s="163"/>
      <c r="P519" s="433"/>
    </row>
    <row r="520" spans="1:16" s="1" customFormat="1">
      <c r="A520" s="163"/>
      <c r="B520" s="163"/>
      <c r="C520" s="163"/>
      <c r="D520" s="163"/>
      <c r="E520" s="163"/>
      <c r="F520" s="163"/>
      <c r="G520" s="163"/>
      <c r="H520" s="163"/>
      <c r="I520" s="163"/>
      <c r="J520" s="163"/>
      <c r="K520" s="163"/>
      <c r="L520" s="163"/>
      <c r="M520" s="163"/>
      <c r="P520" s="433"/>
    </row>
    <row r="521" spans="1:16" s="1" customFormat="1">
      <c r="A521" s="163"/>
      <c r="B521" s="163"/>
      <c r="C521" s="163"/>
      <c r="D521" s="163"/>
      <c r="E521" s="163"/>
      <c r="F521" s="163"/>
      <c r="G521" s="163"/>
      <c r="H521" s="163"/>
      <c r="I521" s="163"/>
      <c r="J521" s="163"/>
      <c r="K521" s="163"/>
      <c r="L521" s="163"/>
      <c r="M521" s="163"/>
      <c r="P521" s="433"/>
    </row>
    <row r="522" spans="1:16" s="1" customFormat="1">
      <c r="A522" s="163"/>
      <c r="B522" s="163"/>
      <c r="C522" s="163"/>
      <c r="D522" s="163"/>
      <c r="E522" s="163"/>
      <c r="F522" s="163"/>
      <c r="G522" s="163"/>
      <c r="H522" s="163"/>
      <c r="I522" s="163"/>
      <c r="J522" s="163"/>
      <c r="K522" s="163"/>
      <c r="L522" s="163"/>
      <c r="M522" s="163"/>
      <c r="P522" s="433"/>
    </row>
    <row r="523" spans="1:16" s="1" customFormat="1">
      <c r="A523" s="163"/>
      <c r="B523" s="163"/>
      <c r="C523" s="163"/>
      <c r="D523" s="163"/>
      <c r="E523" s="163"/>
      <c r="F523" s="163"/>
      <c r="G523" s="163"/>
      <c r="H523" s="163"/>
      <c r="I523" s="163"/>
      <c r="J523" s="163"/>
      <c r="K523" s="163"/>
      <c r="L523" s="163"/>
      <c r="M523" s="163"/>
      <c r="P523" s="433"/>
    </row>
    <row r="524" spans="1:16" s="1" customFormat="1">
      <c r="A524" s="163"/>
      <c r="B524" s="163"/>
      <c r="C524" s="163"/>
      <c r="D524" s="163"/>
      <c r="E524" s="163"/>
      <c r="F524" s="163"/>
      <c r="G524" s="163"/>
      <c r="H524" s="163"/>
      <c r="I524" s="163"/>
      <c r="J524" s="163"/>
      <c r="K524" s="163"/>
      <c r="L524" s="163"/>
      <c r="M524" s="163"/>
      <c r="P524" s="433"/>
    </row>
    <row r="525" spans="1:16" s="1" customFormat="1">
      <c r="A525" s="163"/>
      <c r="B525" s="163"/>
      <c r="C525" s="163"/>
      <c r="D525" s="163"/>
      <c r="E525" s="163"/>
      <c r="F525" s="163"/>
      <c r="G525" s="163"/>
      <c r="H525" s="163"/>
      <c r="I525" s="163"/>
      <c r="J525" s="163"/>
      <c r="K525" s="163"/>
      <c r="L525" s="163"/>
      <c r="M525" s="163"/>
      <c r="P525" s="433"/>
    </row>
    <row r="526" spans="1:16" s="1" customFormat="1">
      <c r="A526" s="163"/>
      <c r="B526" s="163"/>
      <c r="C526" s="163"/>
      <c r="D526" s="163"/>
      <c r="E526" s="163"/>
      <c r="F526" s="163"/>
      <c r="G526" s="163"/>
      <c r="H526" s="163"/>
      <c r="I526" s="163"/>
      <c r="J526" s="163"/>
      <c r="K526" s="163"/>
      <c r="L526" s="163"/>
      <c r="M526" s="163"/>
      <c r="P526" s="433"/>
    </row>
    <row r="527" spans="1:16" s="1" customFormat="1">
      <c r="A527" s="163"/>
      <c r="B527" s="163"/>
      <c r="C527" s="163"/>
      <c r="D527" s="163"/>
      <c r="E527" s="163"/>
      <c r="F527" s="163"/>
      <c r="G527" s="163"/>
      <c r="H527" s="163"/>
      <c r="I527" s="163"/>
      <c r="J527" s="163"/>
      <c r="K527" s="163"/>
      <c r="L527" s="163"/>
      <c r="M527" s="163"/>
      <c r="P527" s="433"/>
    </row>
    <row r="528" spans="1:16" s="1" customFormat="1">
      <c r="A528" s="163"/>
      <c r="B528" s="163"/>
      <c r="C528" s="163"/>
      <c r="D528" s="163"/>
      <c r="E528" s="163"/>
      <c r="F528" s="163"/>
      <c r="G528" s="163"/>
      <c r="H528" s="163"/>
      <c r="I528" s="163"/>
      <c r="J528" s="163"/>
      <c r="K528" s="163"/>
      <c r="L528" s="163"/>
      <c r="M528" s="163"/>
      <c r="P528" s="433"/>
    </row>
    <row r="529" spans="1:16" s="1" customFormat="1">
      <c r="A529" s="163"/>
      <c r="B529" s="163"/>
      <c r="C529" s="163"/>
      <c r="D529" s="163"/>
      <c r="E529" s="163"/>
      <c r="F529" s="163"/>
      <c r="G529" s="163"/>
      <c r="H529" s="163"/>
      <c r="I529" s="163"/>
      <c r="J529" s="163"/>
      <c r="K529" s="163"/>
      <c r="L529" s="163"/>
      <c r="M529" s="163"/>
      <c r="P529" s="433"/>
    </row>
    <row r="530" spans="1:16" s="1" customFormat="1">
      <c r="A530" s="163"/>
      <c r="B530" s="163"/>
      <c r="C530" s="163"/>
      <c r="D530" s="163"/>
      <c r="E530" s="163"/>
      <c r="F530" s="163"/>
      <c r="G530" s="163"/>
      <c r="H530" s="163"/>
      <c r="I530" s="163"/>
      <c r="J530" s="163"/>
      <c r="K530" s="163"/>
      <c r="L530" s="163"/>
      <c r="M530" s="163"/>
      <c r="P530" s="433"/>
    </row>
    <row r="531" spans="1:16" s="1" customFormat="1">
      <c r="A531" s="163"/>
      <c r="B531" s="163"/>
      <c r="C531" s="163"/>
      <c r="D531" s="163"/>
      <c r="E531" s="163"/>
      <c r="F531" s="163"/>
      <c r="G531" s="163"/>
      <c r="H531" s="163"/>
      <c r="I531" s="163"/>
      <c r="J531" s="163"/>
      <c r="K531" s="163"/>
      <c r="L531" s="163"/>
      <c r="M531" s="163"/>
      <c r="P531" s="433"/>
    </row>
    <row r="532" spans="1:16" s="1" customFormat="1">
      <c r="A532" s="163"/>
      <c r="B532" s="163"/>
      <c r="C532" s="163"/>
      <c r="D532" s="163"/>
      <c r="E532" s="163"/>
      <c r="F532" s="163"/>
      <c r="G532" s="163"/>
      <c r="H532" s="163"/>
      <c r="I532" s="163"/>
      <c r="J532" s="163"/>
      <c r="K532" s="163"/>
      <c r="L532" s="163"/>
      <c r="M532" s="163"/>
      <c r="P532" s="433"/>
    </row>
    <row r="533" spans="1:16" s="1" customFormat="1">
      <c r="A533" s="163"/>
      <c r="B533" s="163"/>
      <c r="C533" s="163"/>
      <c r="D533" s="163"/>
      <c r="E533" s="163"/>
      <c r="F533" s="163"/>
      <c r="G533" s="163"/>
      <c r="H533" s="163"/>
      <c r="I533" s="163"/>
      <c r="J533" s="163"/>
      <c r="K533" s="163"/>
      <c r="L533" s="163"/>
      <c r="M533" s="163"/>
      <c r="P533" s="433"/>
    </row>
    <row r="534" spans="1:16" s="1" customFormat="1">
      <c r="A534" s="163"/>
      <c r="B534" s="163"/>
      <c r="C534" s="163"/>
      <c r="D534" s="163"/>
      <c r="E534" s="163"/>
      <c r="F534" s="163"/>
      <c r="G534" s="163"/>
      <c r="H534" s="163"/>
      <c r="I534" s="163"/>
      <c r="J534" s="163"/>
      <c r="K534" s="163"/>
      <c r="L534" s="163"/>
      <c r="M534" s="163"/>
      <c r="P534" s="433"/>
    </row>
    <row r="535" spans="1:16" s="1" customFormat="1">
      <c r="A535" s="163"/>
      <c r="B535" s="163"/>
      <c r="C535" s="163"/>
      <c r="D535" s="163"/>
      <c r="E535" s="163"/>
      <c r="F535" s="163"/>
      <c r="G535" s="163"/>
      <c r="H535" s="163"/>
      <c r="I535" s="163"/>
      <c r="J535" s="163"/>
      <c r="K535" s="163"/>
      <c r="L535" s="163"/>
      <c r="M535" s="163"/>
      <c r="P535" s="433"/>
    </row>
    <row r="536" spans="1:16" s="1" customFormat="1">
      <c r="A536" s="163"/>
      <c r="B536" s="163"/>
      <c r="C536" s="163"/>
      <c r="D536" s="163"/>
      <c r="E536" s="163"/>
      <c r="F536" s="163"/>
      <c r="G536" s="163"/>
      <c r="H536" s="163"/>
      <c r="I536" s="163"/>
      <c r="J536" s="163"/>
      <c r="K536" s="163"/>
      <c r="L536" s="163"/>
      <c r="M536" s="163"/>
      <c r="P536" s="433"/>
    </row>
    <row r="537" spans="1:16" s="1" customFormat="1">
      <c r="A537" s="163"/>
      <c r="B537" s="163"/>
      <c r="C537" s="163"/>
      <c r="D537" s="163"/>
      <c r="E537" s="163"/>
      <c r="F537" s="163"/>
      <c r="G537" s="163"/>
      <c r="H537" s="163"/>
      <c r="I537" s="163"/>
      <c r="J537" s="163"/>
      <c r="K537" s="163"/>
      <c r="L537" s="163"/>
      <c r="M537" s="163"/>
      <c r="P537" s="433"/>
    </row>
    <row r="538" spans="1:16" s="1" customFormat="1">
      <c r="A538" s="163"/>
      <c r="B538" s="163"/>
      <c r="C538" s="163"/>
      <c r="D538" s="163"/>
      <c r="E538" s="163"/>
      <c r="F538" s="163"/>
      <c r="G538" s="163"/>
      <c r="H538" s="163"/>
      <c r="I538" s="163"/>
      <c r="J538" s="163"/>
      <c r="K538" s="163"/>
      <c r="L538" s="163"/>
      <c r="M538" s="163"/>
      <c r="P538" s="433"/>
    </row>
    <row r="539" spans="1:16" s="1" customFormat="1">
      <c r="A539" s="163"/>
      <c r="B539" s="163"/>
      <c r="C539" s="163"/>
      <c r="D539" s="163"/>
      <c r="E539" s="163"/>
      <c r="F539" s="163"/>
      <c r="G539" s="163"/>
      <c r="H539" s="163"/>
      <c r="I539" s="163"/>
      <c r="J539" s="163"/>
      <c r="K539" s="163"/>
      <c r="L539" s="163"/>
      <c r="M539" s="163"/>
      <c r="P539" s="433"/>
    </row>
    <row r="540" spans="1:16" s="1" customFormat="1">
      <c r="A540" s="163"/>
      <c r="B540" s="163"/>
      <c r="C540" s="163"/>
      <c r="D540" s="163"/>
      <c r="E540" s="163"/>
      <c r="F540" s="163"/>
      <c r="G540" s="163"/>
      <c r="H540" s="163"/>
      <c r="I540" s="163"/>
      <c r="J540" s="163"/>
      <c r="K540" s="163"/>
      <c r="L540" s="163"/>
      <c r="M540" s="163"/>
      <c r="P540" s="433"/>
    </row>
    <row r="541" spans="1:16" s="1" customFormat="1">
      <c r="A541" s="163"/>
      <c r="B541" s="163"/>
      <c r="C541" s="163"/>
      <c r="D541" s="163"/>
      <c r="E541" s="163"/>
      <c r="F541" s="163"/>
      <c r="G541" s="163"/>
      <c r="H541" s="163"/>
      <c r="I541" s="163"/>
      <c r="J541" s="163"/>
      <c r="K541" s="163"/>
      <c r="L541" s="163"/>
      <c r="M541" s="163"/>
      <c r="P541" s="433"/>
    </row>
    <row r="542" spans="1:16" s="1" customFormat="1">
      <c r="A542" s="163"/>
      <c r="B542" s="163"/>
      <c r="C542" s="163"/>
      <c r="D542" s="163"/>
      <c r="E542" s="163"/>
      <c r="F542" s="163"/>
      <c r="G542" s="163"/>
      <c r="H542" s="163"/>
      <c r="I542" s="163"/>
      <c r="J542" s="163"/>
      <c r="K542" s="163"/>
      <c r="L542" s="163"/>
      <c r="M542" s="163"/>
      <c r="P542" s="433"/>
    </row>
    <row r="543" spans="1:16" s="1" customFormat="1">
      <c r="A543" s="163"/>
      <c r="B543" s="163"/>
      <c r="C543" s="163"/>
      <c r="D543" s="163"/>
      <c r="E543" s="163"/>
      <c r="F543" s="163"/>
      <c r="G543" s="163"/>
      <c r="H543" s="163"/>
      <c r="I543" s="163"/>
      <c r="J543" s="163"/>
      <c r="K543" s="163"/>
      <c r="L543" s="163"/>
      <c r="M543" s="163"/>
      <c r="P543" s="433"/>
    </row>
    <row r="544" spans="1:16" s="1" customFormat="1">
      <c r="A544" s="163"/>
      <c r="B544" s="163"/>
      <c r="C544" s="163"/>
      <c r="D544" s="163"/>
      <c r="E544" s="163"/>
      <c r="F544" s="163"/>
      <c r="G544" s="163"/>
      <c r="H544" s="163"/>
      <c r="I544" s="163"/>
      <c r="J544" s="163"/>
      <c r="K544" s="163"/>
      <c r="L544" s="163"/>
      <c r="M544" s="163"/>
      <c r="P544" s="433"/>
    </row>
    <row r="545" spans="1:16" s="1" customFormat="1">
      <c r="A545" s="163"/>
      <c r="B545" s="163"/>
      <c r="C545" s="163"/>
      <c r="D545" s="163"/>
      <c r="E545" s="163"/>
      <c r="F545" s="163"/>
      <c r="G545" s="163"/>
      <c r="H545" s="163"/>
      <c r="I545" s="163"/>
      <c r="J545" s="163"/>
      <c r="K545" s="163"/>
      <c r="L545" s="163"/>
      <c r="M545" s="163"/>
      <c r="P545" s="433"/>
    </row>
    <row r="546" spans="1:16" s="1" customFormat="1">
      <c r="A546" s="163"/>
      <c r="B546" s="163"/>
      <c r="C546" s="163"/>
      <c r="D546" s="163"/>
      <c r="E546" s="163"/>
      <c r="F546" s="163"/>
      <c r="G546" s="163"/>
      <c r="H546" s="163"/>
      <c r="I546" s="163"/>
      <c r="J546" s="163"/>
      <c r="K546" s="163"/>
      <c r="L546" s="163"/>
      <c r="M546" s="163"/>
      <c r="P546" s="433"/>
    </row>
    <row r="547" spans="1:16" s="1" customFormat="1">
      <c r="A547" s="163"/>
      <c r="B547" s="163"/>
      <c r="C547" s="163"/>
      <c r="D547" s="163"/>
      <c r="E547" s="163"/>
      <c r="F547" s="163"/>
      <c r="G547" s="163"/>
      <c r="H547" s="163"/>
      <c r="I547" s="163"/>
      <c r="J547" s="163"/>
      <c r="K547" s="163"/>
      <c r="L547" s="163"/>
      <c r="M547" s="163"/>
      <c r="P547" s="433"/>
    </row>
    <row r="548" spans="1:16" s="1" customFormat="1">
      <c r="A548" s="163"/>
      <c r="B548" s="163"/>
      <c r="C548" s="163"/>
      <c r="D548" s="163"/>
      <c r="E548" s="163"/>
      <c r="F548" s="163"/>
      <c r="G548" s="163"/>
      <c r="H548" s="163"/>
      <c r="I548" s="163"/>
      <c r="J548" s="163"/>
      <c r="K548" s="163"/>
      <c r="L548" s="163"/>
      <c r="M548" s="163"/>
      <c r="P548" s="433"/>
    </row>
    <row r="549" spans="1:16" s="1" customFormat="1">
      <c r="A549" s="163"/>
      <c r="B549" s="163"/>
      <c r="C549" s="163"/>
      <c r="D549" s="163"/>
      <c r="E549" s="163"/>
      <c r="F549" s="163"/>
      <c r="G549" s="163"/>
      <c r="H549" s="163"/>
      <c r="I549" s="163"/>
      <c r="J549" s="163"/>
      <c r="K549" s="163"/>
      <c r="L549" s="163"/>
      <c r="M549" s="163"/>
      <c r="P549" s="433"/>
    </row>
    <row r="550" spans="1:16" s="1" customFormat="1">
      <c r="A550" s="163"/>
      <c r="B550" s="163"/>
      <c r="C550" s="163"/>
      <c r="D550" s="163"/>
      <c r="E550" s="163"/>
      <c r="F550" s="163"/>
      <c r="G550" s="163"/>
      <c r="H550" s="163"/>
      <c r="I550" s="163"/>
      <c r="J550" s="163"/>
      <c r="K550" s="163"/>
      <c r="L550" s="163"/>
      <c r="M550" s="163"/>
      <c r="P550" s="433"/>
    </row>
    <row r="551" spans="1:16" s="1" customFormat="1">
      <c r="A551" s="163"/>
      <c r="B551" s="163"/>
      <c r="C551" s="163"/>
      <c r="D551" s="163"/>
      <c r="E551" s="163"/>
      <c r="F551" s="163"/>
      <c r="G551" s="163"/>
      <c r="H551" s="163"/>
      <c r="I551" s="163"/>
      <c r="J551" s="163"/>
      <c r="K551" s="163"/>
      <c r="L551" s="163"/>
      <c r="M551" s="163"/>
      <c r="P551" s="433"/>
    </row>
    <row r="552" spans="1:16" s="1" customFormat="1">
      <c r="A552" s="163"/>
      <c r="B552" s="163"/>
      <c r="C552" s="163"/>
      <c r="D552" s="163"/>
      <c r="E552" s="163"/>
      <c r="F552" s="163"/>
      <c r="G552" s="163"/>
      <c r="H552" s="163"/>
      <c r="I552" s="163"/>
      <c r="J552" s="163"/>
      <c r="K552" s="163"/>
      <c r="L552" s="163"/>
      <c r="M552" s="163"/>
      <c r="P552" s="433"/>
    </row>
    <row r="553" spans="1:16" s="1" customFormat="1">
      <c r="A553" s="163"/>
      <c r="B553" s="163"/>
      <c r="C553" s="163"/>
      <c r="D553" s="163"/>
      <c r="E553" s="163"/>
      <c r="F553" s="163"/>
      <c r="G553" s="163"/>
      <c r="H553" s="163"/>
      <c r="I553" s="163"/>
      <c r="J553" s="163"/>
      <c r="K553" s="163"/>
      <c r="L553" s="163"/>
      <c r="M553" s="163"/>
      <c r="P553" s="433"/>
    </row>
    <row r="554" spans="1:16" s="1" customFormat="1">
      <c r="A554" s="163"/>
      <c r="B554" s="163"/>
      <c r="C554" s="163"/>
      <c r="D554" s="163"/>
      <c r="E554" s="163"/>
      <c r="F554" s="163"/>
      <c r="G554" s="163"/>
      <c r="H554" s="163"/>
      <c r="I554" s="163"/>
      <c r="J554" s="163"/>
      <c r="K554" s="163"/>
      <c r="L554" s="163"/>
      <c r="M554" s="163"/>
      <c r="P554" s="433"/>
    </row>
    <row r="555" spans="1:16" s="1" customFormat="1">
      <c r="A555" s="163"/>
      <c r="B555" s="163"/>
      <c r="C555" s="163"/>
      <c r="D555" s="163"/>
      <c r="E555" s="163"/>
      <c r="F555" s="163"/>
      <c r="G555" s="163"/>
      <c r="H555" s="163"/>
      <c r="I555" s="163"/>
      <c r="J555" s="163"/>
      <c r="K555" s="163"/>
      <c r="L555" s="163"/>
      <c r="M555" s="163"/>
      <c r="P555" s="433"/>
    </row>
    <row r="556" spans="1:16" s="1" customFormat="1">
      <c r="A556" s="163"/>
      <c r="B556" s="163"/>
      <c r="C556" s="163"/>
      <c r="D556" s="163"/>
      <c r="E556" s="163"/>
      <c r="F556" s="163"/>
      <c r="G556" s="163"/>
      <c r="H556" s="163"/>
      <c r="I556" s="163"/>
      <c r="J556" s="163"/>
      <c r="K556" s="163"/>
      <c r="L556" s="163"/>
      <c r="M556" s="163"/>
      <c r="P556" s="433"/>
    </row>
    <row r="557" spans="1:16" s="1" customFormat="1">
      <c r="A557" s="163"/>
      <c r="B557" s="163"/>
      <c r="C557" s="163"/>
      <c r="D557" s="163"/>
      <c r="E557" s="163"/>
      <c r="F557" s="163"/>
      <c r="G557" s="163"/>
      <c r="H557" s="163"/>
      <c r="I557" s="163"/>
      <c r="J557" s="163"/>
      <c r="K557" s="163"/>
      <c r="L557" s="163"/>
      <c r="M557" s="163"/>
      <c r="P557" s="433"/>
    </row>
    <row r="558" spans="1:16" s="1" customFormat="1">
      <c r="A558" s="163"/>
      <c r="B558" s="163"/>
      <c r="C558" s="163"/>
      <c r="D558" s="163"/>
      <c r="E558" s="163"/>
      <c r="F558" s="163"/>
      <c r="G558" s="163"/>
      <c r="H558" s="163"/>
      <c r="I558" s="163"/>
      <c r="J558" s="163"/>
      <c r="K558" s="163"/>
      <c r="L558" s="163"/>
      <c r="M558" s="163"/>
      <c r="P558" s="433"/>
    </row>
    <row r="559" spans="1:16" s="1" customFormat="1">
      <c r="A559" s="163"/>
      <c r="B559" s="163"/>
      <c r="C559" s="163"/>
      <c r="D559" s="163"/>
      <c r="E559" s="163"/>
      <c r="F559" s="163"/>
      <c r="G559" s="163"/>
      <c r="H559" s="163"/>
      <c r="I559" s="163"/>
      <c r="J559" s="163"/>
      <c r="K559" s="163"/>
      <c r="L559" s="163"/>
      <c r="M559" s="163"/>
      <c r="P559" s="433"/>
    </row>
    <row r="560" spans="1:16" s="1" customFormat="1">
      <c r="A560" s="163"/>
      <c r="B560" s="163"/>
      <c r="C560" s="163"/>
      <c r="D560" s="163"/>
      <c r="E560" s="163"/>
      <c r="F560" s="163"/>
      <c r="G560" s="163"/>
      <c r="H560" s="163"/>
      <c r="I560" s="163"/>
      <c r="J560" s="163"/>
      <c r="K560" s="163"/>
      <c r="L560" s="163"/>
      <c r="M560" s="163"/>
      <c r="P560" s="433"/>
    </row>
    <row r="561" spans="1:16" s="1" customFormat="1">
      <c r="A561" s="163"/>
      <c r="B561" s="163"/>
      <c r="C561" s="163"/>
      <c r="D561" s="163"/>
      <c r="E561" s="163"/>
      <c r="F561" s="163"/>
      <c r="G561" s="163"/>
      <c r="H561" s="163"/>
      <c r="I561" s="163"/>
      <c r="J561" s="163"/>
      <c r="K561" s="163"/>
      <c r="L561" s="163"/>
      <c r="M561" s="163"/>
      <c r="P561" s="433"/>
    </row>
    <row r="562" spans="1:16" s="1" customFormat="1">
      <c r="A562" s="163"/>
      <c r="B562" s="163"/>
      <c r="C562" s="163"/>
      <c r="D562" s="163"/>
      <c r="E562" s="163"/>
      <c r="F562" s="163"/>
      <c r="G562" s="163"/>
      <c r="H562" s="163"/>
      <c r="I562" s="163"/>
      <c r="J562" s="163"/>
      <c r="K562" s="163"/>
      <c r="L562" s="163"/>
      <c r="M562" s="163"/>
      <c r="P562" s="433"/>
    </row>
    <row r="563" spans="1:16" s="1" customFormat="1">
      <c r="A563" s="163"/>
      <c r="B563" s="163"/>
      <c r="C563" s="163"/>
      <c r="D563" s="163"/>
      <c r="E563" s="163"/>
      <c r="F563" s="163"/>
      <c r="G563" s="163"/>
      <c r="H563" s="163"/>
      <c r="I563" s="163"/>
      <c r="J563" s="163"/>
      <c r="K563" s="163"/>
      <c r="L563" s="163"/>
      <c r="M563" s="163"/>
      <c r="P563" s="433"/>
    </row>
    <row r="564" spans="1:16" s="1" customFormat="1">
      <c r="A564" s="163"/>
      <c r="B564" s="163"/>
      <c r="C564" s="163"/>
      <c r="D564" s="163"/>
      <c r="E564" s="163"/>
      <c r="F564" s="163"/>
      <c r="G564" s="163"/>
      <c r="H564" s="163"/>
      <c r="I564" s="163"/>
      <c r="J564" s="163"/>
      <c r="K564" s="163"/>
      <c r="L564" s="163"/>
      <c r="M564" s="163"/>
      <c r="P564" s="433"/>
    </row>
    <row r="565" spans="1:16" s="1" customFormat="1">
      <c r="A565" s="163"/>
      <c r="B565" s="163"/>
      <c r="C565" s="163"/>
      <c r="D565" s="163"/>
      <c r="E565" s="163"/>
      <c r="F565" s="163"/>
      <c r="G565" s="163"/>
      <c r="H565" s="163"/>
      <c r="I565" s="163"/>
      <c r="J565" s="163"/>
      <c r="K565" s="163"/>
      <c r="L565" s="163"/>
      <c r="M565" s="163"/>
      <c r="P565" s="433"/>
    </row>
    <row r="566" spans="1:16" s="1" customFormat="1">
      <c r="A566" s="163"/>
      <c r="B566" s="163"/>
      <c r="C566" s="163"/>
      <c r="D566" s="163"/>
      <c r="E566" s="163"/>
      <c r="F566" s="163"/>
      <c r="G566" s="163"/>
      <c r="H566" s="163"/>
      <c r="I566" s="163"/>
      <c r="J566" s="163"/>
      <c r="K566" s="163"/>
      <c r="L566" s="163"/>
      <c r="M566" s="163"/>
      <c r="P566" s="433"/>
    </row>
    <row r="567" spans="1:16" s="1" customFormat="1">
      <c r="A567" s="163"/>
      <c r="B567" s="163"/>
      <c r="C567" s="163"/>
      <c r="D567" s="163"/>
      <c r="E567" s="163"/>
      <c r="F567" s="163"/>
      <c r="G567" s="163"/>
      <c r="H567" s="163"/>
      <c r="I567" s="163"/>
      <c r="J567" s="163"/>
      <c r="K567" s="163"/>
      <c r="L567" s="163"/>
      <c r="M567" s="163"/>
      <c r="P567" s="433"/>
    </row>
    <row r="568" spans="1:16" s="1" customFormat="1">
      <c r="A568" s="163"/>
      <c r="B568" s="163"/>
      <c r="C568" s="163"/>
      <c r="D568" s="163"/>
      <c r="E568" s="163"/>
      <c r="F568" s="163"/>
      <c r="G568" s="163"/>
      <c r="H568" s="163"/>
      <c r="I568" s="163"/>
      <c r="J568" s="163"/>
      <c r="K568" s="163"/>
      <c r="L568" s="163"/>
      <c r="M568" s="163"/>
      <c r="P568" s="433"/>
    </row>
    <row r="569" spans="1:16" s="1" customFormat="1">
      <c r="A569" s="163"/>
      <c r="B569" s="163"/>
      <c r="C569" s="163"/>
      <c r="D569" s="163"/>
      <c r="E569" s="163"/>
      <c r="F569" s="163"/>
      <c r="G569" s="163"/>
      <c r="H569" s="163"/>
      <c r="I569" s="163"/>
      <c r="J569" s="163"/>
      <c r="K569" s="163"/>
      <c r="L569" s="163"/>
      <c r="M569" s="163"/>
      <c r="P569" s="433"/>
    </row>
    <row r="570" spans="1:16" s="1" customFormat="1">
      <c r="A570" s="163"/>
      <c r="B570" s="163"/>
      <c r="C570" s="163"/>
      <c r="D570" s="163"/>
      <c r="E570" s="163"/>
      <c r="F570" s="163"/>
      <c r="G570" s="163"/>
      <c r="H570" s="163"/>
      <c r="I570" s="163"/>
      <c r="J570" s="163"/>
      <c r="K570" s="163"/>
      <c r="L570" s="163"/>
      <c r="M570" s="163"/>
      <c r="P570" s="433"/>
    </row>
    <row r="571" spans="1:16" s="1" customFormat="1">
      <c r="A571" s="163"/>
      <c r="B571" s="163"/>
      <c r="C571" s="163"/>
      <c r="D571" s="163"/>
      <c r="E571" s="163"/>
      <c r="F571" s="163"/>
      <c r="G571" s="163"/>
      <c r="H571" s="163"/>
      <c r="I571" s="163"/>
      <c r="J571" s="163"/>
      <c r="K571" s="163"/>
      <c r="L571" s="163"/>
      <c r="M571" s="163"/>
      <c r="P571" s="433"/>
    </row>
    <row r="572" spans="1:16" s="1" customFormat="1">
      <c r="A572" s="163"/>
      <c r="B572" s="163"/>
      <c r="C572" s="163"/>
      <c r="D572" s="163"/>
      <c r="E572" s="163"/>
      <c r="F572" s="163"/>
      <c r="G572" s="163"/>
      <c r="H572" s="163"/>
      <c r="I572" s="163"/>
      <c r="J572" s="163"/>
      <c r="K572" s="163"/>
      <c r="L572" s="163"/>
      <c r="M572" s="163"/>
      <c r="P572" s="433"/>
    </row>
    <row r="573" spans="1:16" s="1" customFormat="1">
      <c r="A573" s="163"/>
      <c r="B573" s="163"/>
      <c r="C573" s="163"/>
      <c r="D573" s="163"/>
      <c r="E573" s="163"/>
      <c r="F573" s="163"/>
      <c r="G573" s="163"/>
      <c r="H573" s="163"/>
      <c r="I573" s="163"/>
      <c r="J573" s="163"/>
      <c r="K573" s="163"/>
      <c r="L573" s="163"/>
      <c r="M573" s="163"/>
      <c r="P573" s="433"/>
    </row>
    <row r="574" spans="1:16" s="1" customFormat="1">
      <c r="A574" s="163"/>
      <c r="B574" s="163"/>
      <c r="C574" s="163"/>
      <c r="D574" s="163"/>
      <c r="E574" s="163"/>
      <c r="F574" s="163"/>
      <c r="G574" s="163"/>
      <c r="H574" s="163"/>
      <c r="I574" s="163"/>
      <c r="J574" s="163"/>
      <c r="K574" s="163"/>
      <c r="L574" s="163"/>
      <c r="M574" s="163"/>
      <c r="P574" s="433"/>
    </row>
    <row r="575" spans="1:16" s="1" customFormat="1">
      <c r="A575" s="163"/>
      <c r="B575" s="163"/>
      <c r="C575" s="163"/>
      <c r="D575" s="163"/>
      <c r="E575" s="163"/>
      <c r="F575" s="163"/>
      <c r="G575" s="163"/>
      <c r="H575" s="163"/>
      <c r="I575" s="163"/>
      <c r="J575" s="163"/>
      <c r="K575" s="163"/>
      <c r="L575" s="163"/>
      <c r="M575" s="163"/>
      <c r="P575" s="433"/>
    </row>
    <row r="576" spans="1:16" s="1" customFormat="1">
      <c r="A576" s="163"/>
      <c r="B576" s="163"/>
      <c r="C576" s="163"/>
      <c r="D576" s="163"/>
      <c r="E576" s="163"/>
      <c r="F576" s="163"/>
      <c r="G576" s="163"/>
      <c r="H576" s="163"/>
      <c r="I576" s="163"/>
      <c r="J576" s="163"/>
      <c r="K576" s="163"/>
      <c r="L576" s="163"/>
      <c r="M576" s="163"/>
      <c r="P576" s="433"/>
    </row>
    <row r="577" spans="1:16" s="1" customFormat="1">
      <c r="A577" s="163"/>
      <c r="B577" s="163"/>
      <c r="C577" s="163"/>
      <c r="D577" s="163"/>
      <c r="E577" s="163"/>
      <c r="F577" s="163"/>
      <c r="G577" s="163"/>
      <c r="H577" s="163"/>
      <c r="I577" s="163"/>
      <c r="J577" s="163"/>
      <c r="K577" s="163"/>
      <c r="L577" s="163"/>
      <c r="M577" s="163"/>
      <c r="P577" s="433"/>
    </row>
    <row r="578" spans="1:16" s="1" customFormat="1">
      <c r="A578" s="163"/>
      <c r="B578" s="163"/>
      <c r="C578" s="163"/>
      <c r="D578" s="163"/>
      <c r="E578" s="163"/>
      <c r="F578" s="163"/>
      <c r="G578" s="163"/>
      <c r="H578" s="163"/>
      <c r="I578" s="163"/>
      <c r="J578" s="163"/>
      <c r="K578" s="163"/>
      <c r="L578" s="163"/>
      <c r="M578" s="163"/>
      <c r="P578" s="433"/>
    </row>
    <row r="579" spans="1:16" s="1" customFormat="1">
      <c r="A579" s="163"/>
      <c r="B579" s="163"/>
      <c r="C579" s="163"/>
      <c r="D579" s="163"/>
      <c r="E579" s="163"/>
      <c r="F579" s="163"/>
      <c r="G579" s="163"/>
      <c r="H579" s="163"/>
      <c r="I579" s="163"/>
      <c r="J579" s="163"/>
      <c r="K579" s="163"/>
      <c r="L579" s="163"/>
      <c r="M579" s="163"/>
      <c r="P579" s="433"/>
    </row>
    <row r="580" spans="1:16" s="1" customFormat="1">
      <c r="A580" s="163"/>
      <c r="B580" s="163"/>
      <c r="C580" s="163"/>
      <c r="D580" s="163"/>
      <c r="E580" s="163"/>
      <c r="F580" s="163"/>
      <c r="G580" s="163"/>
      <c r="H580" s="163"/>
      <c r="I580" s="163"/>
      <c r="J580" s="163"/>
      <c r="K580" s="163"/>
      <c r="L580" s="163"/>
      <c r="M580" s="163"/>
      <c r="P580" s="433"/>
    </row>
    <row r="581" spans="1:16" s="1" customFormat="1">
      <c r="A581" s="163"/>
      <c r="B581" s="163"/>
      <c r="C581" s="163"/>
      <c r="D581" s="163"/>
      <c r="E581" s="163"/>
      <c r="F581" s="163"/>
      <c r="G581" s="163"/>
      <c r="H581" s="163"/>
      <c r="I581" s="163"/>
      <c r="J581" s="163"/>
      <c r="K581" s="163"/>
      <c r="L581" s="163"/>
      <c r="M581" s="163"/>
      <c r="P581" s="433"/>
    </row>
    <row r="582" spans="1:16" s="1" customFormat="1">
      <c r="A582" s="163"/>
      <c r="B582" s="163"/>
      <c r="C582" s="163"/>
      <c r="D582" s="163"/>
      <c r="E582" s="163"/>
      <c r="F582" s="163"/>
      <c r="G582" s="163"/>
      <c r="H582" s="163"/>
      <c r="I582" s="163"/>
      <c r="J582" s="163"/>
      <c r="K582" s="163"/>
      <c r="L582" s="163"/>
      <c r="M582" s="163"/>
      <c r="P582" s="433"/>
    </row>
    <row r="583" spans="1:16" s="1" customFormat="1">
      <c r="A583" s="163"/>
      <c r="B583" s="163"/>
      <c r="C583" s="163"/>
      <c r="D583" s="163"/>
      <c r="E583" s="163"/>
      <c r="F583" s="163"/>
      <c r="G583" s="163"/>
      <c r="H583" s="163"/>
      <c r="I583" s="163"/>
      <c r="J583" s="163"/>
      <c r="K583" s="163"/>
      <c r="L583" s="163"/>
      <c r="M583" s="163"/>
      <c r="P583" s="433"/>
    </row>
    <row r="584" spans="1:16" s="1" customFormat="1">
      <c r="A584" s="163"/>
      <c r="B584" s="163"/>
      <c r="C584" s="163"/>
      <c r="D584" s="163"/>
      <c r="E584" s="163"/>
      <c r="F584" s="163"/>
      <c r="G584" s="163"/>
      <c r="H584" s="163"/>
      <c r="I584" s="163"/>
      <c r="J584" s="163"/>
      <c r="K584" s="163"/>
      <c r="L584" s="163"/>
      <c r="M584" s="163"/>
      <c r="P584" s="433"/>
    </row>
    <row r="585" spans="1:16" s="1" customFormat="1">
      <c r="A585" s="163"/>
      <c r="B585" s="163"/>
      <c r="C585" s="163"/>
      <c r="D585" s="163"/>
      <c r="E585" s="163"/>
      <c r="F585" s="163"/>
      <c r="G585" s="163"/>
      <c r="H585" s="163"/>
      <c r="I585" s="163"/>
      <c r="J585" s="163"/>
      <c r="K585" s="163"/>
      <c r="L585" s="163"/>
      <c r="M585" s="163"/>
      <c r="P585" s="433"/>
    </row>
    <row r="586" spans="1:16" s="1" customFormat="1">
      <c r="A586" s="163"/>
      <c r="B586" s="163"/>
      <c r="C586" s="163"/>
      <c r="D586" s="163"/>
      <c r="E586" s="163"/>
      <c r="F586" s="163"/>
      <c r="G586" s="163"/>
      <c r="H586" s="163"/>
      <c r="I586" s="163"/>
      <c r="J586" s="163"/>
      <c r="K586" s="163"/>
      <c r="L586" s="163"/>
      <c r="M586" s="163"/>
      <c r="P586" s="433"/>
    </row>
    <row r="587" spans="1:16" s="1" customFormat="1">
      <c r="A587" s="163"/>
      <c r="B587" s="163"/>
      <c r="C587" s="163"/>
      <c r="D587" s="163"/>
      <c r="E587" s="163"/>
      <c r="F587" s="163"/>
      <c r="G587" s="163"/>
      <c r="H587" s="163"/>
      <c r="I587" s="163"/>
      <c r="J587" s="163"/>
      <c r="K587" s="163"/>
      <c r="L587" s="163"/>
      <c r="M587" s="163"/>
      <c r="P587" s="433"/>
    </row>
    <row r="588" spans="1:16" s="1" customFormat="1">
      <c r="A588" s="163"/>
      <c r="B588" s="163"/>
      <c r="C588" s="163"/>
      <c r="D588" s="163"/>
      <c r="E588" s="163"/>
      <c r="F588" s="163"/>
      <c r="G588" s="163"/>
      <c r="H588" s="163"/>
      <c r="I588" s="163"/>
      <c r="J588" s="163"/>
      <c r="K588" s="163"/>
      <c r="L588" s="163"/>
      <c r="M588" s="163"/>
      <c r="P588" s="433"/>
    </row>
    <row r="589" spans="1:16" s="1" customFormat="1">
      <c r="A589" s="163"/>
      <c r="B589" s="163"/>
      <c r="C589" s="163"/>
      <c r="D589" s="163"/>
      <c r="E589" s="163"/>
      <c r="F589" s="163"/>
      <c r="G589" s="163"/>
      <c r="H589" s="163"/>
      <c r="I589" s="163"/>
      <c r="J589" s="163"/>
      <c r="K589" s="163"/>
      <c r="L589" s="163"/>
      <c r="M589" s="163"/>
      <c r="P589" s="433"/>
    </row>
    <row r="590" spans="1:16" s="1" customFormat="1">
      <c r="A590" s="163"/>
      <c r="B590" s="163"/>
      <c r="C590" s="163"/>
      <c r="D590" s="163"/>
      <c r="E590" s="163"/>
      <c r="F590" s="163"/>
      <c r="G590" s="163"/>
      <c r="H590" s="163"/>
      <c r="I590" s="163"/>
      <c r="J590" s="163"/>
      <c r="K590" s="163"/>
      <c r="L590" s="163"/>
      <c r="M590" s="163"/>
      <c r="P590" s="433"/>
    </row>
    <row r="591" spans="1:16" s="1" customFormat="1">
      <c r="A591" s="163"/>
      <c r="B591" s="163"/>
      <c r="C591" s="163"/>
      <c r="D591" s="163"/>
      <c r="E591" s="163"/>
      <c r="F591" s="163"/>
      <c r="G591" s="163"/>
      <c r="H591" s="163"/>
      <c r="I591" s="163"/>
      <c r="J591" s="163"/>
      <c r="K591" s="163"/>
      <c r="L591" s="163"/>
      <c r="M591" s="163"/>
      <c r="P591" s="433"/>
    </row>
    <row r="592" spans="1:16" s="1" customFormat="1">
      <c r="A592" s="163"/>
      <c r="B592" s="163"/>
      <c r="C592" s="163"/>
      <c r="D592" s="163"/>
      <c r="E592" s="163"/>
      <c r="F592" s="163"/>
      <c r="G592" s="163"/>
      <c r="H592" s="163"/>
      <c r="I592" s="163"/>
      <c r="J592" s="163"/>
      <c r="K592" s="163"/>
      <c r="L592" s="163"/>
      <c r="M592" s="163"/>
      <c r="P592" s="433"/>
    </row>
    <row r="593" spans="1:16" s="1" customFormat="1">
      <c r="A593" s="163"/>
      <c r="B593" s="163"/>
      <c r="C593" s="163"/>
      <c r="D593" s="163"/>
      <c r="E593" s="163"/>
      <c r="F593" s="163"/>
      <c r="G593" s="163"/>
      <c r="H593" s="163"/>
      <c r="I593" s="163"/>
      <c r="J593" s="163"/>
      <c r="K593" s="163"/>
      <c r="L593" s="163"/>
      <c r="M593" s="163"/>
      <c r="P593" s="433"/>
    </row>
    <row r="594" spans="1:16" s="1" customFormat="1">
      <c r="A594" s="163"/>
      <c r="B594" s="163"/>
      <c r="C594" s="163"/>
      <c r="D594" s="163"/>
      <c r="E594" s="163"/>
      <c r="F594" s="163"/>
      <c r="G594" s="163"/>
      <c r="H594" s="163"/>
      <c r="I594" s="163"/>
      <c r="J594" s="163"/>
      <c r="K594" s="163"/>
      <c r="L594" s="163"/>
      <c r="M594" s="163"/>
      <c r="P594" s="433"/>
    </row>
    <row r="595" spans="1:16" s="1" customFormat="1">
      <c r="A595" s="163"/>
      <c r="B595" s="163"/>
      <c r="C595" s="163"/>
      <c r="D595" s="163"/>
      <c r="E595" s="163"/>
      <c r="F595" s="163"/>
      <c r="G595" s="163"/>
      <c r="H595" s="163"/>
      <c r="I595" s="163"/>
      <c r="J595" s="163"/>
      <c r="K595" s="163"/>
      <c r="L595" s="163"/>
      <c r="M595" s="163"/>
      <c r="P595" s="433"/>
    </row>
    <row r="596" spans="1:16" s="1" customFormat="1">
      <c r="A596" s="163"/>
      <c r="B596" s="163"/>
      <c r="C596" s="163"/>
      <c r="D596" s="163"/>
      <c r="E596" s="163"/>
      <c r="F596" s="163"/>
      <c r="G596" s="163"/>
      <c r="H596" s="163"/>
      <c r="I596" s="163"/>
      <c r="J596" s="163"/>
      <c r="K596" s="163"/>
      <c r="L596" s="163"/>
      <c r="M596" s="163"/>
      <c r="P596" s="433"/>
    </row>
    <row r="597" spans="1:16" s="1" customFormat="1">
      <c r="A597" s="163"/>
      <c r="B597" s="163"/>
      <c r="C597" s="163"/>
      <c r="D597" s="163"/>
      <c r="E597" s="163"/>
      <c r="F597" s="163"/>
      <c r="G597" s="163"/>
      <c r="H597" s="163"/>
      <c r="I597" s="163"/>
      <c r="J597" s="163"/>
      <c r="K597" s="163"/>
      <c r="L597" s="163"/>
      <c r="M597" s="163"/>
      <c r="P597" s="433"/>
    </row>
    <row r="598" spans="1:16" s="1" customFormat="1">
      <c r="A598" s="163"/>
      <c r="B598" s="163"/>
      <c r="C598" s="163"/>
      <c r="D598" s="163"/>
      <c r="E598" s="163"/>
      <c r="F598" s="163"/>
      <c r="G598" s="163"/>
      <c r="H598" s="163"/>
      <c r="I598" s="163"/>
      <c r="J598" s="163"/>
      <c r="K598" s="163"/>
      <c r="L598" s="163"/>
      <c r="M598" s="163"/>
      <c r="P598" s="433"/>
    </row>
    <row r="599" spans="1:16" s="1" customFormat="1">
      <c r="A599" s="163"/>
      <c r="B599" s="163"/>
      <c r="C599" s="163"/>
      <c r="D599" s="163"/>
      <c r="E599" s="163"/>
      <c r="F599" s="163"/>
      <c r="G599" s="163"/>
      <c r="H599" s="163"/>
      <c r="I599" s="163"/>
      <c r="J599" s="163"/>
      <c r="K599" s="163"/>
      <c r="L599" s="163"/>
      <c r="M599" s="163"/>
      <c r="P599" s="433"/>
    </row>
    <row r="600" spans="1:16" s="1" customFormat="1">
      <c r="A600" s="163"/>
      <c r="B600" s="163"/>
      <c r="C600" s="163"/>
      <c r="D600" s="163"/>
      <c r="E600" s="163"/>
      <c r="F600" s="163"/>
      <c r="G600" s="163"/>
      <c r="H600" s="163"/>
      <c r="I600" s="163"/>
      <c r="J600" s="163"/>
      <c r="K600" s="163"/>
      <c r="L600" s="163"/>
      <c r="M600" s="163"/>
      <c r="P600" s="433"/>
    </row>
    <row r="601" spans="1:16" s="1" customFormat="1">
      <c r="A601" s="163"/>
      <c r="B601" s="163"/>
      <c r="C601" s="163"/>
      <c r="D601" s="163"/>
      <c r="E601" s="163"/>
      <c r="F601" s="163"/>
      <c r="G601" s="163"/>
      <c r="H601" s="163"/>
      <c r="I601" s="163"/>
      <c r="J601" s="163"/>
      <c r="K601" s="163"/>
      <c r="L601" s="163"/>
      <c r="M601" s="163"/>
      <c r="P601" s="433"/>
    </row>
    <row r="602" spans="1:16" s="1" customFormat="1">
      <c r="A602" s="163"/>
      <c r="B602" s="163"/>
      <c r="C602" s="163"/>
      <c r="D602" s="163"/>
      <c r="E602" s="163"/>
      <c r="F602" s="163"/>
      <c r="G602" s="163"/>
      <c r="H602" s="163"/>
      <c r="I602" s="163"/>
      <c r="J602" s="163"/>
      <c r="K602" s="163"/>
      <c r="L602" s="163"/>
      <c r="M602" s="163"/>
      <c r="P602" s="433"/>
    </row>
    <row r="603" spans="1:16" s="1" customFormat="1">
      <c r="A603" s="163"/>
      <c r="B603" s="163"/>
      <c r="C603" s="163"/>
      <c r="D603" s="163"/>
      <c r="E603" s="163"/>
      <c r="F603" s="163"/>
      <c r="G603" s="163"/>
      <c r="H603" s="163"/>
      <c r="I603" s="163"/>
      <c r="J603" s="163"/>
      <c r="K603" s="163"/>
      <c r="L603" s="163"/>
      <c r="M603" s="163"/>
      <c r="P603" s="433"/>
    </row>
    <row r="604" spans="1:16" s="1" customFormat="1">
      <c r="A604" s="163"/>
      <c r="B604" s="163"/>
      <c r="C604" s="163"/>
      <c r="D604" s="163"/>
      <c r="E604" s="163"/>
      <c r="F604" s="163"/>
      <c r="G604" s="163"/>
      <c r="H604" s="163"/>
      <c r="I604" s="163"/>
      <c r="J604" s="163"/>
      <c r="K604" s="163"/>
      <c r="L604" s="163"/>
      <c r="M604" s="163"/>
      <c r="P604" s="433"/>
    </row>
    <row r="605" spans="1:16" s="1" customFormat="1">
      <c r="A605" s="163"/>
      <c r="B605" s="163"/>
      <c r="C605" s="163"/>
      <c r="D605" s="163"/>
      <c r="E605" s="163"/>
      <c r="F605" s="163"/>
      <c r="G605" s="163"/>
      <c r="H605" s="163"/>
      <c r="I605" s="163"/>
      <c r="J605" s="163"/>
      <c r="K605" s="163"/>
      <c r="L605" s="163"/>
      <c r="M605" s="163"/>
      <c r="P605" s="433"/>
    </row>
    <row r="606" spans="1:16" s="1" customFormat="1">
      <c r="A606" s="163"/>
      <c r="B606" s="163"/>
      <c r="C606" s="163"/>
      <c r="D606" s="163"/>
      <c r="E606" s="163"/>
      <c r="F606" s="163"/>
      <c r="G606" s="163"/>
      <c r="H606" s="163"/>
      <c r="I606" s="163"/>
      <c r="J606" s="163"/>
      <c r="K606" s="163"/>
      <c r="L606" s="163"/>
      <c r="M606" s="163"/>
      <c r="P606" s="433"/>
    </row>
    <row r="607" spans="1:16" s="1" customFormat="1">
      <c r="A607" s="163"/>
      <c r="B607" s="163"/>
      <c r="C607" s="163"/>
      <c r="D607" s="163"/>
      <c r="E607" s="163"/>
      <c r="F607" s="163"/>
      <c r="G607" s="163"/>
      <c r="H607" s="163"/>
      <c r="I607" s="163"/>
      <c r="J607" s="163"/>
      <c r="K607" s="163"/>
      <c r="L607" s="163"/>
      <c r="M607" s="163"/>
      <c r="P607" s="433"/>
    </row>
    <row r="608" spans="1:16" s="1" customFormat="1">
      <c r="A608" s="163"/>
      <c r="B608" s="163"/>
      <c r="C608" s="163"/>
      <c r="D608" s="163"/>
      <c r="E608" s="163"/>
      <c r="F608" s="163"/>
      <c r="G608" s="163"/>
      <c r="H608" s="163"/>
      <c r="I608" s="163"/>
      <c r="J608" s="163"/>
      <c r="K608" s="163"/>
      <c r="L608" s="163"/>
      <c r="M608" s="163"/>
      <c r="P608" s="433"/>
    </row>
    <row r="609" spans="1:16" s="1" customFormat="1">
      <c r="A609" s="163"/>
      <c r="B609" s="163"/>
      <c r="C609" s="163"/>
      <c r="D609" s="163"/>
      <c r="E609" s="163"/>
      <c r="F609" s="163"/>
      <c r="G609" s="163"/>
      <c r="H609" s="163"/>
      <c r="I609" s="163"/>
      <c r="J609" s="163"/>
      <c r="K609" s="163"/>
      <c r="L609" s="163"/>
      <c r="M609" s="163"/>
      <c r="P609" s="433"/>
    </row>
    <row r="610" spans="1:16" s="1" customFormat="1">
      <c r="A610" s="163"/>
      <c r="B610" s="163"/>
      <c r="C610" s="163"/>
      <c r="D610" s="163"/>
      <c r="E610" s="163"/>
      <c r="F610" s="163"/>
      <c r="G610" s="163"/>
      <c r="H610" s="163"/>
      <c r="I610" s="163"/>
      <c r="J610" s="163"/>
      <c r="K610" s="163"/>
      <c r="L610" s="163"/>
      <c r="M610" s="163"/>
      <c r="P610" s="433"/>
    </row>
    <row r="611" spans="1:16" s="1" customFormat="1">
      <c r="A611" s="163"/>
      <c r="B611" s="163"/>
      <c r="C611" s="163"/>
      <c r="D611" s="163"/>
      <c r="E611" s="163"/>
      <c r="F611" s="163"/>
      <c r="G611" s="163"/>
      <c r="H611" s="163"/>
      <c r="I611" s="163"/>
      <c r="J611" s="163"/>
      <c r="K611" s="163"/>
      <c r="L611" s="163"/>
      <c r="M611" s="163"/>
      <c r="P611" s="433"/>
    </row>
    <row r="612" spans="1:16" s="1" customFormat="1">
      <c r="A612" s="163"/>
      <c r="B612" s="163"/>
      <c r="C612" s="163"/>
      <c r="D612" s="163"/>
      <c r="E612" s="163"/>
      <c r="F612" s="163"/>
      <c r="G612" s="163"/>
      <c r="H612" s="163"/>
      <c r="I612" s="163"/>
      <c r="J612" s="163"/>
      <c r="K612" s="163"/>
      <c r="L612" s="163"/>
      <c r="M612" s="163"/>
      <c r="P612" s="433"/>
    </row>
    <row r="613" spans="1:16" s="1" customFormat="1">
      <c r="A613" s="163"/>
      <c r="B613" s="163"/>
      <c r="C613" s="163"/>
      <c r="D613" s="163"/>
      <c r="E613" s="163"/>
      <c r="F613" s="163"/>
      <c r="G613" s="163"/>
      <c r="H613" s="163"/>
      <c r="I613" s="163"/>
      <c r="J613" s="163"/>
      <c r="K613" s="163"/>
      <c r="L613" s="163"/>
      <c r="M613" s="163"/>
      <c r="P613" s="433"/>
    </row>
    <row r="614" spans="1:16" s="1" customFormat="1">
      <c r="A614" s="163"/>
      <c r="B614" s="163"/>
      <c r="C614" s="163"/>
      <c r="D614" s="163"/>
      <c r="E614" s="163"/>
      <c r="F614" s="163"/>
      <c r="G614" s="163"/>
      <c r="H614" s="163"/>
      <c r="I614" s="163"/>
      <c r="J614" s="163"/>
      <c r="K614" s="163"/>
      <c r="L614" s="163"/>
      <c r="M614" s="163"/>
      <c r="P614" s="433"/>
    </row>
    <row r="615" spans="1:16" s="1" customFormat="1">
      <c r="A615" s="163"/>
      <c r="B615" s="163"/>
      <c r="C615" s="163"/>
      <c r="D615" s="163"/>
      <c r="E615" s="163"/>
      <c r="F615" s="163"/>
      <c r="G615" s="163"/>
      <c r="H615" s="163"/>
      <c r="I615" s="163"/>
      <c r="J615" s="163"/>
      <c r="K615" s="163"/>
      <c r="L615" s="163"/>
      <c r="M615" s="163"/>
      <c r="P615" s="433"/>
    </row>
    <row r="616" spans="1:16" s="1" customFormat="1">
      <c r="A616" s="163"/>
      <c r="B616" s="163"/>
      <c r="C616" s="163"/>
      <c r="D616" s="163"/>
      <c r="E616" s="163"/>
      <c r="F616" s="163"/>
      <c r="G616" s="163"/>
      <c r="H616" s="163"/>
      <c r="I616" s="163"/>
      <c r="J616" s="163"/>
      <c r="K616" s="163"/>
      <c r="L616" s="163"/>
      <c r="M616" s="163"/>
      <c r="P616" s="433"/>
    </row>
    <row r="617" spans="1:16" s="1" customFormat="1">
      <c r="A617" s="163"/>
      <c r="B617" s="163"/>
      <c r="C617" s="163"/>
      <c r="D617" s="163"/>
      <c r="E617" s="163"/>
      <c r="F617" s="163"/>
      <c r="G617" s="163"/>
      <c r="H617" s="163"/>
      <c r="I617" s="163"/>
      <c r="J617" s="163"/>
      <c r="K617" s="163"/>
      <c r="L617" s="163"/>
      <c r="M617" s="163"/>
      <c r="P617" s="433"/>
    </row>
    <row r="618" spans="1:16" s="1" customFormat="1">
      <c r="A618" s="163"/>
      <c r="B618" s="163"/>
      <c r="C618" s="163"/>
      <c r="D618" s="163"/>
      <c r="E618" s="163"/>
      <c r="F618" s="163"/>
      <c r="G618" s="163"/>
      <c r="H618" s="163"/>
      <c r="I618" s="163"/>
      <c r="J618" s="163"/>
      <c r="K618" s="163"/>
      <c r="L618" s="163"/>
      <c r="M618" s="163"/>
      <c r="P618" s="433"/>
    </row>
    <row r="619" spans="1:16" s="1" customFormat="1">
      <c r="A619" s="163"/>
      <c r="B619" s="163"/>
      <c r="C619" s="163"/>
      <c r="D619" s="163"/>
      <c r="E619" s="163"/>
      <c r="F619" s="163"/>
      <c r="G619" s="163"/>
      <c r="H619" s="163"/>
      <c r="I619" s="163"/>
      <c r="J619" s="163"/>
      <c r="K619" s="163"/>
      <c r="L619" s="163"/>
      <c r="M619" s="163"/>
      <c r="P619" s="433"/>
    </row>
    <row r="620" spans="1:16" s="1" customFormat="1">
      <c r="A620" s="163"/>
      <c r="B620" s="163"/>
      <c r="C620" s="163"/>
      <c r="D620" s="163"/>
      <c r="E620" s="163"/>
      <c r="F620" s="163"/>
      <c r="G620" s="163"/>
      <c r="H620" s="163"/>
      <c r="I620" s="163"/>
      <c r="J620" s="163"/>
      <c r="K620" s="163"/>
      <c r="L620" s="163"/>
      <c r="M620" s="163"/>
      <c r="P620" s="433"/>
    </row>
    <row r="621" spans="1:16" s="1" customFormat="1">
      <c r="A621" s="163"/>
      <c r="B621" s="163"/>
      <c r="C621" s="163"/>
      <c r="D621" s="163"/>
      <c r="E621" s="163"/>
      <c r="F621" s="163"/>
      <c r="G621" s="163"/>
      <c r="H621" s="163"/>
      <c r="I621" s="163"/>
      <c r="J621" s="163"/>
      <c r="K621" s="163"/>
      <c r="L621" s="163"/>
      <c r="M621" s="163"/>
      <c r="P621" s="433"/>
    </row>
    <row r="622" spans="1:16" s="1" customFormat="1">
      <c r="A622" s="163"/>
      <c r="B622" s="163"/>
      <c r="C622" s="163"/>
      <c r="D622" s="163"/>
      <c r="E622" s="163"/>
      <c r="F622" s="163"/>
      <c r="G622" s="163"/>
      <c r="H622" s="163"/>
      <c r="I622" s="163"/>
      <c r="J622" s="163"/>
      <c r="K622" s="163"/>
      <c r="L622" s="163"/>
      <c r="M622" s="163"/>
      <c r="P622" s="433"/>
    </row>
    <row r="623" spans="1:16" s="1" customFormat="1">
      <c r="A623" s="163"/>
      <c r="B623" s="163"/>
      <c r="C623" s="163"/>
      <c r="D623" s="163"/>
      <c r="E623" s="163"/>
      <c r="F623" s="163"/>
      <c r="G623" s="163"/>
      <c r="H623" s="163"/>
      <c r="I623" s="163"/>
      <c r="J623" s="163"/>
      <c r="K623" s="163"/>
      <c r="L623" s="163"/>
      <c r="M623" s="163"/>
      <c r="P623" s="433"/>
    </row>
    <row r="624" spans="1:16" s="1" customFormat="1">
      <c r="A624" s="163"/>
      <c r="B624" s="163"/>
      <c r="C624" s="163"/>
      <c r="D624" s="163"/>
      <c r="E624" s="163"/>
      <c r="F624" s="163"/>
      <c r="G624" s="163"/>
      <c r="H624" s="163"/>
      <c r="I624" s="163"/>
      <c r="J624" s="163"/>
      <c r="K624" s="163"/>
      <c r="L624" s="163"/>
      <c r="M624" s="163"/>
      <c r="P624" s="433"/>
    </row>
    <row r="625" spans="1:16" s="1" customFormat="1">
      <c r="A625" s="163"/>
      <c r="B625" s="163"/>
      <c r="C625" s="163"/>
      <c r="D625" s="163"/>
      <c r="E625" s="163"/>
      <c r="F625" s="163"/>
      <c r="G625" s="163"/>
      <c r="H625" s="163"/>
      <c r="I625" s="163"/>
      <c r="J625" s="163"/>
      <c r="K625" s="163"/>
      <c r="L625" s="163"/>
      <c r="M625" s="163"/>
      <c r="P625" s="433"/>
    </row>
    <row r="626" spans="1:16" s="1" customFormat="1">
      <c r="A626" s="163"/>
      <c r="B626" s="163"/>
      <c r="C626" s="163"/>
      <c r="D626" s="163"/>
      <c r="E626" s="163"/>
      <c r="F626" s="163"/>
      <c r="G626" s="163"/>
      <c r="H626" s="163"/>
      <c r="I626" s="163"/>
      <c r="J626" s="163"/>
      <c r="K626" s="163"/>
      <c r="L626" s="163"/>
      <c r="M626" s="163"/>
      <c r="P626" s="433"/>
    </row>
    <row r="627" spans="1:16" s="1" customFormat="1">
      <c r="A627" s="163"/>
      <c r="B627" s="163"/>
      <c r="C627" s="163"/>
      <c r="D627" s="163"/>
      <c r="E627" s="163"/>
      <c r="F627" s="163"/>
      <c r="G627" s="163"/>
      <c r="H627" s="163"/>
      <c r="I627" s="163"/>
      <c r="J627" s="163"/>
      <c r="K627" s="163"/>
      <c r="L627" s="163"/>
      <c r="M627" s="163"/>
      <c r="P627" s="433"/>
    </row>
    <row r="628" spans="1:16" s="1" customFormat="1">
      <c r="A628" s="163"/>
      <c r="B628" s="163"/>
      <c r="C628" s="163"/>
      <c r="D628" s="163"/>
      <c r="E628" s="163"/>
      <c r="F628" s="163"/>
      <c r="G628" s="163"/>
      <c r="H628" s="163"/>
      <c r="I628" s="163"/>
      <c r="J628" s="163"/>
      <c r="K628" s="163"/>
      <c r="L628" s="163"/>
      <c r="M628" s="163"/>
      <c r="P628" s="433"/>
    </row>
    <row r="629" spans="1:16" s="1" customFormat="1">
      <c r="A629" s="163"/>
      <c r="B629" s="163"/>
      <c r="C629" s="163"/>
      <c r="D629" s="163"/>
      <c r="E629" s="163"/>
      <c r="F629" s="163"/>
      <c r="G629" s="163"/>
      <c r="H629" s="163"/>
      <c r="I629" s="163"/>
      <c r="J629" s="163"/>
      <c r="K629" s="163"/>
      <c r="L629" s="163"/>
      <c r="M629" s="163"/>
      <c r="P629" s="433"/>
    </row>
    <row r="630" spans="1:16" s="1" customFormat="1">
      <c r="A630" s="163"/>
      <c r="B630" s="163"/>
      <c r="C630" s="163"/>
      <c r="D630" s="163"/>
      <c r="E630" s="163"/>
      <c r="F630" s="163"/>
      <c r="G630" s="163"/>
      <c r="H630" s="163"/>
      <c r="I630" s="163"/>
      <c r="J630" s="163"/>
      <c r="K630" s="163"/>
      <c r="L630" s="163"/>
      <c r="M630" s="163"/>
      <c r="P630" s="433"/>
    </row>
    <row r="631" spans="1:16" s="1" customFormat="1">
      <c r="A631" s="163"/>
      <c r="B631" s="163"/>
      <c r="C631" s="163"/>
      <c r="D631" s="163"/>
      <c r="E631" s="163"/>
      <c r="F631" s="163"/>
      <c r="G631" s="163"/>
      <c r="H631" s="163"/>
      <c r="I631" s="163"/>
      <c r="J631" s="163"/>
      <c r="K631" s="163"/>
      <c r="L631" s="163"/>
      <c r="M631" s="163"/>
      <c r="P631" s="433"/>
    </row>
    <row r="632" spans="1:16" s="1" customFormat="1">
      <c r="A632" s="163"/>
      <c r="B632" s="163"/>
      <c r="C632" s="163"/>
      <c r="D632" s="163"/>
      <c r="E632" s="163"/>
      <c r="F632" s="163"/>
      <c r="G632" s="163"/>
      <c r="H632" s="163"/>
      <c r="I632" s="163"/>
      <c r="J632" s="163"/>
      <c r="K632" s="163"/>
      <c r="L632" s="163"/>
      <c r="M632" s="163"/>
      <c r="P632" s="433"/>
    </row>
    <row r="633" spans="1:16" s="1" customFormat="1">
      <c r="A633" s="163"/>
      <c r="B633" s="163"/>
      <c r="C633" s="163"/>
      <c r="D633" s="163"/>
      <c r="E633" s="163"/>
      <c r="F633" s="163"/>
      <c r="G633" s="163"/>
      <c r="H633" s="163"/>
      <c r="I633" s="163"/>
      <c r="J633" s="163"/>
      <c r="K633" s="163"/>
      <c r="L633" s="163"/>
      <c r="M633" s="163"/>
      <c r="P633" s="433"/>
    </row>
    <row r="634" spans="1:16" s="1" customFormat="1">
      <c r="A634" s="163"/>
      <c r="B634" s="163"/>
      <c r="C634" s="163"/>
      <c r="D634" s="163"/>
      <c r="E634" s="163"/>
      <c r="F634" s="163"/>
      <c r="G634" s="163"/>
      <c r="H634" s="163"/>
      <c r="I634" s="163"/>
      <c r="J634" s="163"/>
      <c r="K634" s="163"/>
      <c r="L634" s="163"/>
      <c r="M634" s="163"/>
      <c r="P634" s="433"/>
    </row>
    <row r="635" spans="1:16" s="1" customFormat="1">
      <c r="A635" s="163"/>
      <c r="B635" s="163"/>
      <c r="C635" s="163"/>
      <c r="D635" s="163"/>
      <c r="E635" s="163"/>
      <c r="F635" s="163"/>
      <c r="G635" s="163"/>
      <c r="H635" s="163"/>
      <c r="I635" s="163"/>
      <c r="J635" s="163"/>
      <c r="K635" s="163"/>
      <c r="L635" s="163"/>
      <c r="M635" s="163"/>
      <c r="P635" s="433"/>
    </row>
    <row r="636" spans="1:16" s="1" customFormat="1">
      <c r="A636" s="163"/>
      <c r="B636" s="163"/>
      <c r="C636" s="163"/>
      <c r="D636" s="163"/>
      <c r="E636" s="163"/>
      <c r="F636" s="163"/>
      <c r="G636" s="163"/>
      <c r="H636" s="163"/>
      <c r="I636" s="163"/>
      <c r="J636" s="163"/>
      <c r="K636" s="163"/>
      <c r="L636" s="163"/>
      <c r="M636" s="163"/>
      <c r="P636" s="433"/>
    </row>
    <row r="637" spans="1:16" s="1" customFormat="1">
      <c r="A637" s="163"/>
      <c r="B637" s="163"/>
      <c r="C637" s="163"/>
      <c r="D637" s="163"/>
      <c r="E637" s="163"/>
      <c r="F637" s="163"/>
      <c r="G637" s="163"/>
      <c r="H637" s="163"/>
      <c r="I637" s="163"/>
      <c r="J637" s="163"/>
      <c r="K637" s="163"/>
      <c r="L637" s="163"/>
      <c r="M637" s="163"/>
      <c r="P637" s="433"/>
    </row>
    <row r="638" spans="1:16" s="1" customFormat="1">
      <c r="A638" s="163"/>
      <c r="B638" s="163"/>
      <c r="C638" s="163"/>
      <c r="D638" s="163"/>
      <c r="E638" s="163"/>
      <c r="F638" s="163"/>
      <c r="G638" s="163"/>
      <c r="H638" s="163"/>
      <c r="I638" s="163"/>
      <c r="J638" s="163"/>
      <c r="K638" s="163"/>
      <c r="L638" s="163"/>
      <c r="M638" s="163"/>
      <c r="P638" s="433"/>
    </row>
    <row r="639" spans="1:16" s="1" customFormat="1">
      <c r="A639" s="163"/>
      <c r="B639" s="163"/>
      <c r="C639" s="163"/>
      <c r="D639" s="163"/>
      <c r="E639" s="163"/>
      <c r="F639" s="163"/>
      <c r="G639" s="163"/>
      <c r="H639" s="163"/>
      <c r="I639" s="163"/>
      <c r="J639" s="163"/>
      <c r="K639" s="163"/>
      <c r="L639" s="163"/>
      <c r="M639" s="163"/>
      <c r="P639" s="433"/>
    </row>
    <row r="640" spans="1:16" s="1" customFormat="1">
      <c r="A640" s="163"/>
      <c r="B640" s="163"/>
      <c r="C640" s="163"/>
      <c r="D640" s="163"/>
      <c r="E640" s="163"/>
      <c r="F640" s="163"/>
      <c r="G640" s="163"/>
      <c r="H640" s="163"/>
      <c r="I640" s="163"/>
      <c r="J640" s="163"/>
      <c r="K640" s="163"/>
      <c r="L640" s="163"/>
      <c r="M640" s="163"/>
      <c r="P640" s="433"/>
    </row>
    <row r="641" spans="1:16" s="1" customFormat="1">
      <c r="A641" s="163"/>
      <c r="B641" s="163"/>
      <c r="C641" s="163"/>
      <c r="D641" s="163"/>
      <c r="E641" s="163"/>
      <c r="F641" s="163"/>
      <c r="G641" s="163"/>
      <c r="H641" s="163"/>
      <c r="I641" s="163"/>
      <c r="J641" s="163"/>
      <c r="K641" s="163"/>
      <c r="L641" s="163"/>
      <c r="M641" s="163"/>
      <c r="P641" s="433"/>
    </row>
    <row r="642" spans="1:16" s="1" customFormat="1">
      <c r="A642" s="163"/>
      <c r="B642" s="163"/>
      <c r="C642" s="163"/>
      <c r="D642" s="163"/>
      <c r="E642" s="163"/>
      <c r="F642" s="163"/>
      <c r="G642" s="163"/>
      <c r="H642" s="163"/>
      <c r="I642" s="163"/>
      <c r="J642" s="163"/>
      <c r="K642" s="163"/>
      <c r="L642" s="163"/>
      <c r="M642" s="163"/>
      <c r="P642" s="433"/>
    </row>
    <row r="643" spans="1:16" s="1" customFormat="1">
      <c r="A643" s="163"/>
      <c r="B643" s="163"/>
      <c r="C643" s="163"/>
      <c r="D643" s="163"/>
      <c r="E643" s="163"/>
      <c r="F643" s="163"/>
      <c r="G643" s="163"/>
      <c r="H643" s="163"/>
      <c r="I643" s="163"/>
      <c r="J643" s="163"/>
      <c r="K643" s="163"/>
      <c r="L643" s="163"/>
      <c r="M643" s="163"/>
      <c r="P643" s="433"/>
    </row>
    <row r="644" spans="1:16" s="1" customFormat="1">
      <c r="A644" s="163"/>
      <c r="B644" s="163"/>
      <c r="C644" s="163"/>
      <c r="D644" s="163"/>
      <c r="E644" s="163"/>
      <c r="F644" s="163"/>
      <c r="G644" s="163"/>
      <c r="H644" s="163"/>
      <c r="I644" s="163"/>
      <c r="J644" s="163"/>
      <c r="K644" s="163"/>
      <c r="L644" s="163"/>
      <c r="M644" s="163"/>
      <c r="P644" s="433"/>
    </row>
    <row r="645" spans="1:16" s="1" customFormat="1">
      <c r="A645" s="163"/>
      <c r="B645" s="163"/>
      <c r="C645" s="163"/>
      <c r="D645" s="163"/>
      <c r="E645" s="163"/>
      <c r="F645" s="163"/>
      <c r="G645" s="163"/>
      <c r="H645" s="163"/>
      <c r="I645" s="163"/>
      <c r="J645" s="163"/>
      <c r="K645" s="163"/>
      <c r="L645" s="163"/>
      <c r="M645" s="163"/>
      <c r="P645" s="433"/>
    </row>
    <row r="646" spans="1:16" s="1" customFormat="1">
      <c r="A646" s="163"/>
      <c r="B646" s="163"/>
      <c r="C646" s="163"/>
      <c r="D646" s="163"/>
      <c r="E646" s="163"/>
      <c r="F646" s="163"/>
      <c r="G646" s="163"/>
      <c r="H646" s="163"/>
      <c r="I646" s="163"/>
      <c r="J646" s="163"/>
      <c r="K646" s="163"/>
      <c r="L646" s="163"/>
      <c r="M646" s="163"/>
      <c r="P646" s="433"/>
    </row>
    <row r="647" spans="1:16" s="1" customFormat="1">
      <c r="A647" s="163"/>
      <c r="B647" s="163"/>
      <c r="C647" s="163"/>
      <c r="D647" s="163"/>
      <c r="E647" s="163"/>
      <c r="F647" s="163"/>
      <c r="G647" s="163"/>
      <c r="H647" s="163"/>
      <c r="I647" s="163"/>
      <c r="J647" s="163"/>
      <c r="K647" s="163"/>
      <c r="L647" s="163"/>
      <c r="M647" s="163"/>
      <c r="P647" s="433"/>
    </row>
    <row r="648" spans="1:16" s="1" customFormat="1">
      <c r="A648" s="163"/>
      <c r="B648" s="163"/>
      <c r="C648" s="163"/>
      <c r="D648" s="163"/>
      <c r="E648" s="163"/>
      <c r="F648" s="163"/>
      <c r="G648" s="163"/>
      <c r="H648" s="163"/>
      <c r="I648" s="163"/>
      <c r="J648" s="163"/>
      <c r="K648" s="163"/>
      <c r="L648" s="163"/>
      <c r="M648" s="163"/>
      <c r="P648" s="433"/>
    </row>
    <row r="649" spans="1:16" s="1" customFormat="1">
      <c r="A649" s="163"/>
      <c r="B649" s="163"/>
      <c r="C649" s="163"/>
      <c r="D649" s="163"/>
      <c r="E649" s="163"/>
      <c r="F649" s="163"/>
      <c r="G649" s="163"/>
      <c r="H649" s="163"/>
      <c r="I649" s="163"/>
      <c r="J649" s="163"/>
      <c r="K649" s="163"/>
      <c r="L649" s="163"/>
      <c r="M649" s="163"/>
      <c r="P649" s="433"/>
    </row>
    <row r="650" spans="1:16" s="1" customFormat="1">
      <c r="A650" s="163"/>
      <c r="B650" s="163"/>
      <c r="C650" s="163"/>
      <c r="D650" s="163"/>
      <c r="E650" s="163"/>
      <c r="F650" s="163"/>
      <c r="G650" s="163"/>
      <c r="H650" s="163"/>
      <c r="I650" s="163"/>
      <c r="J650" s="163"/>
      <c r="K650" s="163"/>
      <c r="L650" s="163"/>
      <c r="M650" s="163"/>
      <c r="P650" s="433"/>
    </row>
    <row r="651" spans="1:16" s="1" customFormat="1">
      <c r="A651" s="163"/>
      <c r="B651" s="163"/>
      <c r="C651" s="163"/>
      <c r="D651" s="163"/>
      <c r="E651" s="163"/>
      <c r="F651" s="163"/>
      <c r="G651" s="163"/>
      <c r="H651" s="163"/>
      <c r="I651" s="163"/>
      <c r="J651" s="163"/>
      <c r="K651" s="163"/>
      <c r="L651" s="163"/>
      <c r="M651" s="163"/>
      <c r="P651" s="433"/>
    </row>
    <row r="652" spans="1:16" s="1" customFormat="1">
      <c r="A652" s="163"/>
      <c r="B652" s="163"/>
      <c r="C652" s="163"/>
      <c r="D652" s="163"/>
      <c r="E652" s="163"/>
      <c r="F652" s="163"/>
      <c r="G652" s="163"/>
      <c r="H652" s="163"/>
      <c r="I652" s="163"/>
      <c r="J652" s="163"/>
      <c r="K652" s="163"/>
      <c r="L652" s="163"/>
      <c r="M652" s="163"/>
      <c r="P652" s="433"/>
    </row>
    <row r="653" spans="1:16" s="1" customFormat="1">
      <c r="A653" s="163"/>
      <c r="B653" s="163"/>
      <c r="C653" s="163"/>
      <c r="D653" s="163"/>
      <c r="E653" s="163"/>
      <c r="F653" s="163"/>
      <c r="G653" s="163"/>
      <c r="H653" s="163"/>
      <c r="I653" s="163"/>
      <c r="J653" s="163"/>
      <c r="K653" s="163"/>
      <c r="L653" s="163"/>
      <c r="M653" s="163"/>
      <c r="P653" s="433"/>
    </row>
    <row r="654" spans="1:16" s="1" customFormat="1">
      <c r="A654" s="163"/>
      <c r="B654" s="163"/>
      <c r="C654" s="163"/>
      <c r="D654" s="163"/>
      <c r="E654" s="163"/>
      <c r="F654" s="163"/>
      <c r="G654" s="163"/>
      <c r="H654" s="163"/>
      <c r="I654" s="163"/>
      <c r="J654" s="163"/>
      <c r="K654" s="163"/>
      <c r="L654" s="163"/>
      <c r="M654" s="163"/>
      <c r="P654" s="433"/>
    </row>
    <row r="655" spans="1:16" s="1" customFormat="1">
      <c r="A655" s="163"/>
      <c r="B655" s="163"/>
      <c r="C655" s="163"/>
      <c r="D655" s="163"/>
      <c r="E655" s="163"/>
      <c r="F655" s="163"/>
      <c r="G655" s="163"/>
      <c r="H655" s="163"/>
      <c r="I655" s="163"/>
      <c r="J655" s="163"/>
      <c r="K655" s="163"/>
      <c r="L655" s="163"/>
      <c r="M655" s="163"/>
      <c r="P655" s="433"/>
    </row>
    <row r="656" spans="1:16" s="1" customFormat="1">
      <c r="A656" s="163"/>
      <c r="B656" s="163"/>
      <c r="C656" s="163"/>
      <c r="D656" s="163"/>
      <c r="E656" s="163"/>
      <c r="F656" s="163"/>
      <c r="G656" s="163"/>
      <c r="H656" s="163"/>
      <c r="I656" s="163"/>
      <c r="J656" s="163"/>
      <c r="K656" s="163"/>
      <c r="L656" s="163"/>
      <c r="M656" s="163"/>
      <c r="P656" s="433"/>
    </row>
    <row r="657" spans="1:16" s="1" customFormat="1">
      <c r="A657" s="163"/>
      <c r="B657" s="163"/>
      <c r="C657" s="163"/>
      <c r="D657" s="163"/>
      <c r="E657" s="163"/>
      <c r="F657" s="163"/>
      <c r="G657" s="163"/>
      <c r="H657" s="163"/>
      <c r="I657" s="163"/>
      <c r="J657" s="163"/>
      <c r="K657" s="163"/>
      <c r="L657" s="163"/>
      <c r="M657" s="163"/>
      <c r="P657" s="433"/>
    </row>
    <row r="658" spans="1:16" s="1" customFormat="1">
      <c r="A658" s="163"/>
      <c r="B658" s="163"/>
      <c r="C658" s="163"/>
      <c r="D658" s="163"/>
      <c r="E658" s="163"/>
      <c r="F658" s="163"/>
      <c r="G658" s="163"/>
      <c r="H658" s="163"/>
      <c r="I658" s="163"/>
      <c r="J658" s="163"/>
      <c r="K658" s="163"/>
      <c r="L658" s="163"/>
      <c r="M658" s="163"/>
      <c r="P658" s="433"/>
    </row>
    <row r="659" spans="1:16" s="1" customFormat="1">
      <c r="A659" s="163"/>
      <c r="B659" s="163"/>
      <c r="C659" s="163"/>
      <c r="D659" s="163"/>
      <c r="E659" s="163"/>
      <c r="F659" s="163"/>
      <c r="G659" s="163"/>
      <c r="H659" s="163"/>
      <c r="I659" s="163"/>
      <c r="J659" s="163"/>
      <c r="K659" s="163"/>
      <c r="L659" s="163"/>
      <c r="M659" s="163"/>
      <c r="P659" s="433"/>
    </row>
    <row r="660" spans="1:16" s="1" customFormat="1">
      <c r="A660" s="163"/>
      <c r="B660" s="163"/>
      <c r="C660" s="163"/>
      <c r="D660" s="163"/>
      <c r="E660" s="163"/>
      <c r="F660" s="163"/>
      <c r="G660" s="163"/>
      <c r="H660" s="163"/>
      <c r="I660" s="163"/>
      <c r="J660" s="163"/>
      <c r="K660" s="163"/>
      <c r="L660" s="163"/>
      <c r="M660" s="163"/>
      <c r="P660" s="433"/>
    </row>
    <row r="661" spans="1:16" s="1" customFormat="1">
      <c r="A661" s="163"/>
      <c r="B661" s="163"/>
      <c r="C661" s="163"/>
      <c r="D661" s="163"/>
      <c r="E661" s="163"/>
      <c r="F661" s="163"/>
      <c r="G661" s="163"/>
      <c r="H661" s="163"/>
      <c r="I661" s="163"/>
      <c r="J661" s="163"/>
      <c r="K661" s="163"/>
      <c r="L661" s="163"/>
      <c r="M661" s="163"/>
      <c r="P661" s="433"/>
    </row>
    <row r="662" spans="1:16" s="1" customFormat="1">
      <c r="A662" s="163"/>
      <c r="B662" s="163"/>
      <c r="C662" s="163"/>
      <c r="D662" s="163"/>
      <c r="E662" s="163"/>
      <c r="F662" s="163"/>
      <c r="G662" s="163"/>
      <c r="H662" s="163"/>
      <c r="I662" s="163"/>
      <c r="J662" s="163"/>
      <c r="K662" s="163"/>
      <c r="L662" s="163"/>
      <c r="M662" s="163"/>
      <c r="P662" s="433"/>
    </row>
    <row r="663" spans="1:16" s="1" customFormat="1">
      <c r="A663" s="163"/>
      <c r="B663" s="163"/>
      <c r="C663" s="163"/>
      <c r="D663" s="163"/>
      <c r="E663" s="163"/>
      <c r="F663" s="163"/>
      <c r="G663" s="163"/>
      <c r="H663" s="163"/>
      <c r="I663" s="163"/>
      <c r="J663" s="163"/>
      <c r="K663" s="163"/>
      <c r="L663" s="163"/>
      <c r="M663" s="163"/>
      <c r="P663" s="433"/>
    </row>
    <row r="664" spans="1:16" s="1" customFormat="1">
      <c r="A664" s="163"/>
      <c r="B664" s="163"/>
      <c r="C664" s="163"/>
      <c r="D664" s="163"/>
      <c r="E664" s="163"/>
      <c r="F664" s="163"/>
      <c r="G664" s="163"/>
      <c r="H664" s="163"/>
      <c r="I664" s="163"/>
      <c r="J664" s="163"/>
      <c r="K664" s="163"/>
      <c r="L664" s="163"/>
      <c r="M664" s="163"/>
      <c r="P664" s="433"/>
    </row>
    <row r="665" spans="1:16" s="1" customFormat="1">
      <c r="A665" s="163"/>
      <c r="B665" s="163"/>
      <c r="C665" s="163"/>
      <c r="D665" s="163"/>
      <c r="E665" s="163"/>
      <c r="F665" s="163"/>
      <c r="G665" s="163"/>
      <c r="H665" s="163"/>
      <c r="I665" s="163"/>
      <c r="J665" s="163"/>
      <c r="K665" s="163"/>
      <c r="L665" s="163"/>
      <c r="M665" s="163"/>
      <c r="P665" s="433"/>
    </row>
    <row r="666" spans="1:16" s="1" customFormat="1">
      <c r="A666" s="163"/>
      <c r="B666" s="163"/>
      <c r="C666" s="163"/>
      <c r="D666" s="163"/>
      <c r="E666" s="163"/>
      <c r="F666" s="163"/>
      <c r="G666" s="163"/>
      <c r="H666" s="163"/>
      <c r="I666" s="163"/>
      <c r="J666" s="163"/>
      <c r="K666" s="163"/>
      <c r="L666" s="163"/>
      <c r="M666" s="163"/>
      <c r="P666" s="433"/>
    </row>
    <row r="667" spans="1:16" s="1" customFormat="1">
      <c r="A667" s="163"/>
      <c r="B667" s="163"/>
      <c r="C667" s="163"/>
      <c r="D667" s="163"/>
      <c r="E667" s="163"/>
      <c r="F667" s="163"/>
      <c r="G667" s="163"/>
      <c r="H667" s="163"/>
      <c r="I667" s="163"/>
      <c r="J667" s="163"/>
      <c r="K667" s="163"/>
      <c r="L667" s="163"/>
      <c r="M667" s="163"/>
      <c r="P667" s="433"/>
    </row>
    <row r="668" spans="1:16" s="1" customFormat="1">
      <c r="A668" s="163"/>
      <c r="B668" s="163"/>
      <c r="C668" s="163"/>
      <c r="D668" s="163"/>
      <c r="E668" s="163"/>
      <c r="F668" s="163"/>
      <c r="G668" s="163"/>
      <c r="H668" s="163"/>
      <c r="I668" s="163"/>
      <c r="J668" s="163"/>
      <c r="K668" s="163"/>
      <c r="L668" s="163"/>
      <c r="M668" s="163"/>
      <c r="P668" s="433"/>
    </row>
    <row r="669" spans="1:16" s="1" customFormat="1">
      <c r="A669" s="163"/>
      <c r="B669" s="163"/>
      <c r="C669" s="163"/>
      <c r="D669" s="163"/>
      <c r="E669" s="163"/>
      <c r="F669" s="163"/>
      <c r="G669" s="163"/>
      <c r="H669" s="163"/>
      <c r="I669" s="163"/>
      <c r="J669" s="163"/>
      <c r="K669" s="163"/>
      <c r="L669" s="163"/>
      <c r="M669" s="163"/>
      <c r="P669" s="433"/>
    </row>
    <row r="670" spans="1:16" s="1" customFormat="1">
      <c r="A670" s="163"/>
      <c r="B670" s="163"/>
      <c r="C670" s="163"/>
      <c r="D670" s="163"/>
      <c r="E670" s="163"/>
      <c r="F670" s="163"/>
      <c r="G670" s="163"/>
      <c r="H670" s="163"/>
      <c r="I670" s="163"/>
      <c r="J670" s="163"/>
      <c r="K670" s="163"/>
      <c r="L670" s="163"/>
      <c r="M670" s="163"/>
      <c r="P670" s="433"/>
    </row>
    <row r="671" spans="1:16" s="1" customFormat="1">
      <c r="A671" s="163"/>
      <c r="B671" s="163"/>
      <c r="C671" s="163"/>
      <c r="D671" s="163"/>
      <c r="E671" s="163"/>
      <c r="F671" s="163"/>
      <c r="G671" s="163"/>
      <c r="H671" s="163"/>
      <c r="I671" s="163"/>
      <c r="J671" s="163"/>
      <c r="K671" s="163"/>
      <c r="L671" s="163"/>
      <c r="M671" s="163"/>
      <c r="P671" s="433"/>
    </row>
    <row r="672" spans="1:16" s="1" customFormat="1">
      <c r="A672" s="163"/>
      <c r="B672" s="163"/>
      <c r="C672" s="163"/>
      <c r="D672" s="163"/>
      <c r="E672" s="163"/>
      <c r="F672" s="163"/>
      <c r="G672" s="163"/>
      <c r="H672" s="163"/>
      <c r="I672" s="163"/>
      <c r="J672" s="163"/>
      <c r="K672" s="163"/>
      <c r="L672" s="163"/>
      <c r="M672" s="163"/>
      <c r="P672" s="433"/>
    </row>
    <row r="673" spans="1:16" s="1" customFormat="1">
      <c r="A673" s="163"/>
      <c r="B673" s="163"/>
      <c r="C673" s="163"/>
      <c r="D673" s="163"/>
      <c r="E673" s="163"/>
      <c r="F673" s="163"/>
      <c r="G673" s="163"/>
      <c r="H673" s="163"/>
      <c r="I673" s="163"/>
      <c r="J673" s="163"/>
      <c r="K673" s="163"/>
      <c r="L673" s="163"/>
      <c r="M673" s="163"/>
      <c r="P673" s="433"/>
    </row>
    <row r="674" spans="1:16" s="1" customFormat="1">
      <c r="A674" s="163"/>
      <c r="B674" s="163"/>
      <c r="C674" s="163"/>
      <c r="D674" s="163"/>
      <c r="E674" s="163"/>
      <c r="F674" s="163"/>
      <c r="G674" s="163"/>
      <c r="H674" s="163"/>
      <c r="I674" s="163"/>
      <c r="J674" s="163"/>
      <c r="K674" s="163"/>
      <c r="L674" s="163"/>
      <c r="M674" s="163"/>
      <c r="P674" s="433"/>
    </row>
    <row r="675" spans="1:16" s="1" customFormat="1">
      <c r="A675" s="163"/>
      <c r="B675" s="163"/>
      <c r="C675" s="163"/>
      <c r="D675" s="163"/>
      <c r="E675" s="163"/>
      <c r="F675" s="163"/>
      <c r="G675" s="163"/>
      <c r="H675" s="163"/>
      <c r="I675" s="163"/>
      <c r="J675" s="163"/>
      <c r="K675" s="163"/>
      <c r="L675" s="163"/>
      <c r="M675" s="163"/>
      <c r="P675" s="433"/>
    </row>
    <row r="676" spans="1:16" s="1" customFormat="1">
      <c r="A676" s="163"/>
      <c r="B676" s="163"/>
      <c r="C676" s="163"/>
      <c r="D676" s="163"/>
      <c r="E676" s="163"/>
      <c r="F676" s="163"/>
      <c r="G676" s="163"/>
      <c r="H676" s="163"/>
      <c r="I676" s="163"/>
      <c r="J676" s="163"/>
      <c r="K676" s="163"/>
      <c r="L676" s="163"/>
      <c r="M676" s="163"/>
      <c r="P676" s="433"/>
    </row>
    <row r="677" spans="1:16" s="1" customFormat="1">
      <c r="A677" s="163"/>
      <c r="B677" s="163"/>
      <c r="C677" s="163"/>
      <c r="D677" s="163"/>
      <c r="E677" s="163"/>
      <c r="F677" s="163"/>
      <c r="G677" s="163"/>
      <c r="H677" s="163"/>
      <c r="I677" s="163"/>
      <c r="J677" s="163"/>
      <c r="K677" s="163"/>
      <c r="L677" s="163"/>
      <c r="M677" s="163"/>
      <c r="P677" s="433"/>
    </row>
    <row r="678" spans="1:16" s="1" customFormat="1">
      <c r="A678" s="163"/>
      <c r="B678" s="163"/>
      <c r="C678" s="163"/>
      <c r="D678" s="163"/>
      <c r="E678" s="163"/>
      <c r="F678" s="163"/>
      <c r="G678" s="163"/>
      <c r="H678" s="163"/>
      <c r="I678" s="163"/>
      <c r="J678" s="163"/>
      <c r="K678" s="163"/>
      <c r="L678" s="163"/>
      <c r="M678" s="163"/>
      <c r="P678" s="433"/>
    </row>
    <row r="679" spans="1:16" s="1" customFormat="1">
      <c r="A679" s="163"/>
      <c r="B679" s="163"/>
      <c r="C679" s="163"/>
      <c r="D679" s="163"/>
      <c r="E679" s="163"/>
      <c r="F679" s="163"/>
      <c r="G679" s="163"/>
      <c r="H679" s="163"/>
      <c r="I679" s="163"/>
      <c r="J679" s="163"/>
      <c r="K679" s="163"/>
      <c r="L679" s="163"/>
      <c r="M679" s="163"/>
      <c r="P679" s="433"/>
    </row>
    <row r="680" spans="1:16" s="1" customFormat="1">
      <c r="A680" s="163"/>
      <c r="B680" s="163"/>
      <c r="C680" s="163"/>
      <c r="D680" s="163"/>
      <c r="E680" s="163"/>
      <c r="F680" s="163"/>
      <c r="G680" s="163"/>
      <c r="H680" s="163"/>
      <c r="I680" s="163"/>
      <c r="J680" s="163"/>
      <c r="K680" s="163"/>
      <c r="L680" s="163"/>
      <c r="M680" s="163"/>
      <c r="P680" s="433"/>
    </row>
    <row r="681" spans="1:16" s="1" customFormat="1">
      <c r="A681" s="163"/>
      <c r="B681" s="163"/>
      <c r="C681" s="163"/>
      <c r="D681" s="163"/>
      <c r="E681" s="163"/>
      <c r="F681" s="163"/>
      <c r="G681" s="163"/>
      <c r="H681" s="163"/>
      <c r="I681" s="163"/>
      <c r="J681" s="163"/>
      <c r="K681" s="163"/>
      <c r="L681" s="163"/>
      <c r="M681" s="163"/>
      <c r="P681" s="433"/>
    </row>
    <row r="682" spans="1:16" s="1" customFormat="1">
      <c r="A682" s="163"/>
      <c r="B682" s="163"/>
      <c r="C682" s="163"/>
      <c r="D682" s="163"/>
      <c r="E682" s="163"/>
      <c r="F682" s="163"/>
      <c r="G682" s="163"/>
      <c r="H682" s="163"/>
      <c r="I682" s="163"/>
      <c r="J682" s="163"/>
      <c r="K682" s="163"/>
      <c r="L682" s="163"/>
      <c r="M682" s="163"/>
      <c r="P682" s="433"/>
    </row>
    <row r="683" spans="1:16" s="1" customFormat="1">
      <c r="A683" s="163"/>
      <c r="B683" s="163"/>
      <c r="C683" s="163"/>
      <c r="D683" s="163"/>
      <c r="E683" s="163"/>
      <c r="F683" s="163"/>
      <c r="G683" s="163"/>
      <c r="H683" s="163"/>
      <c r="I683" s="163"/>
      <c r="J683" s="163"/>
      <c r="K683" s="163"/>
      <c r="L683" s="163"/>
      <c r="M683" s="163"/>
      <c r="P683" s="433"/>
    </row>
    <row r="684" spans="1:16" s="1" customFormat="1">
      <c r="A684" s="163"/>
      <c r="B684" s="163"/>
      <c r="C684" s="163"/>
      <c r="D684" s="163"/>
      <c r="E684" s="163"/>
      <c r="F684" s="163"/>
      <c r="G684" s="163"/>
      <c r="H684" s="163"/>
      <c r="I684" s="163"/>
      <c r="J684" s="163"/>
      <c r="K684" s="163"/>
      <c r="L684" s="163"/>
      <c r="M684" s="163"/>
      <c r="P684" s="433"/>
    </row>
    <row r="685" spans="1:16" s="1" customFormat="1">
      <c r="A685" s="163"/>
      <c r="B685" s="163"/>
      <c r="C685" s="163"/>
      <c r="D685" s="163"/>
      <c r="E685" s="163"/>
      <c r="F685" s="163"/>
      <c r="G685" s="163"/>
      <c r="H685" s="163"/>
      <c r="I685" s="163"/>
      <c r="J685" s="163"/>
      <c r="K685" s="163"/>
      <c r="L685" s="163"/>
      <c r="M685" s="163"/>
      <c r="P685" s="433"/>
    </row>
    <row r="686" spans="1:16" s="1" customFormat="1">
      <c r="A686" s="163"/>
      <c r="B686" s="163"/>
      <c r="C686" s="163"/>
      <c r="D686" s="163"/>
      <c r="E686" s="163"/>
      <c r="F686" s="163"/>
      <c r="G686" s="163"/>
      <c r="H686" s="163"/>
      <c r="I686" s="163"/>
      <c r="J686" s="163"/>
      <c r="K686" s="163"/>
      <c r="L686" s="163"/>
      <c r="M686" s="163"/>
      <c r="P686" s="433"/>
    </row>
    <row r="687" spans="1:16" s="1" customFormat="1">
      <c r="A687" s="163"/>
      <c r="B687" s="163"/>
      <c r="C687" s="163"/>
      <c r="D687" s="163"/>
      <c r="E687" s="163"/>
      <c r="F687" s="163"/>
      <c r="G687" s="163"/>
      <c r="H687" s="163"/>
      <c r="I687" s="163"/>
      <c r="J687" s="163"/>
      <c r="K687" s="163"/>
      <c r="L687" s="163"/>
      <c r="M687" s="163"/>
      <c r="P687" s="433"/>
    </row>
    <row r="688" spans="1:16" s="1" customFormat="1">
      <c r="A688" s="163"/>
      <c r="B688" s="163"/>
      <c r="C688" s="163"/>
      <c r="D688" s="163"/>
      <c r="E688" s="163"/>
      <c r="F688" s="163"/>
      <c r="G688" s="163"/>
      <c r="H688" s="163"/>
      <c r="I688" s="163"/>
      <c r="J688" s="163"/>
      <c r="K688" s="163"/>
      <c r="L688" s="163"/>
      <c r="M688" s="163"/>
      <c r="P688" s="433"/>
    </row>
    <row r="689" spans="1:16" s="1" customFormat="1">
      <c r="A689" s="163"/>
      <c r="B689" s="163"/>
      <c r="C689" s="163"/>
      <c r="D689" s="163"/>
      <c r="E689" s="163"/>
      <c r="F689" s="163"/>
      <c r="G689" s="163"/>
      <c r="H689" s="163"/>
      <c r="I689" s="163"/>
      <c r="J689" s="163"/>
      <c r="K689" s="163"/>
      <c r="L689" s="163"/>
      <c r="M689" s="163"/>
      <c r="P689" s="433"/>
    </row>
    <row r="690" spans="1:16" s="1" customFormat="1">
      <c r="A690" s="163"/>
      <c r="B690" s="163"/>
      <c r="C690" s="163"/>
      <c r="D690" s="163"/>
      <c r="E690" s="163"/>
      <c r="F690" s="163"/>
      <c r="G690" s="163"/>
      <c r="H690" s="163"/>
      <c r="I690" s="163"/>
      <c r="J690" s="163"/>
      <c r="K690" s="163"/>
      <c r="L690" s="163"/>
      <c r="M690" s="163"/>
      <c r="P690" s="433"/>
    </row>
    <row r="691" spans="1:16" s="1" customFormat="1">
      <c r="A691" s="163"/>
      <c r="B691" s="163"/>
      <c r="C691" s="163"/>
      <c r="D691" s="163"/>
      <c r="E691" s="163"/>
      <c r="F691" s="163"/>
      <c r="G691" s="163"/>
      <c r="H691" s="163"/>
      <c r="I691" s="163"/>
      <c r="J691" s="163"/>
      <c r="K691" s="163"/>
      <c r="L691" s="163"/>
      <c r="M691" s="163"/>
      <c r="P691" s="433"/>
    </row>
    <row r="692" spans="1:16" s="1" customFormat="1">
      <c r="A692" s="163"/>
      <c r="B692" s="163"/>
      <c r="C692" s="163"/>
      <c r="D692" s="163"/>
      <c r="E692" s="163"/>
      <c r="F692" s="163"/>
      <c r="G692" s="163"/>
      <c r="H692" s="163"/>
      <c r="I692" s="163"/>
      <c r="J692" s="163"/>
      <c r="K692" s="163"/>
      <c r="L692" s="163"/>
      <c r="M692" s="163"/>
      <c r="P692" s="433"/>
    </row>
    <row r="693" spans="1:16" s="1" customFormat="1">
      <c r="A693" s="163"/>
      <c r="B693" s="163"/>
      <c r="C693" s="163"/>
      <c r="D693" s="163"/>
      <c r="E693" s="163"/>
      <c r="F693" s="163"/>
      <c r="G693" s="163"/>
      <c r="H693" s="163"/>
      <c r="I693" s="163"/>
      <c r="J693" s="163"/>
      <c r="K693" s="163"/>
      <c r="L693" s="163"/>
      <c r="M693" s="163"/>
      <c r="P693" s="433"/>
    </row>
    <row r="694" spans="1:16" s="1" customFormat="1">
      <c r="A694" s="163"/>
      <c r="B694" s="163"/>
      <c r="C694" s="163"/>
      <c r="D694" s="163"/>
      <c r="E694" s="163"/>
      <c r="F694" s="163"/>
      <c r="G694" s="163"/>
      <c r="H694" s="163"/>
      <c r="I694" s="163"/>
      <c r="J694" s="163"/>
      <c r="K694" s="163"/>
      <c r="L694" s="163"/>
      <c r="M694" s="163"/>
      <c r="P694" s="433"/>
    </row>
    <row r="695" spans="1:16" s="1" customFormat="1">
      <c r="A695" s="163"/>
      <c r="B695" s="163"/>
      <c r="C695" s="163"/>
      <c r="D695" s="163"/>
      <c r="E695" s="163"/>
      <c r="F695" s="163"/>
      <c r="G695" s="163"/>
      <c r="H695" s="163"/>
      <c r="I695" s="163"/>
      <c r="J695" s="163"/>
      <c r="K695" s="163"/>
      <c r="L695" s="163"/>
      <c r="M695" s="163"/>
      <c r="P695" s="433"/>
    </row>
    <row r="696" spans="1:16" s="1" customFormat="1">
      <c r="A696" s="163"/>
      <c r="B696" s="163"/>
      <c r="C696" s="163"/>
      <c r="D696" s="163"/>
      <c r="E696" s="163"/>
      <c r="F696" s="163"/>
      <c r="G696" s="163"/>
      <c r="H696" s="163"/>
      <c r="I696" s="163"/>
      <c r="J696" s="163"/>
      <c r="K696" s="163"/>
      <c r="L696" s="163"/>
      <c r="M696" s="163"/>
      <c r="P696" s="433"/>
    </row>
    <row r="697" spans="1:16" s="1" customFormat="1">
      <c r="A697" s="163"/>
      <c r="B697" s="163"/>
      <c r="C697" s="163"/>
      <c r="D697" s="163"/>
      <c r="E697" s="163"/>
      <c r="F697" s="163"/>
      <c r="G697" s="163"/>
      <c r="H697" s="163"/>
      <c r="I697" s="163"/>
      <c r="J697" s="163"/>
      <c r="K697" s="163"/>
      <c r="L697" s="163"/>
      <c r="M697" s="163"/>
      <c r="P697" s="433"/>
    </row>
    <row r="698" spans="1:16" s="1" customFormat="1">
      <c r="A698" s="163"/>
      <c r="B698" s="163"/>
      <c r="C698" s="163"/>
      <c r="D698" s="163"/>
      <c r="E698" s="163"/>
      <c r="F698" s="163"/>
      <c r="G698" s="163"/>
      <c r="H698" s="163"/>
      <c r="I698" s="163"/>
      <c r="J698" s="163"/>
      <c r="K698" s="163"/>
      <c r="L698" s="163"/>
      <c r="M698" s="163"/>
      <c r="P698" s="433"/>
    </row>
    <row r="699" spans="1:16" s="1" customFormat="1">
      <c r="A699" s="163"/>
      <c r="B699" s="163"/>
      <c r="C699" s="163"/>
      <c r="D699" s="163"/>
      <c r="E699" s="163"/>
      <c r="F699" s="163"/>
      <c r="G699" s="163"/>
      <c r="H699" s="163"/>
      <c r="I699" s="163"/>
      <c r="J699" s="163"/>
      <c r="K699" s="163"/>
      <c r="L699" s="163"/>
      <c r="M699" s="163"/>
      <c r="P699" s="433"/>
    </row>
    <row r="700" spans="1:16" s="1" customFormat="1">
      <c r="A700" s="163"/>
      <c r="B700" s="163"/>
      <c r="C700" s="163"/>
      <c r="D700" s="163"/>
      <c r="E700" s="163"/>
      <c r="F700" s="163"/>
      <c r="G700" s="163"/>
      <c r="H700" s="163"/>
      <c r="I700" s="163"/>
      <c r="J700" s="163"/>
      <c r="K700" s="163"/>
      <c r="L700" s="163"/>
      <c r="M700" s="163"/>
      <c r="P700" s="433"/>
    </row>
    <row r="701" spans="1:16" s="1" customFormat="1">
      <c r="A701" s="163"/>
      <c r="B701" s="163"/>
      <c r="C701" s="163"/>
      <c r="D701" s="163"/>
      <c r="E701" s="163"/>
      <c r="F701" s="163"/>
      <c r="G701" s="163"/>
      <c r="H701" s="163"/>
      <c r="I701" s="163"/>
      <c r="J701" s="163"/>
      <c r="K701" s="163"/>
      <c r="L701" s="163"/>
      <c r="M701" s="163"/>
      <c r="P701" s="433"/>
    </row>
    <row r="702" spans="1:16" s="1" customFormat="1">
      <c r="A702" s="163"/>
      <c r="B702" s="163"/>
      <c r="C702" s="163"/>
      <c r="D702" s="163"/>
      <c r="E702" s="163"/>
      <c r="F702" s="163"/>
      <c r="G702" s="163"/>
      <c r="H702" s="163"/>
      <c r="I702" s="163"/>
      <c r="J702" s="163"/>
      <c r="K702" s="163"/>
      <c r="L702" s="163"/>
      <c r="M702" s="163"/>
      <c r="P702" s="433"/>
    </row>
    <row r="703" spans="1:16" s="1" customFormat="1">
      <c r="A703" s="163"/>
      <c r="B703" s="163"/>
      <c r="C703" s="163"/>
      <c r="D703" s="163"/>
      <c r="E703" s="163"/>
      <c r="F703" s="163"/>
      <c r="G703" s="163"/>
      <c r="H703" s="163"/>
      <c r="I703" s="163"/>
      <c r="J703" s="163"/>
      <c r="K703" s="163"/>
      <c r="L703" s="163"/>
      <c r="M703" s="163"/>
      <c r="P703" s="433"/>
    </row>
    <row r="704" spans="1:16" s="1" customFormat="1">
      <c r="A704" s="163"/>
      <c r="B704" s="163"/>
      <c r="C704" s="163"/>
      <c r="D704" s="163"/>
      <c r="E704" s="163"/>
      <c r="F704" s="163"/>
      <c r="G704" s="163"/>
      <c r="H704" s="163"/>
      <c r="I704" s="163"/>
      <c r="J704" s="163"/>
      <c r="K704" s="163"/>
      <c r="L704" s="163"/>
      <c r="M704" s="163"/>
      <c r="P704" s="433"/>
    </row>
    <row r="705" spans="1:16" s="1" customFormat="1">
      <c r="A705" s="163"/>
      <c r="B705" s="163"/>
      <c r="C705" s="163"/>
      <c r="D705" s="163"/>
      <c r="E705" s="163"/>
      <c r="F705" s="163"/>
      <c r="G705" s="163"/>
      <c r="H705" s="163"/>
      <c r="I705" s="163"/>
      <c r="J705" s="163"/>
      <c r="K705" s="163"/>
      <c r="L705" s="163"/>
      <c r="M705" s="163"/>
      <c r="P705" s="433"/>
    </row>
    <row r="706" spans="1:16" s="1" customFormat="1">
      <c r="A706" s="163"/>
      <c r="B706" s="163"/>
      <c r="C706" s="163"/>
      <c r="D706" s="163"/>
      <c r="E706" s="163"/>
      <c r="F706" s="163"/>
      <c r="G706" s="163"/>
      <c r="H706" s="163"/>
      <c r="I706" s="163"/>
      <c r="J706" s="163"/>
      <c r="K706" s="163"/>
      <c r="L706" s="163"/>
      <c r="M706" s="163"/>
      <c r="P706" s="433"/>
    </row>
    <row r="707" spans="1:16" s="1" customFormat="1">
      <c r="A707" s="163"/>
      <c r="B707" s="163"/>
      <c r="C707" s="163"/>
      <c r="D707" s="163"/>
      <c r="E707" s="163"/>
      <c r="F707" s="163"/>
      <c r="G707" s="163"/>
      <c r="H707" s="163"/>
      <c r="I707" s="163"/>
      <c r="J707" s="163"/>
      <c r="K707" s="163"/>
      <c r="L707" s="163"/>
      <c r="M707" s="163"/>
      <c r="P707" s="433"/>
    </row>
    <row r="708" spans="1:16" s="1" customFormat="1">
      <c r="A708" s="163"/>
      <c r="B708" s="163"/>
      <c r="C708" s="163"/>
      <c r="D708" s="163"/>
      <c r="E708" s="163"/>
      <c r="F708" s="163"/>
      <c r="G708" s="163"/>
      <c r="H708" s="163"/>
      <c r="I708" s="163"/>
      <c r="J708" s="163"/>
      <c r="K708" s="163"/>
      <c r="L708" s="163"/>
      <c r="M708" s="163"/>
      <c r="P708" s="433"/>
    </row>
    <row r="709" spans="1:16" s="1" customFormat="1">
      <c r="A709" s="163"/>
      <c r="B709" s="163"/>
      <c r="C709" s="163"/>
      <c r="D709" s="163"/>
      <c r="E709" s="163"/>
      <c r="F709" s="163"/>
      <c r="G709" s="163"/>
      <c r="H709" s="163"/>
      <c r="I709" s="163"/>
      <c r="J709" s="163"/>
      <c r="K709" s="163"/>
      <c r="L709" s="163"/>
      <c r="M709" s="163"/>
      <c r="P709" s="433"/>
    </row>
    <row r="710" spans="1:16" s="1" customFormat="1">
      <c r="A710" s="163"/>
      <c r="B710" s="163"/>
      <c r="C710" s="163"/>
      <c r="D710" s="163"/>
      <c r="E710" s="163"/>
      <c r="F710" s="163"/>
      <c r="G710" s="163"/>
      <c r="H710" s="163"/>
      <c r="I710" s="163"/>
      <c r="J710" s="163"/>
      <c r="K710" s="163"/>
      <c r="L710" s="163"/>
      <c r="M710" s="163"/>
      <c r="P710" s="433"/>
    </row>
    <row r="711" spans="1:16" s="1" customFormat="1">
      <c r="A711" s="163"/>
      <c r="B711" s="163"/>
      <c r="C711" s="163"/>
      <c r="D711" s="163"/>
      <c r="E711" s="163"/>
      <c r="F711" s="163"/>
      <c r="G711" s="163"/>
      <c r="H711" s="163"/>
      <c r="I711" s="163"/>
      <c r="J711" s="163"/>
      <c r="K711" s="163"/>
      <c r="L711" s="163"/>
      <c r="M711" s="163"/>
      <c r="P711" s="433"/>
    </row>
    <row r="712" spans="1:16" s="1" customFormat="1">
      <c r="A712" s="163"/>
      <c r="B712" s="163"/>
      <c r="C712" s="163"/>
      <c r="D712" s="163"/>
      <c r="E712" s="163"/>
      <c r="F712" s="163"/>
      <c r="G712" s="163"/>
      <c r="H712" s="163"/>
      <c r="I712" s="163"/>
      <c r="J712" s="163"/>
      <c r="K712" s="163"/>
      <c r="L712" s="163"/>
      <c r="M712" s="163"/>
      <c r="P712" s="433"/>
    </row>
    <row r="713" spans="1:16" s="1" customFormat="1">
      <c r="A713" s="163"/>
      <c r="B713" s="163"/>
      <c r="C713" s="163"/>
      <c r="D713" s="163"/>
      <c r="E713" s="163"/>
      <c r="F713" s="163"/>
      <c r="G713" s="163"/>
      <c r="H713" s="163"/>
      <c r="I713" s="163"/>
      <c r="J713" s="163"/>
      <c r="K713" s="163"/>
      <c r="L713" s="163"/>
      <c r="M713" s="163"/>
      <c r="P713" s="433"/>
    </row>
    <row r="714" spans="1:16" s="1" customFormat="1">
      <c r="A714" s="163"/>
      <c r="B714" s="163"/>
      <c r="C714" s="163"/>
      <c r="D714" s="163"/>
      <c r="E714" s="163"/>
      <c r="F714" s="163"/>
      <c r="G714" s="163"/>
      <c r="H714" s="163"/>
      <c r="I714" s="163"/>
      <c r="J714" s="163"/>
      <c r="K714" s="163"/>
      <c r="L714" s="163"/>
      <c r="M714" s="163"/>
      <c r="P714" s="433"/>
    </row>
    <row r="715" spans="1:16" s="1" customFormat="1">
      <c r="A715" s="163"/>
      <c r="B715" s="163"/>
      <c r="C715" s="163"/>
      <c r="D715" s="163"/>
      <c r="E715" s="163"/>
      <c r="F715" s="163"/>
      <c r="G715" s="163"/>
      <c r="H715" s="163"/>
      <c r="I715" s="163"/>
      <c r="J715" s="163"/>
      <c r="K715" s="163"/>
      <c r="L715" s="163"/>
      <c r="M715" s="163"/>
      <c r="P715" s="433"/>
    </row>
    <row r="716" spans="1:16" s="1" customFormat="1">
      <c r="A716" s="163"/>
      <c r="B716" s="163"/>
      <c r="C716" s="163"/>
      <c r="D716" s="163"/>
      <c r="E716" s="163"/>
      <c r="F716" s="163"/>
      <c r="G716" s="163"/>
      <c r="H716" s="163"/>
      <c r="I716" s="163"/>
      <c r="J716" s="163"/>
      <c r="K716" s="163"/>
      <c r="L716" s="163"/>
      <c r="M716" s="163"/>
      <c r="P716" s="433"/>
    </row>
    <row r="717" spans="1:16" s="1" customFormat="1">
      <c r="A717" s="163"/>
      <c r="B717" s="163"/>
      <c r="C717" s="163"/>
      <c r="D717" s="163"/>
      <c r="E717" s="163"/>
      <c r="F717" s="163"/>
      <c r="G717" s="163"/>
      <c r="H717" s="163"/>
      <c r="I717" s="163"/>
      <c r="J717" s="163"/>
      <c r="K717" s="163"/>
      <c r="L717" s="163"/>
      <c r="M717" s="163"/>
      <c r="P717" s="433"/>
    </row>
    <row r="718" spans="1:16" s="1" customFormat="1">
      <c r="A718" s="163"/>
      <c r="B718" s="163"/>
      <c r="C718" s="163"/>
      <c r="D718" s="163"/>
      <c r="E718" s="163"/>
      <c r="F718" s="163"/>
      <c r="G718" s="163"/>
      <c r="H718" s="163"/>
      <c r="I718" s="163"/>
      <c r="J718" s="163"/>
      <c r="K718" s="163"/>
      <c r="L718" s="163"/>
      <c r="M718" s="163"/>
      <c r="P718" s="433"/>
    </row>
    <row r="719" spans="1:16" s="1" customFormat="1">
      <c r="A719" s="163"/>
      <c r="B719" s="163"/>
      <c r="C719" s="163"/>
      <c r="D719" s="163"/>
      <c r="E719" s="163"/>
      <c r="F719" s="163"/>
      <c r="G719" s="163"/>
      <c r="H719" s="163"/>
      <c r="I719" s="163"/>
      <c r="J719" s="163"/>
      <c r="K719" s="163"/>
      <c r="L719" s="163"/>
      <c r="M719" s="163"/>
      <c r="P719" s="433"/>
    </row>
    <row r="720" spans="1:16" s="1" customFormat="1">
      <c r="A720" s="163"/>
      <c r="B720" s="163"/>
      <c r="C720" s="163"/>
      <c r="D720" s="163"/>
      <c r="E720" s="163"/>
      <c r="F720" s="163"/>
      <c r="G720" s="163"/>
      <c r="H720" s="163"/>
      <c r="I720" s="163"/>
      <c r="J720" s="163"/>
      <c r="K720" s="163"/>
      <c r="L720" s="163"/>
      <c r="M720" s="163"/>
      <c r="P720" s="433"/>
    </row>
    <row r="721" spans="1:16" s="1" customFormat="1">
      <c r="A721" s="163"/>
      <c r="B721" s="163"/>
      <c r="C721" s="163"/>
      <c r="D721" s="163"/>
      <c r="E721" s="163"/>
      <c r="F721" s="163"/>
      <c r="G721" s="163"/>
      <c r="H721" s="163"/>
      <c r="I721" s="163"/>
      <c r="J721" s="163"/>
      <c r="K721" s="163"/>
      <c r="L721" s="163"/>
      <c r="M721" s="163"/>
      <c r="P721" s="433"/>
    </row>
    <row r="722" spans="1:16" s="1" customFormat="1">
      <c r="A722" s="163"/>
      <c r="B722" s="163"/>
      <c r="C722" s="163"/>
      <c r="D722" s="163"/>
      <c r="E722" s="163"/>
      <c r="F722" s="163"/>
      <c r="G722" s="163"/>
      <c r="H722" s="163"/>
      <c r="I722" s="163"/>
      <c r="J722" s="163"/>
      <c r="K722" s="163"/>
      <c r="L722" s="163"/>
      <c r="M722" s="163"/>
      <c r="P722" s="433"/>
    </row>
    <row r="723" spans="1:16" s="1" customFormat="1">
      <c r="A723" s="163"/>
      <c r="B723" s="163"/>
      <c r="C723" s="163"/>
      <c r="D723" s="163"/>
      <c r="E723" s="163"/>
      <c r="F723" s="163"/>
      <c r="G723" s="163"/>
      <c r="H723" s="163"/>
      <c r="I723" s="163"/>
      <c r="J723" s="163"/>
      <c r="K723" s="163"/>
      <c r="L723" s="163"/>
      <c r="M723" s="163"/>
      <c r="P723" s="433"/>
    </row>
    <row r="724" spans="1:16" s="1" customFormat="1">
      <c r="A724" s="163"/>
      <c r="B724" s="163"/>
      <c r="C724" s="163"/>
      <c r="D724" s="163"/>
      <c r="E724" s="163"/>
      <c r="F724" s="163"/>
      <c r="G724" s="163"/>
      <c r="H724" s="163"/>
      <c r="I724" s="163"/>
      <c r="J724" s="163"/>
      <c r="K724" s="163"/>
      <c r="L724" s="163"/>
      <c r="M724" s="163"/>
      <c r="P724" s="433"/>
    </row>
    <row r="725" spans="1:16" s="1" customFormat="1">
      <c r="A725" s="163"/>
      <c r="B725" s="163"/>
      <c r="C725" s="163"/>
      <c r="D725" s="163"/>
      <c r="E725" s="163"/>
      <c r="F725" s="163"/>
      <c r="G725" s="163"/>
      <c r="H725" s="163"/>
      <c r="I725" s="163"/>
      <c r="J725" s="163"/>
      <c r="K725" s="163"/>
      <c r="L725" s="163"/>
      <c r="M725" s="163"/>
      <c r="P725" s="433"/>
    </row>
    <row r="726" spans="1:16" s="1" customFormat="1">
      <c r="A726" s="163"/>
      <c r="B726" s="163"/>
      <c r="C726" s="163"/>
      <c r="D726" s="163"/>
      <c r="E726" s="163"/>
      <c r="F726" s="163"/>
      <c r="G726" s="163"/>
      <c r="H726" s="163"/>
      <c r="I726" s="163"/>
      <c r="J726" s="163"/>
      <c r="K726" s="163"/>
      <c r="L726" s="163"/>
      <c r="M726" s="163"/>
      <c r="P726" s="433"/>
    </row>
    <row r="727" spans="1:16" s="1" customFormat="1">
      <c r="A727" s="163"/>
      <c r="B727" s="163"/>
      <c r="C727" s="163"/>
      <c r="D727" s="163"/>
      <c r="E727" s="163"/>
      <c r="F727" s="163"/>
      <c r="G727" s="163"/>
      <c r="H727" s="163"/>
      <c r="I727" s="163"/>
      <c r="J727" s="163"/>
      <c r="K727" s="163"/>
      <c r="L727" s="163"/>
      <c r="M727" s="163"/>
      <c r="P727" s="433"/>
    </row>
    <row r="728" spans="1:16" s="1" customFormat="1">
      <c r="A728" s="163"/>
      <c r="B728" s="163"/>
      <c r="C728" s="163"/>
      <c r="D728" s="163"/>
      <c r="E728" s="163"/>
      <c r="F728" s="163"/>
      <c r="G728" s="163"/>
      <c r="H728" s="163"/>
      <c r="I728" s="163"/>
      <c r="J728" s="163"/>
      <c r="K728" s="163"/>
      <c r="L728" s="163"/>
      <c r="M728" s="163"/>
      <c r="P728" s="433"/>
    </row>
    <row r="729" spans="1:16" s="1" customFormat="1">
      <c r="A729" s="163"/>
      <c r="B729" s="163"/>
      <c r="C729" s="163"/>
      <c r="D729" s="163"/>
      <c r="E729" s="163"/>
      <c r="F729" s="163"/>
      <c r="G729" s="163"/>
      <c r="H729" s="163"/>
      <c r="I729" s="163"/>
      <c r="J729" s="163"/>
      <c r="K729" s="163"/>
      <c r="L729" s="163"/>
      <c r="M729" s="163"/>
      <c r="P729" s="433"/>
    </row>
    <row r="730" spans="1:16" s="1" customFormat="1">
      <c r="A730" s="163"/>
      <c r="B730" s="163"/>
      <c r="C730" s="163"/>
      <c r="D730" s="163"/>
      <c r="E730" s="163"/>
      <c r="F730" s="163"/>
      <c r="G730" s="163"/>
      <c r="H730" s="163"/>
      <c r="I730" s="163"/>
      <c r="J730" s="163"/>
      <c r="K730" s="163"/>
      <c r="L730" s="163"/>
      <c r="M730" s="163"/>
      <c r="P730" s="433"/>
    </row>
    <row r="731" spans="1:16" s="1" customFormat="1">
      <c r="A731" s="163"/>
      <c r="B731" s="163"/>
      <c r="C731" s="163"/>
      <c r="D731" s="163"/>
      <c r="E731" s="163"/>
      <c r="F731" s="163"/>
      <c r="G731" s="163"/>
      <c r="H731" s="163"/>
      <c r="I731" s="163"/>
      <c r="J731" s="163"/>
      <c r="K731" s="163"/>
      <c r="L731" s="163"/>
      <c r="M731" s="163"/>
      <c r="P731" s="433"/>
    </row>
    <row r="732" spans="1:16" s="1" customFormat="1">
      <c r="A732" s="163"/>
      <c r="B732" s="163"/>
      <c r="C732" s="163"/>
      <c r="D732" s="163"/>
      <c r="E732" s="163"/>
      <c r="F732" s="163"/>
      <c r="G732" s="163"/>
      <c r="H732" s="163"/>
      <c r="I732" s="163"/>
      <c r="J732" s="163"/>
      <c r="K732" s="163"/>
      <c r="L732" s="163"/>
      <c r="M732" s="163"/>
      <c r="P732" s="433"/>
    </row>
    <row r="733" spans="1:16" s="1" customFormat="1">
      <c r="A733" s="163"/>
      <c r="B733" s="163"/>
      <c r="C733" s="163"/>
      <c r="D733" s="163"/>
      <c r="E733" s="163"/>
      <c r="F733" s="163"/>
      <c r="G733" s="163"/>
      <c r="H733" s="163"/>
      <c r="I733" s="163"/>
      <c r="J733" s="163"/>
      <c r="K733" s="163"/>
      <c r="L733" s="163"/>
      <c r="M733" s="163"/>
      <c r="P733" s="433"/>
    </row>
    <row r="734" spans="1:16" s="1" customFormat="1">
      <c r="A734" s="163"/>
      <c r="B734" s="163"/>
      <c r="C734" s="163"/>
      <c r="D734" s="163"/>
      <c r="E734" s="163"/>
      <c r="F734" s="163"/>
      <c r="G734" s="163"/>
      <c r="H734" s="163"/>
      <c r="I734" s="163"/>
      <c r="J734" s="163"/>
      <c r="K734" s="163"/>
      <c r="L734" s="163"/>
      <c r="M734" s="163"/>
      <c r="P734" s="433"/>
    </row>
    <row r="735" spans="1:16" s="1" customFormat="1">
      <c r="A735" s="163"/>
      <c r="B735" s="163"/>
      <c r="C735" s="163"/>
      <c r="D735" s="163"/>
      <c r="E735" s="163"/>
      <c r="F735" s="163"/>
      <c r="G735" s="163"/>
      <c r="H735" s="163"/>
      <c r="I735" s="163"/>
      <c r="J735" s="163"/>
      <c r="K735" s="163"/>
      <c r="L735" s="163"/>
      <c r="M735" s="163"/>
      <c r="P735" s="433"/>
    </row>
    <row r="736" spans="1:16" s="1" customFormat="1">
      <c r="A736" s="163"/>
      <c r="B736" s="163"/>
      <c r="C736" s="163"/>
      <c r="D736" s="163"/>
      <c r="E736" s="163"/>
      <c r="F736" s="163"/>
      <c r="G736" s="163"/>
      <c r="H736" s="163"/>
      <c r="I736" s="163"/>
      <c r="J736" s="163"/>
      <c r="K736" s="163"/>
      <c r="L736" s="163"/>
      <c r="M736" s="163"/>
      <c r="P736" s="433"/>
    </row>
    <row r="737" spans="1:16" s="1" customFormat="1">
      <c r="A737" s="163"/>
      <c r="B737" s="163"/>
      <c r="C737" s="163"/>
      <c r="D737" s="163"/>
      <c r="E737" s="163"/>
      <c r="F737" s="163"/>
      <c r="G737" s="163"/>
      <c r="H737" s="163"/>
      <c r="I737" s="163"/>
      <c r="J737" s="163"/>
      <c r="K737" s="163"/>
      <c r="L737" s="163"/>
      <c r="M737" s="163"/>
      <c r="P737" s="433"/>
    </row>
    <row r="738" spans="1:16" s="1" customFormat="1">
      <c r="A738" s="163"/>
      <c r="B738" s="163"/>
      <c r="C738" s="163"/>
      <c r="D738" s="163"/>
      <c r="E738" s="163"/>
      <c r="F738" s="163"/>
      <c r="G738" s="163"/>
      <c r="H738" s="163"/>
      <c r="I738" s="163"/>
      <c r="J738" s="163"/>
      <c r="K738" s="163"/>
      <c r="L738" s="163"/>
      <c r="M738" s="163"/>
      <c r="P738" s="433"/>
    </row>
    <row r="739" spans="1:16" s="1" customFormat="1">
      <c r="A739" s="163"/>
      <c r="B739" s="163"/>
      <c r="C739" s="163"/>
      <c r="D739" s="163"/>
      <c r="E739" s="163"/>
      <c r="F739" s="163"/>
      <c r="G739" s="163"/>
      <c r="H739" s="163"/>
      <c r="I739" s="163"/>
      <c r="J739" s="163"/>
      <c r="K739" s="163"/>
      <c r="L739" s="163"/>
      <c r="M739" s="163"/>
      <c r="P739" s="433"/>
    </row>
    <row r="740" spans="1:16" s="1" customFormat="1">
      <c r="A740" s="163"/>
      <c r="B740" s="163"/>
      <c r="C740" s="163"/>
      <c r="D740" s="163"/>
      <c r="E740" s="163"/>
      <c r="F740" s="163"/>
      <c r="G740" s="163"/>
      <c r="H740" s="163"/>
      <c r="I740" s="163"/>
      <c r="J740" s="163"/>
      <c r="K740" s="163"/>
      <c r="L740" s="163"/>
      <c r="M740" s="163"/>
      <c r="P740" s="433"/>
    </row>
    <row r="741" spans="1:16" s="1" customFormat="1">
      <c r="A741" s="163"/>
      <c r="B741" s="163"/>
      <c r="C741" s="163"/>
      <c r="D741" s="163"/>
      <c r="E741" s="163"/>
      <c r="F741" s="163"/>
      <c r="G741" s="163"/>
      <c r="H741" s="163"/>
      <c r="I741" s="163"/>
      <c r="J741" s="163"/>
      <c r="K741" s="163"/>
      <c r="L741" s="163"/>
      <c r="M741" s="163"/>
      <c r="P741" s="433"/>
    </row>
    <row r="742" spans="1:16" s="1" customFormat="1">
      <c r="A742" s="163"/>
      <c r="B742" s="163"/>
      <c r="C742" s="163"/>
      <c r="D742" s="163"/>
      <c r="E742" s="163"/>
      <c r="F742" s="163"/>
      <c r="G742" s="163"/>
      <c r="H742" s="163"/>
      <c r="I742" s="163"/>
      <c r="J742" s="163"/>
      <c r="K742" s="163"/>
      <c r="L742" s="163"/>
      <c r="M742" s="163"/>
      <c r="P742" s="433"/>
    </row>
    <row r="743" spans="1:16" s="1" customFormat="1">
      <c r="A743" s="163"/>
      <c r="B743" s="163"/>
      <c r="C743" s="163"/>
      <c r="D743" s="163"/>
      <c r="E743" s="163"/>
      <c r="F743" s="163"/>
      <c r="G743" s="163"/>
      <c r="H743" s="163"/>
      <c r="I743" s="163"/>
      <c r="J743" s="163"/>
      <c r="K743" s="163"/>
      <c r="L743" s="163"/>
      <c r="M743" s="163"/>
      <c r="P743" s="433"/>
    </row>
    <row r="744" spans="1:16" s="1" customFormat="1">
      <c r="A744" s="163"/>
      <c r="B744" s="163"/>
      <c r="C744" s="163"/>
      <c r="D744" s="163"/>
      <c r="E744" s="163"/>
      <c r="F744" s="163"/>
      <c r="G744" s="163"/>
      <c r="H744" s="163"/>
      <c r="I744" s="163"/>
      <c r="J744" s="163"/>
      <c r="K744" s="163"/>
      <c r="L744" s="163"/>
      <c r="M744" s="163"/>
      <c r="P744" s="433"/>
    </row>
    <row r="745" spans="1:16" s="1" customFormat="1">
      <c r="P745" s="433"/>
    </row>
    <row r="746" spans="1:16" s="1" customFormat="1">
      <c r="P746" s="433"/>
    </row>
    <row r="747" spans="1:16" s="1" customFormat="1">
      <c r="P747" s="433"/>
    </row>
    <row r="748" spans="1:16" s="1" customFormat="1">
      <c r="P748" s="433"/>
    </row>
    <row r="749" spans="1:16" s="1" customFormat="1">
      <c r="P749" s="433"/>
    </row>
    <row r="750" spans="1:16" s="1" customFormat="1">
      <c r="P750" s="433"/>
    </row>
    <row r="751" spans="1:16" s="1" customFormat="1">
      <c r="P751" s="433"/>
    </row>
    <row r="752" spans="1:16" s="1" customFormat="1">
      <c r="P752" s="433"/>
    </row>
    <row r="753" spans="16:16" s="1" customFormat="1">
      <c r="P753" s="433"/>
    </row>
    <row r="754" spans="16:16" s="1" customFormat="1">
      <c r="P754" s="433"/>
    </row>
    <row r="755" spans="16:16" s="1" customFormat="1">
      <c r="P755" s="433"/>
    </row>
    <row r="756" spans="16:16" s="1" customFormat="1">
      <c r="P756" s="433"/>
    </row>
    <row r="757" spans="16:16" s="1" customFormat="1">
      <c r="P757" s="433"/>
    </row>
    <row r="758" spans="16:16" s="1" customFormat="1">
      <c r="P758" s="433"/>
    </row>
    <row r="759" spans="16:16" s="1" customFormat="1">
      <c r="P759" s="433"/>
    </row>
    <row r="760" spans="16:16" s="1" customFormat="1">
      <c r="P760" s="433"/>
    </row>
    <row r="761" spans="16:16" s="1" customFormat="1">
      <c r="P761" s="433"/>
    </row>
    <row r="762" spans="16:16" s="1" customFormat="1">
      <c r="P762" s="433"/>
    </row>
    <row r="763" spans="16:16" s="1" customFormat="1">
      <c r="P763" s="433"/>
    </row>
    <row r="764" spans="16:16" s="1" customFormat="1">
      <c r="P764" s="433"/>
    </row>
    <row r="765" spans="16:16" s="1" customFormat="1">
      <c r="P765" s="433"/>
    </row>
    <row r="766" spans="16:16" s="1" customFormat="1">
      <c r="P766" s="433"/>
    </row>
    <row r="767" spans="16:16" s="1" customFormat="1">
      <c r="P767" s="433"/>
    </row>
    <row r="768" spans="16:16" s="1" customFormat="1">
      <c r="P768" s="433"/>
    </row>
    <row r="769" spans="16:16" s="1" customFormat="1">
      <c r="P769" s="433"/>
    </row>
    <row r="770" spans="16:16" s="1" customFormat="1">
      <c r="P770" s="433"/>
    </row>
    <row r="771" spans="16:16" s="1" customFormat="1">
      <c r="P771" s="433"/>
    </row>
    <row r="772" spans="16:16" s="1" customFormat="1">
      <c r="P772" s="433"/>
    </row>
    <row r="773" spans="16:16" s="1" customFormat="1">
      <c r="P773" s="433"/>
    </row>
    <row r="774" spans="16:16" s="1" customFormat="1">
      <c r="P774" s="433"/>
    </row>
    <row r="775" spans="16:16" s="1" customFormat="1">
      <c r="P775" s="433"/>
    </row>
    <row r="776" spans="16:16" s="1" customFormat="1">
      <c r="P776" s="433"/>
    </row>
    <row r="777" spans="16:16" s="1" customFormat="1">
      <c r="P777" s="433"/>
    </row>
    <row r="778" spans="16:16" s="1" customFormat="1">
      <c r="P778" s="433"/>
    </row>
    <row r="779" spans="16:16" s="1" customFormat="1">
      <c r="P779" s="433"/>
    </row>
    <row r="780" spans="16:16" s="1" customFormat="1">
      <c r="P780" s="433"/>
    </row>
    <row r="781" spans="16:16" s="1" customFormat="1">
      <c r="P781" s="433"/>
    </row>
    <row r="782" spans="16:16" s="1" customFormat="1">
      <c r="P782" s="433"/>
    </row>
    <row r="783" spans="16:16" s="1" customFormat="1">
      <c r="P783" s="433"/>
    </row>
    <row r="784" spans="16:16" s="1" customFormat="1">
      <c r="P784" s="433"/>
    </row>
    <row r="785" spans="16:16" s="1" customFormat="1">
      <c r="P785" s="433"/>
    </row>
    <row r="786" spans="16:16" s="1" customFormat="1">
      <c r="P786" s="433"/>
    </row>
    <row r="787" spans="16:16" s="1" customFormat="1">
      <c r="P787" s="433"/>
    </row>
    <row r="788" spans="16:16" s="1" customFormat="1">
      <c r="P788" s="433"/>
    </row>
    <row r="789" spans="16:16" s="1" customFormat="1">
      <c r="P789" s="433"/>
    </row>
    <row r="790" spans="16:16" s="1" customFormat="1">
      <c r="P790" s="433"/>
    </row>
    <row r="791" spans="16:16" s="1" customFormat="1">
      <c r="P791" s="433"/>
    </row>
    <row r="792" spans="16:16" s="1" customFormat="1">
      <c r="P792" s="433"/>
    </row>
    <row r="793" spans="16:16" s="1" customFormat="1">
      <c r="P793" s="433"/>
    </row>
    <row r="794" spans="16:16" s="1" customFormat="1">
      <c r="P794" s="433"/>
    </row>
    <row r="795" spans="16:16" s="1" customFormat="1">
      <c r="P795" s="433"/>
    </row>
    <row r="796" spans="16:16" s="1" customFormat="1">
      <c r="P796" s="433"/>
    </row>
    <row r="797" spans="16:16" s="1" customFormat="1">
      <c r="P797" s="433"/>
    </row>
    <row r="798" spans="16:16" s="1" customFormat="1">
      <c r="P798" s="433"/>
    </row>
    <row r="799" spans="16:16" s="1" customFormat="1">
      <c r="P799" s="433"/>
    </row>
    <row r="800" spans="16:16" s="1" customFormat="1">
      <c r="P800" s="433"/>
    </row>
    <row r="801" spans="16:16" s="1" customFormat="1">
      <c r="P801" s="433"/>
    </row>
    <row r="802" spans="16:16" s="1" customFormat="1">
      <c r="P802" s="433"/>
    </row>
    <row r="803" spans="16:16" s="1" customFormat="1">
      <c r="P803" s="433"/>
    </row>
    <row r="804" spans="16:16" s="1" customFormat="1">
      <c r="P804" s="433"/>
    </row>
    <row r="805" spans="16:16" s="1" customFormat="1">
      <c r="P805" s="433"/>
    </row>
    <row r="806" spans="16:16" s="1" customFormat="1">
      <c r="P806" s="433"/>
    </row>
    <row r="807" spans="16:16" s="1" customFormat="1">
      <c r="P807" s="433"/>
    </row>
    <row r="808" spans="16:16" s="1" customFormat="1">
      <c r="P808" s="433"/>
    </row>
    <row r="809" spans="16:16" s="1" customFormat="1">
      <c r="P809" s="433"/>
    </row>
    <row r="810" spans="16:16" s="1" customFormat="1">
      <c r="P810" s="433"/>
    </row>
    <row r="811" spans="16:16" s="1" customFormat="1">
      <c r="P811" s="433"/>
    </row>
    <row r="812" spans="16:16" s="1" customFormat="1">
      <c r="P812" s="433"/>
    </row>
    <row r="813" spans="16:16" s="1" customFormat="1">
      <c r="P813" s="433"/>
    </row>
    <row r="814" spans="16:16" s="1" customFormat="1">
      <c r="P814" s="433"/>
    </row>
    <row r="815" spans="16:16" s="1" customFormat="1">
      <c r="P815" s="433"/>
    </row>
    <row r="816" spans="16:16" s="1" customFormat="1">
      <c r="P816" s="433"/>
    </row>
    <row r="817" spans="16:16" s="1" customFormat="1">
      <c r="P817" s="433"/>
    </row>
    <row r="818" spans="16:16" s="1" customFormat="1">
      <c r="P818" s="433"/>
    </row>
    <row r="819" spans="16:16" s="1" customFormat="1">
      <c r="P819" s="433"/>
    </row>
    <row r="820" spans="16:16" s="1" customFormat="1">
      <c r="P820" s="433"/>
    </row>
    <row r="821" spans="16:16" s="1" customFormat="1">
      <c r="P821" s="433"/>
    </row>
    <row r="822" spans="16:16" s="1" customFormat="1">
      <c r="P822" s="433"/>
    </row>
    <row r="823" spans="16:16" s="1" customFormat="1">
      <c r="P823" s="433"/>
    </row>
    <row r="824" spans="16:16" s="1" customFormat="1">
      <c r="P824" s="433"/>
    </row>
    <row r="825" spans="16:16" s="1" customFormat="1">
      <c r="P825" s="433"/>
    </row>
    <row r="826" spans="16:16" s="1" customFormat="1">
      <c r="P826" s="433"/>
    </row>
    <row r="827" spans="16:16" s="1" customFormat="1">
      <c r="P827" s="433"/>
    </row>
    <row r="828" spans="16:16" s="1" customFormat="1">
      <c r="P828" s="433"/>
    </row>
    <row r="829" spans="16:16" s="1" customFormat="1">
      <c r="P829" s="433"/>
    </row>
    <row r="830" spans="16:16" s="1" customFormat="1">
      <c r="P830" s="433"/>
    </row>
    <row r="831" spans="16:16" s="1" customFormat="1">
      <c r="P831" s="433"/>
    </row>
    <row r="832" spans="16:16" s="1" customFormat="1">
      <c r="P832" s="433"/>
    </row>
    <row r="833" spans="16:16" s="1" customFormat="1">
      <c r="P833" s="433"/>
    </row>
    <row r="834" spans="16:16" s="1" customFormat="1">
      <c r="P834" s="433"/>
    </row>
    <row r="835" spans="16:16" s="1" customFormat="1">
      <c r="P835" s="433"/>
    </row>
    <row r="836" spans="16:16" s="1" customFormat="1">
      <c r="P836" s="433"/>
    </row>
    <row r="837" spans="16:16" s="1" customFormat="1">
      <c r="P837" s="433"/>
    </row>
    <row r="838" spans="16:16" s="1" customFormat="1">
      <c r="P838" s="433"/>
    </row>
    <row r="839" spans="16:16" s="1" customFormat="1">
      <c r="P839" s="433"/>
    </row>
    <row r="840" spans="16:16" s="1" customFormat="1">
      <c r="P840" s="433"/>
    </row>
    <row r="841" spans="16:16" s="1" customFormat="1">
      <c r="P841" s="433"/>
    </row>
    <row r="842" spans="16:16" s="1" customFormat="1">
      <c r="P842" s="433"/>
    </row>
    <row r="843" spans="16:16" s="1" customFormat="1">
      <c r="P843" s="433"/>
    </row>
    <row r="844" spans="16:16" s="1" customFormat="1">
      <c r="P844" s="433"/>
    </row>
    <row r="845" spans="16:16" s="1" customFormat="1">
      <c r="P845" s="433"/>
    </row>
    <row r="846" spans="16:16" s="1" customFormat="1">
      <c r="P846" s="433"/>
    </row>
    <row r="847" spans="16:16" s="1" customFormat="1">
      <c r="P847" s="433"/>
    </row>
    <row r="848" spans="16:16" s="1" customFormat="1">
      <c r="P848" s="433"/>
    </row>
    <row r="849" spans="16:16" s="1" customFormat="1">
      <c r="P849" s="433"/>
    </row>
    <row r="850" spans="16:16" s="1" customFormat="1">
      <c r="P850" s="433"/>
    </row>
    <row r="851" spans="16:16" s="1" customFormat="1">
      <c r="P851" s="433"/>
    </row>
    <row r="852" spans="16:16" s="1" customFormat="1">
      <c r="P852" s="433"/>
    </row>
    <row r="853" spans="16:16" s="1" customFormat="1">
      <c r="P853" s="433"/>
    </row>
    <row r="854" spans="16:16" s="1" customFormat="1">
      <c r="P854" s="433"/>
    </row>
    <row r="855" spans="16:16" s="1" customFormat="1">
      <c r="P855" s="433"/>
    </row>
    <row r="856" spans="16:16" s="1" customFormat="1">
      <c r="P856" s="433"/>
    </row>
    <row r="857" spans="16:16" s="1" customFormat="1">
      <c r="P857" s="433"/>
    </row>
    <row r="858" spans="16:16" s="1" customFormat="1">
      <c r="P858" s="433"/>
    </row>
    <row r="859" spans="16:16" s="1" customFormat="1">
      <c r="P859" s="433"/>
    </row>
    <row r="860" spans="16:16" s="1" customFormat="1">
      <c r="P860" s="433"/>
    </row>
    <row r="861" spans="16:16" s="1" customFormat="1">
      <c r="P861" s="433"/>
    </row>
    <row r="862" spans="16:16" s="1" customFormat="1">
      <c r="P862" s="433"/>
    </row>
    <row r="863" spans="16:16" s="1" customFormat="1">
      <c r="P863" s="433"/>
    </row>
    <row r="864" spans="16:16" s="1" customFormat="1">
      <c r="P864" s="433"/>
    </row>
    <row r="865" spans="16:16" s="1" customFormat="1">
      <c r="P865" s="433"/>
    </row>
    <row r="866" spans="16:16" s="1" customFormat="1">
      <c r="P866" s="433"/>
    </row>
    <row r="867" spans="16:16" s="1" customFormat="1">
      <c r="P867" s="433"/>
    </row>
    <row r="868" spans="16:16" s="1" customFormat="1">
      <c r="P868" s="433"/>
    </row>
    <row r="869" spans="16:16" s="1" customFormat="1">
      <c r="P869" s="433"/>
    </row>
    <row r="870" spans="16:16" s="1" customFormat="1">
      <c r="P870" s="433"/>
    </row>
    <row r="871" spans="16:16" s="1" customFormat="1">
      <c r="P871" s="433"/>
    </row>
    <row r="872" spans="16:16" s="1" customFormat="1">
      <c r="P872" s="433"/>
    </row>
    <row r="873" spans="16:16" s="1" customFormat="1">
      <c r="P873" s="433"/>
    </row>
    <row r="874" spans="16:16" s="1" customFormat="1">
      <c r="P874" s="433"/>
    </row>
    <row r="875" spans="16:16" s="1" customFormat="1">
      <c r="P875" s="433"/>
    </row>
    <row r="876" spans="16:16" s="1" customFormat="1">
      <c r="P876" s="433"/>
    </row>
    <row r="877" spans="16:16" s="1" customFormat="1">
      <c r="P877" s="433"/>
    </row>
    <row r="878" spans="16:16" s="1" customFormat="1">
      <c r="P878" s="433"/>
    </row>
    <row r="879" spans="16:16" s="1" customFormat="1">
      <c r="P879" s="433"/>
    </row>
    <row r="880" spans="16:16" s="1" customFormat="1">
      <c r="P880" s="433"/>
    </row>
    <row r="881" spans="16:16" s="1" customFormat="1">
      <c r="P881" s="433"/>
    </row>
    <row r="882" spans="16:16" s="1" customFormat="1">
      <c r="P882" s="433"/>
    </row>
    <row r="883" spans="16:16" s="1" customFormat="1">
      <c r="P883" s="433"/>
    </row>
    <row r="884" spans="16:16" s="1" customFormat="1">
      <c r="P884" s="433"/>
    </row>
    <row r="885" spans="16:16" s="1" customFormat="1">
      <c r="P885" s="433"/>
    </row>
    <row r="886" spans="16:16" s="1" customFormat="1">
      <c r="P886" s="433"/>
    </row>
    <row r="887" spans="16:16" s="1" customFormat="1">
      <c r="P887" s="433"/>
    </row>
    <row r="888" spans="16:16" s="1" customFormat="1">
      <c r="P888" s="433"/>
    </row>
    <row r="889" spans="16:16" s="1" customFormat="1">
      <c r="P889" s="433"/>
    </row>
    <row r="890" spans="16:16" s="1" customFormat="1">
      <c r="P890" s="433"/>
    </row>
    <row r="891" spans="16:16" s="1" customFormat="1">
      <c r="P891" s="433"/>
    </row>
    <row r="892" spans="16:16" s="1" customFormat="1">
      <c r="P892" s="433"/>
    </row>
    <row r="893" spans="16:16" s="1" customFormat="1">
      <c r="P893" s="433"/>
    </row>
    <row r="894" spans="16:16" s="1" customFormat="1">
      <c r="P894" s="433"/>
    </row>
    <row r="895" spans="16:16" s="1" customFormat="1">
      <c r="P895" s="433"/>
    </row>
    <row r="896" spans="16:16" s="1" customFormat="1">
      <c r="P896" s="433"/>
    </row>
    <row r="897" spans="16:16" s="1" customFormat="1">
      <c r="P897" s="433"/>
    </row>
    <row r="898" spans="16:16" s="1" customFormat="1">
      <c r="P898" s="433"/>
    </row>
    <row r="899" spans="16:16" s="1" customFormat="1">
      <c r="P899" s="433"/>
    </row>
    <row r="900" spans="16:16" s="1" customFormat="1">
      <c r="P900" s="433"/>
    </row>
    <row r="901" spans="16:16" s="1" customFormat="1">
      <c r="P901" s="433"/>
    </row>
    <row r="902" spans="16:16" s="1" customFormat="1">
      <c r="P902" s="433"/>
    </row>
    <row r="903" spans="16:16" s="1" customFormat="1">
      <c r="P903" s="433"/>
    </row>
    <row r="904" spans="16:16" s="1" customFormat="1">
      <c r="P904" s="433"/>
    </row>
    <row r="905" spans="16:16" s="1" customFormat="1">
      <c r="P905" s="433"/>
    </row>
    <row r="906" spans="16:16" s="1" customFormat="1">
      <c r="P906" s="433"/>
    </row>
    <row r="907" spans="16:16" s="1" customFormat="1">
      <c r="P907" s="433"/>
    </row>
    <row r="908" spans="16:16" s="1" customFormat="1">
      <c r="P908" s="433"/>
    </row>
    <row r="909" spans="16:16" s="1" customFormat="1">
      <c r="P909" s="433"/>
    </row>
    <row r="910" spans="16:16" s="1" customFormat="1">
      <c r="P910" s="433"/>
    </row>
    <row r="911" spans="16:16" s="1" customFormat="1">
      <c r="P911" s="433"/>
    </row>
    <row r="912" spans="16:16" s="1" customFormat="1">
      <c r="P912" s="433"/>
    </row>
    <row r="913" spans="16:16" s="1" customFormat="1">
      <c r="P913" s="433"/>
    </row>
    <row r="914" spans="16:16" s="1" customFormat="1">
      <c r="P914" s="433"/>
    </row>
    <row r="915" spans="16:16" s="1" customFormat="1">
      <c r="P915" s="433"/>
    </row>
    <row r="916" spans="16:16" s="1" customFormat="1">
      <c r="P916" s="433"/>
    </row>
    <row r="917" spans="16:16" s="1" customFormat="1">
      <c r="P917" s="433"/>
    </row>
    <row r="918" spans="16:16" s="1" customFormat="1">
      <c r="P918" s="433"/>
    </row>
    <row r="919" spans="16:16" s="1" customFormat="1">
      <c r="P919" s="433"/>
    </row>
    <row r="920" spans="16:16" s="1" customFormat="1">
      <c r="P920" s="433"/>
    </row>
    <row r="921" spans="16:16" s="1" customFormat="1">
      <c r="P921" s="433"/>
    </row>
    <row r="922" spans="16:16" s="1" customFormat="1">
      <c r="P922" s="433"/>
    </row>
    <row r="923" spans="16:16" s="1" customFormat="1">
      <c r="P923" s="433"/>
    </row>
    <row r="924" spans="16:16" s="1" customFormat="1">
      <c r="P924" s="433"/>
    </row>
    <row r="925" spans="16:16" s="1" customFormat="1">
      <c r="P925" s="433"/>
    </row>
    <row r="926" spans="16:16" s="1" customFormat="1">
      <c r="P926" s="433"/>
    </row>
    <row r="927" spans="16:16" s="1" customFormat="1">
      <c r="P927" s="433"/>
    </row>
    <row r="928" spans="16:16" s="1" customFormat="1">
      <c r="P928" s="433"/>
    </row>
    <row r="929" spans="16:16" s="1" customFormat="1">
      <c r="P929" s="433"/>
    </row>
    <row r="930" spans="16:16" s="1" customFormat="1">
      <c r="P930" s="433"/>
    </row>
    <row r="931" spans="16:16" s="1" customFormat="1">
      <c r="P931" s="433"/>
    </row>
    <row r="932" spans="16:16" s="1" customFormat="1">
      <c r="P932" s="433"/>
    </row>
    <row r="933" spans="16:16" s="1" customFormat="1">
      <c r="P933" s="433"/>
    </row>
    <row r="934" spans="16:16" s="1" customFormat="1">
      <c r="P934" s="433"/>
    </row>
    <row r="935" spans="16:16" s="1" customFormat="1">
      <c r="P935" s="433"/>
    </row>
    <row r="936" spans="16:16" s="1" customFormat="1">
      <c r="P936" s="433"/>
    </row>
    <row r="937" spans="16:16" s="1" customFormat="1">
      <c r="P937" s="433"/>
    </row>
    <row r="938" spans="16:16" s="1" customFormat="1">
      <c r="P938" s="433"/>
    </row>
    <row r="939" spans="16:16" s="1" customFormat="1">
      <c r="P939" s="433"/>
    </row>
    <row r="940" spans="16:16" s="1" customFormat="1">
      <c r="P940" s="433"/>
    </row>
    <row r="941" spans="16:16" s="1" customFormat="1">
      <c r="P941" s="433"/>
    </row>
    <row r="942" spans="16:16" s="1" customFormat="1">
      <c r="P942" s="433"/>
    </row>
    <row r="943" spans="16:16" s="1" customFormat="1">
      <c r="P943" s="433"/>
    </row>
    <row r="944" spans="16:16" s="1" customFormat="1">
      <c r="P944" s="433"/>
    </row>
    <row r="945" spans="16:16" s="1" customFormat="1">
      <c r="P945" s="433"/>
    </row>
    <row r="946" spans="16:16" s="1" customFormat="1">
      <c r="P946" s="433"/>
    </row>
    <row r="947" spans="16:16" s="1" customFormat="1">
      <c r="P947" s="433"/>
    </row>
    <row r="948" spans="16:16" s="1" customFormat="1">
      <c r="P948" s="433"/>
    </row>
    <row r="949" spans="16:16" s="1" customFormat="1">
      <c r="P949" s="433"/>
    </row>
    <row r="950" spans="16:16" s="1" customFormat="1">
      <c r="P950" s="433"/>
    </row>
    <row r="951" spans="16:16" s="1" customFormat="1">
      <c r="P951" s="433"/>
    </row>
    <row r="952" spans="16:16" s="1" customFormat="1">
      <c r="P952" s="433"/>
    </row>
    <row r="953" spans="16:16" s="1" customFormat="1">
      <c r="P953" s="433"/>
    </row>
    <row r="954" spans="16:16" s="1" customFormat="1">
      <c r="P954" s="433"/>
    </row>
    <row r="955" spans="16:16" s="1" customFormat="1">
      <c r="P955" s="433"/>
    </row>
    <row r="956" spans="16:16" s="1" customFormat="1">
      <c r="P956" s="433"/>
    </row>
    <row r="957" spans="16:16" s="1" customFormat="1">
      <c r="P957" s="433"/>
    </row>
    <row r="958" spans="16:16" s="1" customFormat="1">
      <c r="P958" s="433"/>
    </row>
    <row r="959" spans="16:16" s="1" customFormat="1">
      <c r="P959" s="433"/>
    </row>
    <row r="960" spans="16:16" s="1" customFormat="1">
      <c r="P960" s="433"/>
    </row>
    <row r="961" spans="16:16" s="1" customFormat="1">
      <c r="P961" s="433"/>
    </row>
    <row r="962" spans="16:16" s="1" customFormat="1">
      <c r="P962" s="433"/>
    </row>
    <row r="963" spans="16:16" s="1" customFormat="1">
      <c r="P963" s="433"/>
    </row>
    <row r="964" spans="16:16" s="1" customFormat="1">
      <c r="P964" s="433"/>
    </row>
    <row r="965" spans="16:16" s="1" customFormat="1">
      <c r="P965" s="433"/>
    </row>
    <row r="966" spans="16:16" s="1" customFormat="1">
      <c r="P966" s="433"/>
    </row>
    <row r="967" spans="16:16" s="1" customFormat="1">
      <c r="P967" s="433"/>
    </row>
    <row r="968" spans="16:16" s="1" customFormat="1">
      <c r="P968" s="433"/>
    </row>
    <row r="969" spans="16:16" s="1" customFormat="1">
      <c r="P969" s="433"/>
    </row>
    <row r="970" spans="16:16" s="1" customFormat="1">
      <c r="P970" s="433"/>
    </row>
    <row r="971" spans="16:16" s="1" customFormat="1">
      <c r="P971" s="433"/>
    </row>
    <row r="972" spans="16:16" s="1" customFormat="1">
      <c r="P972" s="433"/>
    </row>
    <row r="973" spans="16:16" s="1" customFormat="1">
      <c r="P973" s="433"/>
    </row>
    <row r="974" spans="16:16" s="1" customFormat="1">
      <c r="P974" s="433"/>
    </row>
    <row r="975" spans="16:16" s="1" customFormat="1">
      <c r="P975" s="433"/>
    </row>
    <row r="976" spans="16:16" s="1" customFormat="1">
      <c r="P976" s="433"/>
    </row>
    <row r="977" spans="16:16" s="1" customFormat="1">
      <c r="P977" s="433"/>
    </row>
    <row r="978" spans="16:16" s="1" customFormat="1">
      <c r="P978" s="433"/>
    </row>
    <row r="979" spans="16:16" s="1" customFormat="1">
      <c r="P979" s="433"/>
    </row>
    <row r="980" spans="16:16" s="1" customFormat="1">
      <c r="P980" s="433"/>
    </row>
    <row r="981" spans="16:16" s="1" customFormat="1">
      <c r="P981" s="433"/>
    </row>
    <row r="982" spans="16:16" s="1" customFormat="1">
      <c r="P982" s="433"/>
    </row>
    <row r="983" spans="16:16" s="1" customFormat="1">
      <c r="P983" s="433"/>
    </row>
    <row r="984" spans="16:16" s="1" customFormat="1">
      <c r="P984" s="433"/>
    </row>
    <row r="985" spans="16:16" s="1" customFormat="1">
      <c r="P985" s="433"/>
    </row>
    <row r="986" spans="16:16" s="1" customFormat="1">
      <c r="P986" s="433"/>
    </row>
    <row r="987" spans="16:16" s="1" customFormat="1">
      <c r="P987" s="433"/>
    </row>
    <row r="988" spans="16:16" s="1" customFormat="1">
      <c r="P988" s="433"/>
    </row>
    <row r="989" spans="16:16" s="1" customFormat="1">
      <c r="P989" s="433"/>
    </row>
    <row r="990" spans="16:16" s="1" customFormat="1">
      <c r="P990" s="433"/>
    </row>
    <row r="991" spans="16:16" s="1" customFormat="1">
      <c r="P991" s="433"/>
    </row>
    <row r="992" spans="16:16" s="1" customFormat="1">
      <c r="P992" s="433"/>
    </row>
    <row r="993" spans="16:16" s="1" customFormat="1">
      <c r="P993" s="433"/>
    </row>
    <row r="994" spans="16:16" s="1" customFormat="1">
      <c r="P994" s="433"/>
    </row>
    <row r="995" spans="16:16" s="1" customFormat="1">
      <c r="P995" s="433"/>
    </row>
    <row r="996" spans="16:16" s="1" customFormat="1">
      <c r="P996" s="433"/>
    </row>
    <row r="997" spans="16:16" s="1" customFormat="1">
      <c r="P997" s="433"/>
    </row>
    <row r="998" spans="16:16" s="1" customFormat="1">
      <c r="P998" s="433"/>
    </row>
    <row r="999" spans="16:16" s="1" customFormat="1">
      <c r="P999" s="433"/>
    </row>
    <row r="1000" spans="16:16" s="1" customFormat="1">
      <c r="P1000" s="433"/>
    </row>
  </sheetData>
  <customSheetViews>
    <customSheetView guid="{21F2E024-704F-4E93-AC63-213755ECFFE0}" scale="70" showPageBreaks="1" showGridLines="0" printArea="1" view="pageBreakPreview" topLeftCell="C1">
      <pane ySplit="7" topLeftCell="A32" activePane="bottomLeft" state="frozen"/>
      <selection pane="bottomLeft" activeCell="L81" sqref="L81"/>
      <pageMargins left="0.70866141732283472" right="0.70866141732283472" top="0.74803149606299213" bottom="0.74803149606299213" header="0.31496062992125984" footer="0.31496062992125984"/>
      <pageSetup paperSize="9" scale="5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5">
    <mergeCell ref="A5:L5"/>
    <mergeCell ref="J2:L2"/>
    <mergeCell ref="J3:L3"/>
    <mergeCell ref="N72:N74"/>
    <mergeCell ref="G52:L52"/>
  </mergeCells>
  <pageMargins left="0.70866141732283472" right="0.70866141732283472" top="0.74803149606299213" bottom="0.74803149606299213" header="0.31496062992125984" footer="0.31496062992125984"/>
  <pageSetup paperSize="9" scale="58" fitToHeight="2" orientation="portrait" r:id="rId2"/>
  <headerFooter alignWithMargins="0">
    <oddHeader>&amp;C&amp;"Arial,Regular" Commerce Commission Information Disclosure Template</oddHeader>
    <oddFooter>&amp;L&amp;"Arial,Regular" &amp;P&amp;C&amp;"Arial,Regular" &amp;F&amp;R&amp;"Arial,Regular" &amp;A</oddFooter>
  </headerFooter>
  <rowBreaks count="1" manualBreakCount="1">
    <brk id="49"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9CCFF"/>
  </sheetPr>
  <dimension ref="A1:AQ746"/>
  <sheetViews>
    <sheetView showGridLines="0" zoomScaleNormal="100" zoomScaleSheetLayoutView="65" workbookViewId="0">
      <selection activeCell="S73" sqref="S73"/>
    </sheetView>
  </sheetViews>
  <sheetFormatPr defaultColWidth="9.109375" defaultRowHeight="13.8"/>
  <cols>
    <col min="1" max="1" width="3.6640625" style="38" customWidth="1"/>
    <col min="2" max="2" width="3.109375" style="38" customWidth="1"/>
    <col min="3" max="3" width="5.109375" style="38" customWidth="1"/>
    <col min="4" max="4" width="2.33203125" style="38" customWidth="1"/>
    <col min="5" max="5" width="1.5546875" style="418" customWidth="1"/>
    <col min="6" max="6" width="15.5546875" style="38" customWidth="1"/>
    <col min="7" max="7" width="13.44140625" style="38" customWidth="1"/>
    <col min="8" max="8" width="11.88671875" style="48" customWidth="1"/>
    <col min="9" max="9" width="19.5546875" style="48" customWidth="1"/>
    <col min="10" max="16" width="3.109375" style="48" customWidth="1"/>
    <col min="17" max="17" width="2.5546875" style="38" customWidth="1"/>
    <col min="18" max="20" width="16.109375" style="38" customWidth="1"/>
    <col min="21" max="21" width="2.6640625" style="38" customWidth="1"/>
    <col min="22" max="22" width="17.33203125" style="433" customWidth="1"/>
    <col min="23" max="23" width="10.109375" style="1" customWidth="1"/>
    <col min="24" max="24" width="10.5546875" style="1" customWidth="1"/>
    <col min="25" max="25" width="12.5546875" style="1" customWidth="1"/>
    <col min="26" max="26" width="2.5546875" style="38" customWidth="1"/>
    <col min="27" max="27" width="2.6640625" style="38" customWidth="1"/>
    <col min="28" max="16384" width="9.109375" style="38"/>
  </cols>
  <sheetData>
    <row r="1" spans="1:43" s="19" customFormat="1" ht="15" customHeight="1">
      <c r="A1" s="74"/>
      <c r="B1" s="75"/>
      <c r="C1" s="75"/>
      <c r="D1" s="75"/>
      <c r="E1" s="75"/>
      <c r="F1" s="75"/>
      <c r="G1" s="105"/>
      <c r="H1" s="105"/>
      <c r="I1" s="105"/>
      <c r="J1" s="105"/>
      <c r="K1" s="105"/>
      <c r="L1" s="105"/>
      <c r="M1" s="105"/>
      <c r="N1" s="105"/>
      <c r="O1" s="105"/>
      <c r="P1" s="105"/>
      <c r="Q1" s="105"/>
      <c r="R1" s="105"/>
      <c r="S1" s="75"/>
      <c r="T1" s="75"/>
      <c r="U1" s="106"/>
      <c r="V1" s="433"/>
      <c r="W1" s="1"/>
      <c r="X1" s="1"/>
      <c r="Y1" s="1"/>
      <c r="Z1"/>
      <c r="AA1"/>
      <c r="AB1"/>
      <c r="AC1"/>
      <c r="AD1"/>
      <c r="AE1"/>
      <c r="AF1"/>
      <c r="AG1"/>
      <c r="AH1"/>
      <c r="AI1"/>
      <c r="AJ1"/>
      <c r="AK1"/>
      <c r="AL1"/>
      <c r="AM1"/>
      <c r="AN1"/>
      <c r="AO1"/>
      <c r="AP1"/>
      <c r="AQ1"/>
    </row>
    <row r="2" spans="1:43" s="19" customFormat="1" ht="18" customHeight="1">
      <c r="A2" s="77"/>
      <c r="B2" s="78"/>
      <c r="C2" s="78"/>
      <c r="D2" s="78"/>
      <c r="E2" s="78"/>
      <c r="F2" s="78"/>
      <c r="G2" s="78"/>
      <c r="H2" s="78"/>
      <c r="I2" s="78"/>
      <c r="J2" s="78"/>
      <c r="K2" s="78"/>
      <c r="L2" s="78"/>
      <c r="M2" s="78"/>
      <c r="N2" s="78"/>
      <c r="O2" s="78"/>
      <c r="P2" s="78"/>
      <c r="Q2" s="140" t="s">
        <v>9</v>
      </c>
      <c r="R2" s="626" t="str">
        <f>IF(NOT(ISBLANK(CoverSheet!$C$8)),CoverSheet!$C$8,"")</f>
        <v>Alpine Energy Limitied</v>
      </c>
      <c r="S2" s="627"/>
      <c r="T2" s="628"/>
      <c r="U2" s="107"/>
      <c r="V2" s="433"/>
      <c r="W2" s="1"/>
      <c r="X2" s="1"/>
      <c r="Y2" s="1"/>
      <c r="Z2"/>
      <c r="AA2"/>
      <c r="AB2"/>
      <c r="AC2"/>
      <c r="AD2"/>
      <c r="AE2"/>
      <c r="AF2"/>
      <c r="AG2"/>
      <c r="AH2"/>
      <c r="AI2"/>
      <c r="AJ2"/>
      <c r="AK2"/>
      <c r="AL2"/>
      <c r="AM2"/>
      <c r="AN2"/>
      <c r="AO2"/>
      <c r="AP2"/>
      <c r="AQ2"/>
    </row>
    <row r="3" spans="1:43" s="19" customFormat="1" ht="18" customHeight="1">
      <c r="A3" s="77"/>
      <c r="B3" s="78"/>
      <c r="C3" s="78"/>
      <c r="D3" s="78"/>
      <c r="E3" s="78"/>
      <c r="F3" s="78"/>
      <c r="G3" s="78"/>
      <c r="H3" s="78"/>
      <c r="I3" s="78"/>
      <c r="J3" s="78"/>
      <c r="K3" s="78"/>
      <c r="L3" s="78"/>
      <c r="M3" s="78"/>
      <c r="N3" s="78"/>
      <c r="O3" s="78"/>
      <c r="P3" s="78"/>
      <c r="Q3" s="140" t="s">
        <v>462</v>
      </c>
      <c r="R3" s="632">
        <f>IF(ISNUMBER(CoverSheet!$C$12),CoverSheet!$C$12,"")</f>
        <v>41729</v>
      </c>
      <c r="S3" s="633"/>
      <c r="T3" s="634"/>
      <c r="U3" s="107"/>
      <c r="V3" s="433"/>
      <c r="W3" s="1"/>
      <c r="X3" s="1"/>
      <c r="Y3" s="1"/>
      <c r="Z3"/>
      <c r="AA3"/>
      <c r="AB3"/>
      <c r="AC3"/>
      <c r="AD3"/>
      <c r="AE3"/>
      <c r="AF3"/>
      <c r="AG3"/>
      <c r="AH3"/>
      <c r="AI3"/>
      <c r="AJ3"/>
      <c r="AK3"/>
      <c r="AL3"/>
      <c r="AM3"/>
      <c r="AN3"/>
      <c r="AO3"/>
      <c r="AP3"/>
      <c r="AQ3"/>
    </row>
    <row r="4" spans="1:43" s="19" customFormat="1" ht="20.25" customHeight="1">
      <c r="A4" s="352" t="s">
        <v>625</v>
      </c>
      <c r="B4" s="93"/>
      <c r="C4" s="78"/>
      <c r="D4" s="78"/>
      <c r="E4" s="78"/>
      <c r="F4" s="78"/>
      <c r="G4" s="108"/>
      <c r="H4" s="108"/>
      <c r="I4" s="108"/>
      <c r="J4" s="108"/>
      <c r="K4" s="108"/>
      <c r="L4" s="108"/>
      <c r="M4" s="108"/>
      <c r="N4" s="108"/>
      <c r="O4" s="108"/>
      <c r="P4" s="108"/>
      <c r="Q4" s="174"/>
      <c r="R4" s="108"/>
      <c r="S4" s="78"/>
      <c r="T4" s="78"/>
      <c r="U4" s="107"/>
      <c r="V4" s="433"/>
      <c r="W4" s="1"/>
      <c r="X4" s="1"/>
      <c r="Y4" s="1"/>
      <c r="Z4"/>
      <c r="AA4"/>
      <c r="AB4"/>
      <c r="AC4"/>
      <c r="AD4"/>
      <c r="AE4"/>
      <c r="AF4"/>
      <c r="AG4"/>
      <c r="AH4"/>
      <c r="AI4"/>
      <c r="AJ4"/>
      <c r="AK4"/>
      <c r="AL4"/>
      <c r="AM4"/>
      <c r="AN4"/>
      <c r="AO4"/>
      <c r="AP4"/>
      <c r="AQ4"/>
    </row>
    <row r="5" spans="1:43" s="50" customFormat="1" ht="62.25" customHeight="1">
      <c r="A5" s="621" t="s">
        <v>645</v>
      </c>
      <c r="B5" s="625"/>
      <c r="C5" s="625"/>
      <c r="D5" s="625"/>
      <c r="E5" s="625"/>
      <c r="F5" s="625"/>
      <c r="G5" s="625"/>
      <c r="H5" s="625"/>
      <c r="I5" s="625"/>
      <c r="J5" s="625"/>
      <c r="K5" s="625"/>
      <c r="L5" s="625"/>
      <c r="M5" s="625"/>
      <c r="N5" s="625"/>
      <c r="O5" s="625"/>
      <c r="P5" s="625"/>
      <c r="Q5" s="625"/>
      <c r="R5" s="625"/>
      <c r="S5" s="625"/>
      <c r="T5" s="625"/>
      <c r="U5" s="141"/>
      <c r="V5" s="434"/>
      <c r="W5" s="172"/>
      <c r="X5" s="172"/>
      <c r="Y5" s="172"/>
    </row>
    <row r="6" spans="1:43" s="19" customFormat="1" ht="15" customHeight="1">
      <c r="A6" s="129" t="s">
        <v>741</v>
      </c>
      <c r="B6" s="174"/>
      <c r="C6" s="85"/>
      <c r="D6" s="78"/>
      <c r="E6" s="78"/>
      <c r="F6" s="78"/>
      <c r="G6" s="108"/>
      <c r="H6" s="108"/>
      <c r="I6" s="108"/>
      <c r="J6" s="108"/>
      <c r="K6" s="108"/>
      <c r="L6" s="108"/>
      <c r="M6" s="108"/>
      <c r="N6" s="108"/>
      <c r="O6" s="108"/>
      <c r="P6" s="108"/>
      <c r="Q6" s="108"/>
      <c r="R6" s="108"/>
      <c r="S6" s="78"/>
      <c r="T6" s="78"/>
      <c r="U6" s="107"/>
      <c r="V6" s="433"/>
      <c r="W6" s="1"/>
      <c r="X6" s="1"/>
      <c r="Y6" s="1"/>
      <c r="Z6"/>
      <c r="AA6"/>
      <c r="AB6"/>
      <c r="AC6"/>
      <c r="AD6"/>
      <c r="AE6"/>
      <c r="AF6"/>
      <c r="AG6"/>
      <c r="AH6"/>
      <c r="AI6"/>
      <c r="AJ6"/>
      <c r="AK6"/>
      <c r="AL6"/>
      <c r="AM6"/>
      <c r="AN6"/>
      <c r="AO6"/>
      <c r="AP6"/>
      <c r="AQ6"/>
    </row>
    <row r="7" spans="1:43" ht="24.9" customHeight="1">
      <c r="A7" s="191">
        <v>7</v>
      </c>
      <c r="B7" s="353"/>
      <c r="C7" s="256" t="s">
        <v>626</v>
      </c>
      <c r="D7" s="343"/>
      <c r="E7" s="415"/>
      <c r="F7" s="343"/>
      <c r="G7" s="343"/>
      <c r="H7" s="343"/>
      <c r="I7" s="343"/>
      <c r="J7" s="343"/>
      <c r="K7" s="343"/>
      <c r="L7" s="343"/>
      <c r="M7" s="343"/>
      <c r="N7" s="343"/>
      <c r="O7" s="343"/>
      <c r="P7" s="343"/>
      <c r="Q7" s="343"/>
      <c r="R7" s="343"/>
      <c r="S7" s="343"/>
      <c r="T7" s="273" t="s">
        <v>133</v>
      </c>
      <c r="U7" s="59"/>
      <c r="V7" s="430"/>
      <c r="Z7"/>
      <c r="AA7"/>
      <c r="AB7"/>
      <c r="AC7"/>
      <c r="AD7"/>
      <c r="AE7"/>
      <c r="AF7"/>
      <c r="AG7"/>
      <c r="AH7"/>
      <c r="AI7"/>
      <c r="AJ7"/>
      <c r="AK7"/>
      <c r="AL7"/>
      <c r="AM7"/>
      <c r="AN7"/>
      <c r="AO7"/>
      <c r="AP7"/>
      <c r="AQ7"/>
    </row>
    <row r="8" spans="1:43" ht="15" customHeight="1">
      <c r="A8" s="191">
        <v>8</v>
      </c>
      <c r="B8" s="353"/>
      <c r="C8" s="348"/>
      <c r="D8" s="262"/>
      <c r="E8" s="262" t="s">
        <v>168</v>
      </c>
      <c r="F8" s="348"/>
      <c r="G8" s="267"/>
      <c r="H8" s="267"/>
      <c r="I8" s="267"/>
      <c r="J8" s="267"/>
      <c r="K8" s="267"/>
      <c r="L8" s="267"/>
      <c r="M8" s="267"/>
      <c r="N8" s="267"/>
      <c r="O8" s="267"/>
      <c r="P8" s="267"/>
      <c r="Q8" s="267"/>
      <c r="R8" s="267"/>
      <c r="S8" s="269"/>
      <c r="T8" s="269"/>
      <c r="U8" s="59"/>
      <c r="V8" s="430"/>
      <c r="Z8"/>
      <c r="AA8"/>
      <c r="AB8"/>
      <c r="AC8"/>
      <c r="AD8"/>
      <c r="AE8"/>
      <c r="AF8"/>
      <c r="AG8"/>
      <c r="AH8"/>
      <c r="AI8"/>
      <c r="AJ8"/>
      <c r="AK8"/>
      <c r="AL8"/>
      <c r="AM8"/>
      <c r="AN8"/>
      <c r="AO8"/>
      <c r="AP8"/>
      <c r="AQ8"/>
    </row>
    <row r="9" spans="1:43" ht="15" customHeight="1">
      <c r="A9" s="191">
        <v>9</v>
      </c>
      <c r="B9" s="353"/>
      <c r="C9" s="354"/>
      <c r="D9" s="262"/>
      <c r="E9" s="262"/>
      <c r="F9" s="354" t="s">
        <v>377</v>
      </c>
      <c r="G9" s="354"/>
      <c r="H9" s="267"/>
      <c r="I9" s="267"/>
      <c r="J9" s="267"/>
      <c r="K9" s="267"/>
      <c r="L9" s="267"/>
      <c r="M9" s="267"/>
      <c r="N9" s="267"/>
      <c r="O9" s="267"/>
      <c r="P9" s="267"/>
      <c r="Q9" s="267"/>
      <c r="R9" s="267"/>
      <c r="S9" s="267"/>
      <c r="T9" s="370">
        <f>'S8.Billed Quantities+Revenues'!G68/1000</f>
        <v>42362.346259999991</v>
      </c>
      <c r="U9" s="59"/>
      <c r="V9" s="429" t="s">
        <v>689</v>
      </c>
      <c r="Z9"/>
      <c r="AA9"/>
      <c r="AB9"/>
      <c r="AC9"/>
      <c r="AD9"/>
      <c r="AE9"/>
      <c r="AF9"/>
      <c r="AG9"/>
      <c r="AH9"/>
      <c r="AI9"/>
      <c r="AJ9"/>
      <c r="AK9"/>
      <c r="AL9"/>
      <c r="AM9"/>
      <c r="AN9"/>
      <c r="AO9"/>
      <c r="AP9"/>
      <c r="AQ9"/>
    </row>
    <row r="10" spans="1:43" ht="15" customHeight="1">
      <c r="A10" s="191">
        <v>10</v>
      </c>
      <c r="B10" s="353"/>
      <c r="C10" s="354"/>
      <c r="D10" s="271" t="s">
        <v>7</v>
      </c>
      <c r="E10" s="271"/>
      <c r="F10" s="354" t="s">
        <v>610</v>
      </c>
      <c r="G10" s="354"/>
      <c r="H10" s="267"/>
      <c r="I10" s="267"/>
      <c r="J10" s="267"/>
      <c r="K10" s="267"/>
      <c r="L10" s="267"/>
      <c r="M10" s="267"/>
      <c r="N10" s="267"/>
      <c r="O10" s="267"/>
      <c r="P10" s="267"/>
      <c r="Q10" s="267"/>
      <c r="R10" s="267"/>
      <c r="S10" s="267"/>
      <c r="T10" s="375">
        <v>-168.47564</v>
      </c>
      <c r="U10" s="59"/>
      <c r="V10" s="429"/>
      <c r="Z10"/>
      <c r="AA10"/>
      <c r="AB10"/>
      <c r="AC10"/>
      <c r="AD10"/>
      <c r="AE10"/>
      <c r="AF10"/>
      <c r="AG10"/>
      <c r="AH10"/>
      <c r="AI10"/>
      <c r="AJ10"/>
      <c r="AK10"/>
      <c r="AL10"/>
      <c r="AM10"/>
      <c r="AN10"/>
      <c r="AO10"/>
      <c r="AP10"/>
      <c r="AQ10"/>
    </row>
    <row r="11" spans="1:43" s="39" customFormat="1" ht="15" customHeight="1">
      <c r="A11" s="191">
        <v>11</v>
      </c>
      <c r="B11" s="353"/>
      <c r="C11" s="354"/>
      <c r="D11" s="271" t="s">
        <v>7</v>
      </c>
      <c r="E11" s="271"/>
      <c r="F11" s="354" t="s">
        <v>611</v>
      </c>
      <c r="G11" s="354"/>
      <c r="H11" s="267"/>
      <c r="I11" s="267"/>
      <c r="J11" s="267"/>
      <c r="K11" s="267"/>
      <c r="L11" s="267"/>
      <c r="M11" s="267"/>
      <c r="N11" s="267"/>
      <c r="O11" s="267"/>
      <c r="P11" s="267"/>
      <c r="Q11" s="267"/>
      <c r="R11" s="267"/>
      <c r="S11" s="267"/>
      <c r="T11" s="375">
        <v>26.671710000000001</v>
      </c>
      <c r="U11" s="59"/>
      <c r="V11" s="429"/>
      <c r="W11" s="1"/>
      <c r="X11" s="1"/>
      <c r="Y11" s="1"/>
      <c r="Z11"/>
      <c r="AA11"/>
      <c r="AB11"/>
      <c r="AC11"/>
      <c r="AD11"/>
      <c r="AE11"/>
      <c r="AF11"/>
      <c r="AG11"/>
      <c r="AH11"/>
      <c r="AI11"/>
      <c r="AJ11"/>
      <c r="AK11"/>
      <c r="AL11"/>
      <c r="AM11"/>
      <c r="AN11"/>
      <c r="AO11"/>
      <c r="AP11"/>
      <c r="AQ11"/>
    </row>
    <row r="12" spans="1:43" s="39" customFormat="1" ht="15" customHeight="1" thickBot="1">
      <c r="A12" s="191">
        <v>12</v>
      </c>
      <c r="B12" s="353"/>
      <c r="C12" s="354"/>
      <c r="D12" s="262"/>
      <c r="E12" s="262"/>
      <c r="F12" s="354"/>
      <c r="G12" s="354"/>
      <c r="H12" s="267"/>
      <c r="I12" s="267"/>
      <c r="J12" s="267"/>
      <c r="K12" s="267"/>
      <c r="L12" s="267"/>
      <c r="M12" s="267"/>
      <c r="N12" s="267"/>
      <c r="O12" s="267"/>
      <c r="P12" s="267"/>
      <c r="Q12" s="267"/>
      <c r="R12" s="267"/>
      <c r="S12" s="267"/>
      <c r="T12" s="304"/>
      <c r="U12" s="59"/>
      <c r="V12" s="429"/>
      <c r="W12" s="1"/>
      <c r="X12" s="1"/>
      <c r="Y12" s="1"/>
      <c r="Z12"/>
      <c r="AA12"/>
      <c r="AB12"/>
      <c r="AC12"/>
      <c r="AD12"/>
      <c r="AE12"/>
      <c r="AF12"/>
      <c r="AG12"/>
      <c r="AH12"/>
      <c r="AI12"/>
      <c r="AJ12"/>
      <c r="AK12"/>
      <c r="AL12"/>
      <c r="AM12"/>
      <c r="AN12"/>
      <c r="AO12"/>
      <c r="AP12"/>
      <c r="AQ12"/>
    </row>
    <row r="13" spans="1:43" ht="15" customHeight="1" thickBot="1">
      <c r="A13" s="191">
        <v>13</v>
      </c>
      <c r="B13" s="353"/>
      <c r="C13" s="354"/>
      <c r="D13" s="196"/>
      <c r="E13" s="196" t="s">
        <v>169</v>
      </c>
      <c r="F13" s="354"/>
      <c r="G13" s="354"/>
      <c r="H13" s="267"/>
      <c r="I13" s="267"/>
      <c r="J13" s="267"/>
      <c r="K13" s="267"/>
      <c r="L13" s="267"/>
      <c r="M13" s="267"/>
      <c r="N13" s="267"/>
      <c r="O13" s="267"/>
      <c r="P13" s="267"/>
      <c r="Q13" s="267"/>
      <c r="R13" s="267"/>
      <c r="S13" s="263"/>
      <c r="T13" s="376">
        <f>T9+T10+T11</f>
        <v>42220.542329999997</v>
      </c>
      <c r="U13" s="59"/>
      <c r="V13" s="429"/>
      <c r="Z13"/>
      <c r="AA13"/>
      <c r="AB13"/>
      <c r="AC13"/>
      <c r="AD13"/>
      <c r="AE13"/>
      <c r="AF13"/>
      <c r="AG13"/>
      <c r="AH13"/>
      <c r="AI13"/>
      <c r="AJ13"/>
      <c r="AK13"/>
      <c r="AL13"/>
      <c r="AM13"/>
      <c r="AN13"/>
      <c r="AO13"/>
      <c r="AP13"/>
      <c r="AQ13"/>
    </row>
    <row r="14" spans="1:43" ht="20.100000000000001" customHeight="1" thickBot="1">
      <c r="A14" s="191">
        <v>14</v>
      </c>
      <c r="B14" s="353"/>
      <c r="C14" s="354"/>
      <c r="D14" s="262"/>
      <c r="E14" s="262" t="s">
        <v>151</v>
      </c>
      <c r="F14" s="354"/>
      <c r="G14" s="354"/>
      <c r="H14" s="267"/>
      <c r="I14" s="267"/>
      <c r="J14" s="267"/>
      <c r="K14" s="267"/>
      <c r="L14" s="267"/>
      <c r="M14" s="267"/>
      <c r="N14" s="267"/>
      <c r="O14" s="267"/>
      <c r="P14" s="267"/>
      <c r="Q14" s="267"/>
      <c r="R14" s="267"/>
      <c r="S14" s="263"/>
      <c r="T14" s="304"/>
      <c r="U14" s="59"/>
      <c r="V14" s="429"/>
      <c r="Z14"/>
      <c r="AA14"/>
      <c r="AB14"/>
      <c r="AC14"/>
      <c r="AD14"/>
      <c r="AE14"/>
      <c r="AF14"/>
      <c r="AG14"/>
      <c r="AH14"/>
      <c r="AI14"/>
      <c r="AJ14"/>
      <c r="AK14"/>
      <c r="AL14"/>
      <c r="AM14"/>
      <c r="AN14"/>
      <c r="AO14"/>
      <c r="AP14"/>
      <c r="AQ14"/>
    </row>
    <row r="15" spans="1:43" ht="15" customHeight="1" thickBot="1">
      <c r="A15" s="191">
        <v>15</v>
      </c>
      <c r="B15" s="353"/>
      <c r="C15" s="354"/>
      <c r="D15" s="266" t="s">
        <v>6</v>
      </c>
      <c r="E15" s="266"/>
      <c r="F15" s="354" t="s">
        <v>119</v>
      </c>
      <c r="G15" s="354"/>
      <c r="H15" s="267"/>
      <c r="I15" s="267"/>
      <c r="J15" s="267"/>
      <c r="K15" s="267"/>
      <c r="L15" s="267"/>
      <c r="M15" s="267"/>
      <c r="N15" s="267"/>
      <c r="O15" s="267"/>
      <c r="P15" s="267"/>
      <c r="Q15" s="267"/>
      <c r="R15" s="267"/>
      <c r="S15" s="267"/>
      <c r="T15" s="376">
        <f>'S6b.Actual Expenditure Opex'!S17</f>
        <v>15271.56043</v>
      </c>
      <c r="U15" s="59"/>
      <c r="V15" s="429" t="s">
        <v>690</v>
      </c>
      <c r="Z15"/>
      <c r="AA15"/>
      <c r="AB15"/>
      <c r="AC15"/>
      <c r="AD15"/>
      <c r="AE15"/>
      <c r="AF15"/>
      <c r="AG15"/>
      <c r="AH15"/>
      <c r="AI15"/>
      <c r="AJ15"/>
      <c r="AK15"/>
      <c r="AL15"/>
      <c r="AM15"/>
      <c r="AN15"/>
      <c r="AO15"/>
      <c r="AP15"/>
      <c r="AQ15"/>
    </row>
    <row r="16" spans="1:43" ht="15" customHeight="1" thickBot="1">
      <c r="A16" s="191"/>
      <c r="B16" s="353"/>
      <c r="C16" s="354"/>
      <c r="D16" s="266"/>
      <c r="E16" s="266"/>
      <c r="F16" s="354"/>
      <c r="G16" s="354"/>
      <c r="H16" s="267"/>
      <c r="I16" s="267"/>
      <c r="J16" s="267"/>
      <c r="K16" s="267"/>
      <c r="L16" s="267"/>
      <c r="M16" s="267"/>
      <c r="N16" s="267"/>
      <c r="O16" s="267"/>
      <c r="P16" s="267"/>
      <c r="Q16" s="267"/>
      <c r="R16" s="267"/>
      <c r="S16" s="267"/>
      <c r="T16" s="304"/>
      <c r="U16" s="59"/>
      <c r="V16" s="429"/>
      <c r="Z16"/>
      <c r="AA16"/>
      <c r="AB16"/>
      <c r="AC16"/>
      <c r="AD16"/>
      <c r="AE16"/>
      <c r="AF16"/>
      <c r="AG16"/>
      <c r="AH16"/>
      <c r="AI16"/>
      <c r="AJ16"/>
      <c r="AK16"/>
      <c r="AL16"/>
      <c r="AM16"/>
      <c r="AN16"/>
      <c r="AO16"/>
      <c r="AP16"/>
      <c r="AQ16"/>
    </row>
    <row r="17" spans="1:43" ht="15" customHeight="1" thickBot="1">
      <c r="A17" s="191">
        <v>17</v>
      </c>
      <c r="B17" s="353"/>
      <c r="C17" s="354"/>
      <c r="D17" s="266" t="s">
        <v>6</v>
      </c>
      <c r="E17" s="266"/>
      <c r="F17" s="354" t="s">
        <v>170</v>
      </c>
      <c r="G17" s="354"/>
      <c r="H17" s="267"/>
      <c r="I17" s="267"/>
      <c r="J17" s="267"/>
      <c r="K17" s="267"/>
      <c r="L17" s="267"/>
      <c r="M17" s="267"/>
      <c r="N17" s="267"/>
      <c r="O17" s="267"/>
      <c r="P17" s="267"/>
      <c r="Q17" s="267"/>
      <c r="R17" s="267"/>
      <c r="S17" s="267"/>
      <c r="T17" s="376">
        <f>T49</f>
        <v>12953.077937999999</v>
      </c>
      <c r="U17" s="59"/>
      <c r="V17" s="429" t="s">
        <v>691</v>
      </c>
      <c r="Z17"/>
      <c r="AA17"/>
      <c r="AB17"/>
      <c r="AC17"/>
      <c r="AD17"/>
      <c r="AE17"/>
      <c r="AF17"/>
      <c r="AG17"/>
      <c r="AH17"/>
      <c r="AI17"/>
      <c r="AJ17"/>
      <c r="AK17"/>
      <c r="AL17"/>
      <c r="AM17"/>
      <c r="AN17"/>
      <c r="AO17"/>
      <c r="AP17"/>
      <c r="AQ17"/>
    </row>
    <row r="18" spans="1:43" ht="15" customHeight="1" thickBot="1">
      <c r="A18" s="191">
        <v>18</v>
      </c>
      <c r="B18" s="353"/>
      <c r="C18" s="354"/>
      <c r="D18" s="262"/>
      <c r="E18" s="262"/>
      <c r="F18" s="354"/>
      <c r="G18" s="354"/>
      <c r="H18" s="267"/>
      <c r="I18" s="267"/>
      <c r="J18" s="267"/>
      <c r="K18" s="267"/>
      <c r="L18" s="267"/>
      <c r="M18" s="267"/>
      <c r="N18" s="267"/>
      <c r="O18" s="267"/>
      <c r="P18" s="267"/>
      <c r="Q18" s="267"/>
      <c r="R18" s="267"/>
      <c r="S18" s="267"/>
      <c r="T18" s="304"/>
      <c r="U18" s="59"/>
      <c r="V18" s="429"/>
      <c r="Z18"/>
      <c r="AA18"/>
      <c r="AB18"/>
      <c r="AC18"/>
      <c r="AD18"/>
      <c r="AE18"/>
      <c r="AF18"/>
      <c r="AG18"/>
      <c r="AH18"/>
      <c r="AI18"/>
      <c r="AJ18"/>
      <c r="AK18"/>
      <c r="AL18"/>
      <c r="AM18"/>
      <c r="AN18"/>
      <c r="AO18"/>
      <c r="AP18"/>
      <c r="AQ18"/>
    </row>
    <row r="19" spans="1:43" ht="15" customHeight="1" thickBot="1">
      <c r="A19" s="191">
        <v>19</v>
      </c>
      <c r="B19" s="353"/>
      <c r="C19" s="354"/>
      <c r="D19" s="262"/>
      <c r="E19" s="262" t="s">
        <v>137</v>
      </c>
      <c r="F19" s="354"/>
      <c r="G19" s="354"/>
      <c r="H19" s="267"/>
      <c r="I19" s="267"/>
      <c r="J19" s="267"/>
      <c r="K19" s="267"/>
      <c r="L19" s="267"/>
      <c r="M19" s="267"/>
      <c r="N19" s="267"/>
      <c r="O19" s="267"/>
      <c r="P19" s="267"/>
      <c r="Q19" s="267"/>
      <c r="R19" s="267"/>
      <c r="S19" s="263"/>
      <c r="T19" s="376">
        <f>T13-T15-T17</f>
        <v>13995.903962</v>
      </c>
      <c r="U19" s="59"/>
      <c r="V19" s="429" t="s">
        <v>716</v>
      </c>
      <c r="Z19"/>
      <c r="AA19"/>
      <c r="AB19"/>
      <c r="AC19"/>
      <c r="AD19"/>
      <c r="AE19"/>
      <c r="AF19"/>
      <c r="AG19"/>
      <c r="AH19"/>
      <c r="AI19"/>
      <c r="AJ19"/>
      <c r="AK19"/>
      <c r="AL19"/>
      <c r="AM19"/>
      <c r="AN19"/>
      <c r="AO19"/>
      <c r="AP19"/>
      <c r="AQ19"/>
    </row>
    <row r="20" spans="1:43" ht="15" customHeight="1">
      <c r="A20" s="191">
        <v>20</v>
      </c>
      <c r="B20" s="353"/>
      <c r="C20" s="354"/>
      <c r="D20" s="262"/>
      <c r="E20" s="262"/>
      <c r="F20" s="354"/>
      <c r="G20" s="354"/>
      <c r="H20" s="267"/>
      <c r="I20" s="267"/>
      <c r="J20" s="267"/>
      <c r="K20" s="267"/>
      <c r="L20" s="267"/>
      <c r="M20" s="267"/>
      <c r="N20" s="267"/>
      <c r="O20" s="267"/>
      <c r="P20" s="267"/>
      <c r="Q20" s="267"/>
      <c r="R20" s="267"/>
      <c r="S20" s="263"/>
      <c r="T20" s="304"/>
      <c r="U20" s="59"/>
      <c r="V20" s="429"/>
      <c r="Z20"/>
      <c r="AA20"/>
      <c r="AB20"/>
      <c r="AC20"/>
      <c r="AD20"/>
      <c r="AE20"/>
      <c r="AF20"/>
      <c r="AG20"/>
      <c r="AH20"/>
      <c r="AI20"/>
      <c r="AJ20"/>
      <c r="AK20"/>
      <c r="AL20"/>
      <c r="AM20"/>
      <c r="AN20"/>
      <c r="AO20"/>
      <c r="AP20"/>
      <c r="AQ20"/>
    </row>
    <row r="21" spans="1:43" ht="15" customHeight="1">
      <c r="A21" s="191">
        <v>21</v>
      </c>
      <c r="B21" s="353"/>
      <c r="C21" s="270"/>
      <c r="D21" s="266" t="s">
        <v>6</v>
      </c>
      <c r="E21" s="266"/>
      <c r="F21" s="354" t="s">
        <v>171</v>
      </c>
      <c r="G21" s="354"/>
      <c r="H21" s="267"/>
      <c r="I21" s="267"/>
      <c r="J21" s="267"/>
      <c r="K21" s="267"/>
      <c r="L21" s="267"/>
      <c r="M21" s="267"/>
      <c r="N21" s="267"/>
      <c r="O21" s="267"/>
      <c r="P21" s="267"/>
      <c r="Q21" s="267"/>
      <c r="R21" s="267"/>
      <c r="S21" s="263"/>
      <c r="T21" s="370">
        <f>'S4.RAB Value (Rolled Forward)'!P83</f>
        <v>9784.5645807422716</v>
      </c>
      <c r="U21" s="59"/>
      <c r="V21" s="429" t="s">
        <v>686</v>
      </c>
      <c r="Z21"/>
      <c r="AA21"/>
      <c r="AB21"/>
      <c r="AC21"/>
      <c r="AD21"/>
      <c r="AE21"/>
      <c r="AF21"/>
      <c r="AG21"/>
      <c r="AH21"/>
      <c r="AI21"/>
      <c r="AJ21"/>
      <c r="AK21"/>
      <c r="AL21"/>
      <c r="AM21"/>
      <c r="AN21"/>
      <c r="AO21"/>
      <c r="AP21"/>
      <c r="AQ21"/>
    </row>
    <row r="22" spans="1:43" ht="15" customHeight="1">
      <c r="A22" s="191">
        <v>22</v>
      </c>
      <c r="B22" s="353"/>
      <c r="C22" s="354"/>
      <c r="D22" s="262"/>
      <c r="E22" s="262"/>
      <c r="F22" s="354"/>
      <c r="G22" s="354"/>
      <c r="H22" s="267"/>
      <c r="I22" s="267"/>
      <c r="J22" s="267"/>
      <c r="K22" s="267"/>
      <c r="L22" s="267"/>
      <c r="M22" s="267"/>
      <c r="N22" s="267"/>
      <c r="O22" s="267"/>
      <c r="P22" s="267"/>
      <c r="Q22" s="267"/>
      <c r="R22" s="267"/>
      <c r="S22" s="263"/>
      <c r="T22" s="304"/>
      <c r="U22" s="59"/>
      <c r="V22" s="429"/>
      <c r="Z22"/>
      <c r="AA22"/>
      <c r="AB22"/>
      <c r="AC22"/>
      <c r="AD22"/>
      <c r="AE22"/>
      <c r="AF22"/>
      <c r="AG22"/>
      <c r="AH22"/>
      <c r="AI22"/>
      <c r="AJ22"/>
      <c r="AK22"/>
      <c r="AL22"/>
      <c r="AM22"/>
      <c r="AN22"/>
      <c r="AO22"/>
      <c r="AP22"/>
      <c r="AQ22"/>
    </row>
    <row r="23" spans="1:43" ht="15" customHeight="1">
      <c r="A23" s="191">
        <v>23</v>
      </c>
      <c r="B23" s="353"/>
      <c r="C23" s="354"/>
      <c r="D23" s="271" t="s">
        <v>7</v>
      </c>
      <c r="E23" s="271"/>
      <c r="F23" s="354" t="s">
        <v>520</v>
      </c>
      <c r="G23" s="354"/>
      <c r="H23" s="267"/>
      <c r="I23" s="267"/>
      <c r="J23" s="267"/>
      <c r="K23" s="267"/>
      <c r="L23" s="267"/>
      <c r="M23" s="267"/>
      <c r="N23" s="267"/>
      <c r="O23" s="267"/>
      <c r="P23" s="267"/>
      <c r="Q23" s="267"/>
      <c r="R23" s="267"/>
      <c r="S23" s="263"/>
      <c r="T23" s="370">
        <f>'S4.RAB Value (Rolled Forward)'!P64</f>
        <v>2346.8188939219372</v>
      </c>
      <c r="U23" s="59"/>
      <c r="V23" s="429" t="s">
        <v>686</v>
      </c>
      <c r="Z23"/>
      <c r="AA23"/>
      <c r="AB23"/>
      <c r="AC23"/>
      <c r="AD23"/>
      <c r="AE23"/>
      <c r="AF23"/>
      <c r="AG23"/>
      <c r="AH23"/>
      <c r="AI23"/>
      <c r="AJ23"/>
      <c r="AK23"/>
      <c r="AL23"/>
      <c r="AM23"/>
      <c r="AN23"/>
      <c r="AO23"/>
      <c r="AP23"/>
      <c r="AQ23"/>
    </row>
    <row r="24" spans="1:43" s="50" customFormat="1" ht="15" customHeight="1" thickBot="1">
      <c r="A24" s="191">
        <v>24</v>
      </c>
      <c r="B24" s="353"/>
      <c r="C24" s="354"/>
      <c r="D24" s="262"/>
      <c r="E24" s="262"/>
      <c r="F24" s="354"/>
      <c r="G24" s="354"/>
      <c r="H24" s="267"/>
      <c r="I24" s="267"/>
      <c r="J24" s="267"/>
      <c r="K24" s="267"/>
      <c r="L24" s="267"/>
      <c r="M24" s="267"/>
      <c r="N24" s="267"/>
      <c r="O24" s="267"/>
      <c r="P24" s="267"/>
      <c r="Q24" s="267"/>
      <c r="R24" s="267"/>
      <c r="S24" s="263"/>
      <c r="T24" s="330"/>
      <c r="U24" s="59"/>
      <c r="V24" s="429"/>
      <c r="W24" s="1"/>
      <c r="X24" s="1"/>
      <c r="Y24" s="1"/>
    </row>
    <row r="25" spans="1:43" s="50" customFormat="1" ht="15" customHeight="1" thickBot="1">
      <c r="A25" s="191">
        <v>25</v>
      </c>
      <c r="B25" s="353"/>
      <c r="C25" s="354"/>
      <c r="D25" s="262"/>
      <c r="E25" s="262" t="s">
        <v>438</v>
      </c>
      <c r="F25" s="354"/>
      <c r="G25" s="354"/>
      <c r="H25" s="267"/>
      <c r="I25" s="267"/>
      <c r="J25" s="267"/>
      <c r="K25" s="267"/>
      <c r="L25" s="267"/>
      <c r="M25" s="267"/>
      <c r="N25" s="267"/>
      <c r="O25" s="267"/>
      <c r="P25" s="267"/>
      <c r="Q25" s="267"/>
      <c r="R25" s="267"/>
      <c r="S25" s="263"/>
      <c r="T25" s="376">
        <f>T19-T21+T23</f>
        <v>6558.1582751796659</v>
      </c>
      <c r="U25" s="59"/>
      <c r="V25" s="429"/>
      <c r="W25" s="1"/>
      <c r="X25" s="1"/>
      <c r="Y25" s="1"/>
    </row>
    <row r="26" spans="1:43" s="50" customFormat="1" ht="15" customHeight="1">
      <c r="A26" s="191">
        <v>26</v>
      </c>
      <c r="B26" s="353"/>
      <c r="C26" s="354"/>
      <c r="D26" s="262"/>
      <c r="E26" s="262"/>
      <c r="F26" s="354"/>
      <c r="G26" s="354"/>
      <c r="H26" s="267"/>
      <c r="I26" s="267"/>
      <c r="J26" s="267"/>
      <c r="K26" s="267"/>
      <c r="L26" s="267"/>
      <c r="M26" s="267"/>
      <c r="N26" s="267"/>
      <c r="O26" s="267"/>
      <c r="P26" s="267"/>
      <c r="Q26" s="267"/>
      <c r="R26" s="267"/>
      <c r="S26" s="263"/>
      <c r="T26" s="330"/>
      <c r="U26" s="59"/>
      <c r="V26" s="429"/>
      <c r="W26" s="1"/>
      <c r="X26" s="1"/>
      <c r="Y26" s="1"/>
    </row>
    <row r="27" spans="1:43" s="50" customFormat="1" ht="15" customHeight="1">
      <c r="A27" s="191">
        <v>27</v>
      </c>
      <c r="B27" s="353"/>
      <c r="C27" s="354"/>
      <c r="D27" s="266" t="s">
        <v>6</v>
      </c>
      <c r="E27" s="266"/>
      <c r="F27" s="272" t="s">
        <v>167</v>
      </c>
      <c r="G27" s="354"/>
      <c r="H27" s="267"/>
      <c r="I27" s="267"/>
      <c r="J27" s="267"/>
      <c r="K27" s="267"/>
      <c r="L27" s="267"/>
      <c r="M27" s="267"/>
      <c r="N27" s="267"/>
      <c r="O27" s="267"/>
      <c r="P27" s="267"/>
      <c r="Q27" s="267"/>
      <c r="R27" s="267"/>
      <c r="S27" s="263"/>
      <c r="T27" s="370">
        <f>'S5c.TCSD Allowance '!I27</f>
        <v>0</v>
      </c>
      <c r="U27" s="59"/>
      <c r="V27" s="429" t="s">
        <v>692</v>
      </c>
      <c r="W27" s="1"/>
      <c r="X27" s="1"/>
      <c r="Y27" s="1"/>
    </row>
    <row r="28" spans="1:43" ht="15" customHeight="1" thickBot="1">
      <c r="A28" s="191">
        <v>28</v>
      </c>
      <c r="B28" s="353"/>
      <c r="C28" s="354"/>
      <c r="D28" s="262"/>
      <c r="E28" s="262"/>
      <c r="F28" s="354"/>
      <c r="G28" s="354"/>
      <c r="H28" s="267"/>
      <c r="I28" s="267"/>
      <c r="J28" s="267"/>
      <c r="K28" s="267"/>
      <c r="L28" s="267"/>
      <c r="M28" s="267"/>
      <c r="N28" s="267"/>
      <c r="O28" s="267"/>
      <c r="P28" s="267"/>
      <c r="Q28" s="267"/>
      <c r="R28" s="267"/>
      <c r="S28" s="263"/>
      <c r="T28" s="304"/>
      <c r="U28" s="59"/>
      <c r="V28" s="429"/>
      <c r="Z28"/>
      <c r="AA28"/>
      <c r="AB28"/>
      <c r="AC28"/>
      <c r="AD28"/>
      <c r="AE28"/>
      <c r="AF28"/>
      <c r="AG28"/>
      <c r="AH28"/>
      <c r="AI28"/>
      <c r="AJ28"/>
      <c r="AK28"/>
      <c r="AL28"/>
      <c r="AM28"/>
      <c r="AN28"/>
      <c r="AO28"/>
      <c r="AP28"/>
      <c r="AQ28"/>
    </row>
    <row r="29" spans="1:43" ht="15" customHeight="1" thickBot="1">
      <c r="A29" s="191">
        <v>29</v>
      </c>
      <c r="B29" s="353"/>
      <c r="C29" s="354"/>
      <c r="D29" s="262"/>
      <c r="E29" s="262" t="s">
        <v>172</v>
      </c>
      <c r="F29" s="354"/>
      <c r="G29" s="354"/>
      <c r="H29" s="267"/>
      <c r="I29" s="267"/>
      <c r="J29" s="267"/>
      <c r="K29" s="267"/>
      <c r="L29" s="267"/>
      <c r="M29" s="267"/>
      <c r="N29" s="267"/>
      <c r="O29" s="267"/>
      <c r="P29" s="267"/>
      <c r="Q29" s="267"/>
      <c r="R29" s="267"/>
      <c r="S29" s="263"/>
      <c r="T29" s="376">
        <f>T25-T27</f>
        <v>6558.1582751796659</v>
      </c>
      <c r="U29" s="59"/>
      <c r="V29" s="429" t="s">
        <v>727</v>
      </c>
      <c r="Z29"/>
      <c r="AA29"/>
      <c r="AB29"/>
      <c r="AC29"/>
      <c r="AD29"/>
      <c r="AE29"/>
      <c r="AF29"/>
      <c r="AG29"/>
      <c r="AH29"/>
      <c r="AI29"/>
      <c r="AJ29"/>
      <c r="AK29"/>
      <c r="AL29"/>
      <c r="AM29"/>
      <c r="AN29"/>
      <c r="AO29"/>
      <c r="AP29"/>
      <c r="AQ29"/>
    </row>
    <row r="30" spans="1:43" ht="15" customHeight="1">
      <c r="A30" s="191">
        <v>30</v>
      </c>
      <c r="B30" s="353"/>
      <c r="C30" s="354"/>
      <c r="D30" s="262"/>
      <c r="E30" s="262"/>
      <c r="F30" s="354"/>
      <c r="G30" s="354"/>
      <c r="H30" s="267"/>
      <c r="I30" s="267"/>
      <c r="J30" s="267"/>
      <c r="K30" s="267"/>
      <c r="L30" s="267"/>
      <c r="M30" s="267"/>
      <c r="N30" s="267"/>
      <c r="O30" s="267"/>
      <c r="P30" s="267"/>
      <c r="Q30" s="267"/>
      <c r="R30" s="267"/>
      <c r="S30" s="263"/>
      <c r="T30" s="304"/>
      <c r="U30" s="59"/>
      <c r="V30" s="429"/>
      <c r="Z30"/>
      <c r="AA30"/>
      <c r="AB30"/>
      <c r="AC30"/>
      <c r="AD30"/>
      <c r="AE30"/>
      <c r="AF30"/>
      <c r="AG30"/>
      <c r="AH30"/>
      <c r="AI30"/>
      <c r="AJ30"/>
      <c r="AK30"/>
      <c r="AL30"/>
      <c r="AM30"/>
      <c r="AN30"/>
      <c r="AO30"/>
      <c r="AP30"/>
      <c r="AQ30"/>
    </row>
    <row r="31" spans="1:43" ht="15" customHeight="1">
      <c r="A31" s="191">
        <v>31</v>
      </c>
      <c r="B31" s="353"/>
      <c r="C31" s="354"/>
      <c r="D31" s="266" t="s">
        <v>6</v>
      </c>
      <c r="E31" s="266"/>
      <c r="F31" s="354" t="s">
        <v>138</v>
      </c>
      <c r="G31" s="354"/>
      <c r="H31" s="267"/>
      <c r="I31" s="267"/>
      <c r="J31" s="267"/>
      <c r="K31" s="267"/>
      <c r="L31" s="267"/>
      <c r="M31" s="267"/>
      <c r="N31" s="267"/>
      <c r="O31" s="267"/>
      <c r="P31" s="267"/>
      <c r="Q31" s="267"/>
      <c r="R31" s="267"/>
      <c r="S31" s="263"/>
      <c r="T31" s="370">
        <f>'S5a.Regulatory Tax Allowance '!J28</f>
        <v>1139.0907296210567</v>
      </c>
      <c r="U31" s="59"/>
      <c r="V31" s="429" t="s">
        <v>722</v>
      </c>
      <c r="Z31"/>
      <c r="AA31"/>
      <c r="AB31"/>
      <c r="AC31"/>
      <c r="AD31"/>
      <c r="AE31"/>
      <c r="AF31"/>
      <c r="AG31"/>
      <c r="AH31"/>
      <c r="AI31"/>
      <c r="AJ31"/>
      <c r="AK31"/>
      <c r="AL31"/>
      <c r="AM31"/>
      <c r="AN31"/>
      <c r="AO31"/>
      <c r="AP31"/>
      <c r="AQ31"/>
    </row>
    <row r="32" spans="1:43" ht="15" customHeight="1" thickBot="1">
      <c r="A32" s="191">
        <v>32</v>
      </c>
      <c r="B32" s="353"/>
      <c r="C32" s="354"/>
      <c r="D32" s="262"/>
      <c r="E32" s="262"/>
      <c r="F32" s="354"/>
      <c r="G32" s="354"/>
      <c r="H32" s="267"/>
      <c r="I32" s="267"/>
      <c r="J32" s="267"/>
      <c r="K32" s="267"/>
      <c r="L32" s="267"/>
      <c r="M32" s="267"/>
      <c r="N32" s="267"/>
      <c r="O32" s="267"/>
      <c r="P32" s="267"/>
      <c r="Q32" s="267"/>
      <c r="R32" s="267"/>
      <c r="S32" s="263"/>
      <c r="T32" s="304"/>
      <c r="U32" s="59"/>
      <c r="V32" s="429"/>
      <c r="Z32"/>
      <c r="AA32"/>
      <c r="AB32"/>
      <c r="AC32"/>
      <c r="AD32"/>
      <c r="AE32"/>
      <c r="AF32"/>
      <c r="AG32"/>
      <c r="AH32"/>
      <c r="AI32"/>
      <c r="AJ32"/>
      <c r="AK32"/>
      <c r="AL32"/>
      <c r="AM32"/>
      <c r="AN32"/>
      <c r="AO32"/>
      <c r="AP32"/>
      <c r="AQ32"/>
    </row>
    <row r="33" spans="1:43" ht="15" customHeight="1" thickBot="1">
      <c r="A33" s="191">
        <v>33</v>
      </c>
      <c r="B33" s="353"/>
      <c r="C33" s="354"/>
      <c r="D33" s="262"/>
      <c r="E33" s="262" t="s">
        <v>173</v>
      </c>
      <c r="F33" s="354"/>
      <c r="G33" s="354"/>
      <c r="H33" s="267"/>
      <c r="I33" s="267"/>
      <c r="J33" s="267"/>
      <c r="K33" s="267"/>
      <c r="L33" s="267"/>
      <c r="M33" s="267"/>
      <c r="N33" s="267"/>
      <c r="O33" s="267"/>
      <c r="P33" s="267"/>
      <c r="Q33" s="267"/>
      <c r="R33" s="267"/>
      <c r="S33" s="263"/>
      <c r="T33" s="376">
        <f>T29-T31</f>
        <v>5419.0675455586097</v>
      </c>
      <c r="U33" s="59"/>
      <c r="V33" s="429"/>
      <c r="Z33"/>
      <c r="AA33"/>
      <c r="AB33"/>
      <c r="AC33"/>
      <c r="AD33"/>
      <c r="AE33"/>
      <c r="AF33"/>
      <c r="AG33"/>
      <c r="AH33"/>
      <c r="AI33"/>
      <c r="AJ33"/>
      <c r="AK33"/>
      <c r="AL33"/>
      <c r="AM33"/>
      <c r="AN33"/>
      <c r="AO33"/>
      <c r="AP33"/>
      <c r="AQ33"/>
    </row>
    <row r="34" spans="1:43">
      <c r="A34" s="191">
        <v>34</v>
      </c>
      <c r="B34" s="353"/>
      <c r="C34" s="354"/>
      <c r="D34" s="354"/>
      <c r="E34" s="419"/>
      <c r="F34" s="354"/>
      <c r="G34" s="354"/>
      <c r="H34" s="267"/>
      <c r="I34" s="267"/>
      <c r="J34" s="267"/>
      <c r="K34" s="267"/>
      <c r="L34" s="267"/>
      <c r="M34" s="267"/>
      <c r="N34" s="267"/>
      <c r="O34" s="267"/>
      <c r="P34" s="267"/>
      <c r="Q34" s="267"/>
      <c r="R34" s="267"/>
      <c r="S34" s="267"/>
      <c r="T34" s="267"/>
      <c r="U34" s="59"/>
      <c r="V34" s="429"/>
      <c r="Z34"/>
      <c r="AA34"/>
      <c r="AB34"/>
      <c r="AC34"/>
      <c r="AD34"/>
      <c r="AE34"/>
      <c r="AF34"/>
      <c r="AG34"/>
      <c r="AH34"/>
      <c r="AI34"/>
      <c r="AJ34"/>
      <c r="AK34"/>
      <c r="AL34"/>
      <c r="AM34"/>
      <c r="AN34"/>
      <c r="AO34"/>
      <c r="AP34"/>
      <c r="AQ34"/>
    </row>
    <row r="35" spans="1:43" s="50" customFormat="1" ht="24.9" customHeight="1">
      <c r="A35" s="191">
        <v>35</v>
      </c>
      <c r="B35" s="353"/>
      <c r="C35" s="256" t="s">
        <v>627</v>
      </c>
      <c r="D35" s="267"/>
      <c r="E35" s="267"/>
      <c r="F35" s="267"/>
      <c r="G35" s="267"/>
      <c r="H35" s="267"/>
      <c r="I35" s="267"/>
      <c r="J35" s="267"/>
      <c r="K35" s="267"/>
      <c r="L35" s="267"/>
      <c r="M35" s="267"/>
      <c r="N35" s="267"/>
      <c r="O35" s="267"/>
      <c r="P35" s="267"/>
      <c r="Q35" s="267"/>
      <c r="R35" s="267"/>
      <c r="S35" s="267"/>
      <c r="T35" s="273" t="s">
        <v>133</v>
      </c>
      <c r="U35" s="59"/>
      <c r="V35" s="430"/>
      <c r="W35" s="1"/>
      <c r="X35" s="1"/>
      <c r="Y35" s="1"/>
    </row>
    <row r="36" spans="1:43" s="19" customFormat="1" ht="15" customHeight="1">
      <c r="A36" s="191">
        <v>36</v>
      </c>
      <c r="B36" s="345"/>
      <c r="C36" s="354"/>
      <c r="D36" s="196"/>
      <c r="E36" s="196" t="s">
        <v>174</v>
      </c>
      <c r="F36" s="196"/>
      <c r="G36" s="354"/>
      <c r="H36" s="354"/>
      <c r="I36" s="267"/>
      <c r="J36" s="267"/>
      <c r="K36" s="267"/>
      <c r="L36" s="267"/>
      <c r="M36" s="267"/>
      <c r="N36" s="267"/>
      <c r="O36" s="267"/>
      <c r="P36" s="267"/>
      <c r="Q36" s="267"/>
      <c r="R36" s="267"/>
      <c r="S36" s="263"/>
      <c r="T36" s="263"/>
      <c r="U36" s="59"/>
      <c r="V36" s="429"/>
      <c r="W36" s="1"/>
      <c r="X36" s="1"/>
      <c r="Y36" s="1"/>
      <c r="Z36"/>
      <c r="AA36"/>
      <c r="AB36"/>
      <c r="AC36"/>
      <c r="AD36"/>
      <c r="AE36"/>
      <c r="AF36"/>
      <c r="AG36"/>
      <c r="AH36"/>
      <c r="AI36"/>
      <c r="AJ36"/>
      <c r="AK36"/>
      <c r="AL36"/>
      <c r="AM36"/>
      <c r="AN36"/>
      <c r="AO36"/>
      <c r="AP36"/>
      <c r="AQ36"/>
    </row>
    <row r="37" spans="1:43" s="19" customFormat="1" ht="15" customHeight="1">
      <c r="A37" s="191">
        <v>37</v>
      </c>
      <c r="B37" s="345"/>
      <c r="C37" s="354"/>
      <c r="D37" s="354"/>
      <c r="E37" s="419"/>
      <c r="F37" s="354" t="s">
        <v>175</v>
      </c>
      <c r="G37" s="354"/>
      <c r="H37" s="354"/>
      <c r="I37" s="267"/>
      <c r="J37" s="267"/>
      <c r="K37" s="267"/>
      <c r="L37" s="267"/>
      <c r="M37" s="267"/>
      <c r="N37" s="267"/>
      <c r="O37" s="267"/>
      <c r="P37" s="267"/>
      <c r="Q37" s="267"/>
      <c r="R37" s="267"/>
      <c r="S37" s="375">
        <v>58.545450000000002</v>
      </c>
      <c r="T37" s="263"/>
      <c r="U37" s="59"/>
      <c r="V37" s="429"/>
      <c r="W37" s="1"/>
      <c r="X37" s="1"/>
      <c r="Y37" s="1"/>
      <c r="Z37"/>
      <c r="AA37"/>
      <c r="AB37"/>
      <c r="AC37"/>
      <c r="AD37"/>
      <c r="AE37"/>
      <c r="AF37"/>
      <c r="AG37"/>
      <c r="AH37"/>
      <c r="AI37"/>
      <c r="AJ37"/>
      <c r="AK37"/>
      <c r="AL37"/>
      <c r="AM37"/>
      <c r="AN37"/>
      <c r="AO37"/>
      <c r="AP37"/>
      <c r="AQ37"/>
    </row>
    <row r="38" spans="1:43" s="19" customFormat="1" ht="15" customHeight="1">
      <c r="A38" s="191">
        <v>38</v>
      </c>
      <c r="B38" s="345"/>
      <c r="C38" s="354"/>
      <c r="D38" s="354"/>
      <c r="E38" s="419"/>
      <c r="F38" s="354" t="s">
        <v>375</v>
      </c>
      <c r="G38" s="354"/>
      <c r="H38" s="354"/>
      <c r="I38" s="267"/>
      <c r="J38" s="267"/>
      <c r="K38" s="267"/>
      <c r="L38" s="267"/>
      <c r="M38" s="267"/>
      <c r="N38" s="267"/>
      <c r="O38" s="267"/>
      <c r="P38" s="267"/>
      <c r="Q38" s="267"/>
      <c r="R38" s="267"/>
      <c r="S38" s="375">
        <v>86.83928800000001</v>
      </c>
      <c r="T38" s="263"/>
      <c r="U38" s="59"/>
      <c r="V38" s="429"/>
      <c r="W38" s="1"/>
      <c r="X38" s="1"/>
      <c r="Y38" s="1"/>
      <c r="Z38"/>
      <c r="AA38"/>
      <c r="AB38"/>
      <c r="AC38"/>
      <c r="AD38"/>
      <c r="AE38"/>
      <c r="AF38"/>
      <c r="AG38"/>
      <c r="AH38"/>
      <c r="AI38"/>
      <c r="AJ38"/>
      <c r="AK38"/>
      <c r="AL38"/>
      <c r="AM38"/>
      <c r="AN38"/>
      <c r="AO38"/>
      <c r="AP38"/>
      <c r="AQ38"/>
    </row>
    <row r="39" spans="1:43" s="41" customFormat="1" ht="15" customHeight="1">
      <c r="A39" s="191"/>
      <c r="B39" s="345"/>
      <c r="C39" s="354"/>
      <c r="D39" s="354"/>
      <c r="E39" s="419"/>
      <c r="F39" s="354" t="s">
        <v>376</v>
      </c>
      <c r="G39" s="354"/>
      <c r="H39" s="354"/>
      <c r="I39" s="267"/>
      <c r="J39" s="267"/>
      <c r="K39" s="267"/>
      <c r="L39" s="267"/>
      <c r="M39" s="267"/>
      <c r="N39" s="267"/>
      <c r="O39" s="267"/>
      <c r="P39" s="267"/>
      <c r="Q39" s="267"/>
      <c r="R39" s="267"/>
      <c r="S39" s="375">
        <v>105.64945999999999</v>
      </c>
      <c r="T39" s="263"/>
      <c r="U39" s="59"/>
      <c r="V39" s="429"/>
      <c r="W39" s="1"/>
      <c r="X39" s="1"/>
      <c r="Y39" s="1"/>
      <c r="Z39" s="50"/>
      <c r="AA39" s="50"/>
      <c r="AB39" s="50"/>
      <c r="AC39" s="50"/>
      <c r="AD39" s="50"/>
      <c r="AE39" s="50"/>
      <c r="AF39" s="50"/>
      <c r="AG39" s="50"/>
      <c r="AH39" s="50"/>
      <c r="AI39" s="50"/>
      <c r="AJ39" s="50"/>
      <c r="AK39" s="50"/>
      <c r="AL39" s="50"/>
      <c r="AM39" s="50"/>
      <c r="AN39" s="50"/>
      <c r="AO39" s="50"/>
      <c r="AP39" s="50"/>
      <c r="AQ39" s="50"/>
    </row>
    <row r="40" spans="1:43" s="19" customFormat="1" ht="15" customHeight="1">
      <c r="A40" s="191">
        <v>40</v>
      </c>
      <c r="B40" s="345"/>
      <c r="C40" s="354"/>
      <c r="D40" s="354"/>
      <c r="E40" s="419"/>
      <c r="F40" s="354" t="s">
        <v>176</v>
      </c>
      <c r="G40" s="354"/>
      <c r="H40" s="354"/>
      <c r="I40" s="267"/>
      <c r="J40" s="267"/>
      <c r="K40" s="267"/>
      <c r="L40" s="267"/>
      <c r="M40" s="267"/>
      <c r="N40" s="267"/>
      <c r="O40" s="267"/>
      <c r="P40" s="267"/>
      <c r="Q40" s="267"/>
      <c r="R40" s="267"/>
      <c r="S40" s="375">
        <v>0</v>
      </c>
      <c r="T40" s="263"/>
      <c r="U40" s="59"/>
      <c r="V40" s="429"/>
      <c r="W40" s="1"/>
      <c r="X40" s="1"/>
      <c r="Y40" s="1"/>
      <c r="Z40"/>
      <c r="AA40"/>
      <c r="AB40"/>
      <c r="AC40"/>
      <c r="AD40"/>
      <c r="AE40"/>
      <c r="AF40"/>
      <c r="AG40"/>
      <c r="AH40"/>
      <c r="AI40"/>
      <c r="AJ40"/>
      <c r="AK40"/>
      <c r="AL40"/>
      <c r="AM40"/>
      <c r="AN40"/>
      <c r="AO40"/>
      <c r="AP40"/>
      <c r="AQ40"/>
    </row>
    <row r="41" spans="1:43" s="19" customFormat="1" ht="15" customHeight="1">
      <c r="A41" s="191">
        <v>41</v>
      </c>
      <c r="B41" s="345"/>
      <c r="C41" s="354"/>
      <c r="D41" s="196"/>
      <c r="E41" s="196" t="s">
        <v>177</v>
      </c>
      <c r="F41" s="196"/>
      <c r="G41" s="354"/>
      <c r="H41" s="354"/>
      <c r="I41" s="267"/>
      <c r="J41" s="267"/>
      <c r="K41" s="267"/>
      <c r="L41" s="267"/>
      <c r="M41" s="267"/>
      <c r="N41" s="267"/>
      <c r="O41" s="267"/>
      <c r="P41" s="267"/>
      <c r="Q41" s="267"/>
      <c r="R41" s="267"/>
      <c r="S41" s="304"/>
      <c r="T41" s="263"/>
      <c r="U41" s="59"/>
      <c r="V41" s="429"/>
      <c r="W41" s="1"/>
      <c r="X41" s="1"/>
      <c r="Y41" s="1"/>
      <c r="Z41"/>
      <c r="AA41"/>
      <c r="AB41"/>
      <c r="AC41"/>
      <c r="AD41"/>
      <c r="AE41"/>
      <c r="AF41"/>
      <c r="AG41"/>
      <c r="AH41"/>
      <c r="AI41"/>
      <c r="AJ41"/>
      <c r="AK41"/>
      <c r="AL41"/>
      <c r="AM41"/>
      <c r="AN41"/>
      <c r="AO41"/>
      <c r="AP41"/>
      <c r="AQ41"/>
    </row>
    <row r="42" spans="1:43" s="19" customFormat="1" ht="15" customHeight="1">
      <c r="A42" s="191">
        <v>42</v>
      </c>
      <c r="B42" s="345"/>
      <c r="C42" s="354"/>
      <c r="D42" s="354"/>
      <c r="E42" s="419"/>
      <c r="F42" s="354" t="s">
        <v>178</v>
      </c>
      <c r="G42" s="354"/>
      <c r="H42" s="354"/>
      <c r="I42" s="267"/>
      <c r="J42" s="267"/>
      <c r="K42" s="267"/>
      <c r="L42" s="267"/>
      <c r="M42" s="267"/>
      <c r="N42" s="267"/>
      <c r="O42" s="267"/>
      <c r="P42" s="267"/>
      <c r="Q42" s="267"/>
      <c r="R42" s="267"/>
      <c r="S42" s="375">
        <v>0</v>
      </c>
      <c r="T42" s="263"/>
      <c r="U42" s="59"/>
      <c r="V42" s="429"/>
      <c r="W42" s="1"/>
      <c r="X42" s="1"/>
      <c r="Y42" s="1"/>
      <c r="Z42"/>
      <c r="AA42"/>
      <c r="AB42"/>
      <c r="AC42"/>
      <c r="AD42"/>
      <c r="AE42"/>
      <c r="AF42"/>
      <c r="AG42"/>
      <c r="AH42"/>
      <c r="AI42"/>
      <c r="AJ42"/>
      <c r="AK42"/>
      <c r="AL42"/>
      <c r="AM42"/>
      <c r="AN42"/>
      <c r="AO42"/>
      <c r="AP42"/>
      <c r="AQ42"/>
    </row>
    <row r="43" spans="1:43" s="19" customFormat="1" ht="15" customHeight="1">
      <c r="A43" s="191">
        <v>43</v>
      </c>
      <c r="B43" s="345"/>
      <c r="C43" s="354"/>
      <c r="D43" s="354"/>
      <c r="E43" s="419"/>
      <c r="F43" s="354" t="s">
        <v>179</v>
      </c>
      <c r="G43" s="354"/>
      <c r="H43" s="354"/>
      <c r="I43" s="267"/>
      <c r="J43" s="267"/>
      <c r="K43" s="267"/>
      <c r="L43" s="267"/>
      <c r="M43" s="267"/>
      <c r="N43" s="267"/>
      <c r="O43" s="267"/>
      <c r="P43" s="267"/>
      <c r="Q43" s="267"/>
      <c r="R43" s="267"/>
      <c r="S43" s="375">
        <v>12298.41396</v>
      </c>
      <c r="T43" s="263"/>
      <c r="U43" s="59"/>
      <c r="V43" s="429"/>
      <c r="W43" s="1"/>
      <c r="X43" s="1"/>
      <c r="Y43" s="1"/>
      <c r="Z43"/>
      <c r="AA43"/>
      <c r="AB43"/>
      <c r="AC43"/>
      <c r="AD43"/>
      <c r="AE43"/>
      <c r="AF43"/>
      <c r="AG43"/>
      <c r="AH43"/>
      <c r="AI43"/>
      <c r="AJ43"/>
      <c r="AK43"/>
      <c r="AL43"/>
      <c r="AM43"/>
      <c r="AN43"/>
      <c r="AO43"/>
      <c r="AP43"/>
      <c r="AQ43"/>
    </row>
    <row r="44" spans="1:43" s="19" customFormat="1" ht="15" customHeight="1">
      <c r="A44" s="191">
        <v>44</v>
      </c>
      <c r="B44" s="345"/>
      <c r="C44" s="354"/>
      <c r="D44" s="354"/>
      <c r="E44" s="419"/>
      <c r="F44" s="354" t="s">
        <v>180</v>
      </c>
      <c r="G44" s="354"/>
      <c r="H44" s="354"/>
      <c r="I44" s="267"/>
      <c r="J44" s="267"/>
      <c r="K44" s="267"/>
      <c r="L44" s="267"/>
      <c r="M44" s="267"/>
      <c r="N44" s="267"/>
      <c r="O44" s="267"/>
      <c r="P44" s="267"/>
      <c r="Q44" s="267"/>
      <c r="R44" s="267"/>
      <c r="S44" s="375">
        <v>403.62977999999998</v>
      </c>
      <c r="T44" s="263"/>
      <c r="U44" s="59"/>
      <c r="V44" s="429"/>
      <c r="W44" s="1"/>
      <c r="X44" s="1"/>
      <c r="Y44" s="1"/>
      <c r="Z44"/>
      <c r="AA44"/>
      <c r="AB44"/>
      <c r="AC44"/>
      <c r="AD44"/>
      <c r="AE44"/>
      <c r="AF44"/>
      <c r="AG44"/>
      <c r="AH44"/>
      <c r="AI44"/>
      <c r="AJ44"/>
      <c r="AK44"/>
      <c r="AL44"/>
      <c r="AM44"/>
      <c r="AN44"/>
      <c r="AO44"/>
      <c r="AP44"/>
      <c r="AQ44"/>
    </row>
    <row r="45" spans="1:43" s="19" customFormat="1" ht="15" customHeight="1">
      <c r="A45" s="191">
        <v>45</v>
      </c>
      <c r="B45" s="345"/>
      <c r="C45" s="354"/>
      <c r="D45" s="354"/>
      <c r="E45" s="419"/>
      <c r="F45" s="354" t="s">
        <v>181</v>
      </c>
      <c r="G45" s="354"/>
      <c r="H45" s="354"/>
      <c r="I45" s="267"/>
      <c r="J45" s="267"/>
      <c r="K45" s="267"/>
      <c r="L45" s="267"/>
      <c r="M45" s="267"/>
      <c r="N45" s="267"/>
      <c r="O45" s="267"/>
      <c r="P45" s="267"/>
      <c r="Q45" s="267"/>
      <c r="R45" s="267"/>
      <c r="S45" s="375">
        <v>0</v>
      </c>
      <c r="T45" s="263"/>
      <c r="U45" s="59"/>
      <c r="V45" s="429"/>
      <c r="W45" s="1"/>
      <c r="X45" s="1"/>
      <c r="Y45" s="1"/>
      <c r="Z45"/>
      <c r="AA45"/>
      <c r="AB45"/>
      <c r="AC45"/>
      <c r="AD45"/>
      <c r="AE45"/>
      <c r="AF45"/>
      <c r="AG45"/>
      <c r="AH45"/>
      <c r="AI45"/>
      <c r="AJ45"/>
      <c r="AK45"/>
      <c r="AL45"/>
      <c r="AM45"/>
      <c r="AN45"/>
      <c r="AO45"/>
      <c r="AP45"/>
      <c r="AQ45"/>
    </row>
    <row r="46" spans="1:43" s="19" customFormat="1" ht="15" customHeight="1">
      <c r="A46" s="191">
        <v>46</v>
      </c>
      <c r="B46" s="345"/>
      <c r="C46" s="354"/>
      <c r="D46" s="354"/>
      <c r="E46" s="419"/>
      <c r="F46" s="354" t="s">
        <v>182</v>
      </c>
      <c r="G46" s="354"/>
      <c r="H46" s="354"/>
      <c r="I46" s="267"/>
      <c r="J46" s="267"/>
      <c r="K46" s="267"/>
      <c r="L46" s="267"/>
      <c r="M46" s="267"/>
      <c r="N46" s="267"/>
      <c r="O46" s="267"/>
      <c r="P46" s="267"/>
      <c r="Q46" s="267"/>
      <c r="R46" s="267"/>
      <c r="S46" s="375">
        <v>0</v>
      </c>
      <c r="T46" s="263"/>
      <c r="U46" s="59"/>
      <c r="V46" s="429"/>
      <c r="W46" s="1"/>
      <c r="X46" s="1"/>
      <c r="Y46" s="1"/>
      <c r="Z46"/>
      <c r="AA46"/>
      <c r="AB46"/>
      <c r="AC46"/>
      <c r="AD46"/>
      <c r="AE46"/>
      <c r="AF46"/>
      <c r="AG46"/>
      <c r="AH46"/>
      <c r="AI46"/>
      <c r="AJ46"/>
      <c r="AK46"/>
      <c r="AL46"/>
      <c r="AM46"/>
      <c r="AN46"/>
      <c r="AO46"/>
      <c r="AP46"/>
      <c r="AQ46"/>
    </row>
    <row r="47" spans="1:43" s="19" customFormat="1" ht="15" customHeight="1">
      <c r="A47" s="191">
        <v>47</v>
      </c>
      <c r="B47" s="345"/>
      <c r="C47" s="354"/>
      <c r="D47" s="354"/>
      <c r="E47" s="419"/>
      <c r="F47" s="354" t="s">
        <v>183</v>
      </c>
      <c r="G47" s="354"/>
      <c r="H47" s="354"/>
      <c r="I47" s="267"/>
      <c r="J47" s="267"/>
      <c r="K47" s="267"/>
      <c r="L47" s="267"/>
      <c r="M47" s="267"/>
      <c r="N47" s="267"/>
      <c r="O47" s="267"/>
      <c r="P47" s="267"/>
      <c r="Q47" s="267"/>
      <c r="R47" s="267"/>
      <c r="S47" s="375">
        <v>0</v>
      </c>
      <c r="T47" s="263"/>
      <c r="U47" s="59"/>
      <c r="V47" s="429"/>
      <c r="W47" s="1"/>
      <c r="X47" s="1"/>
      <c r="Y47" s="1"/>
      <c r="Z47"/>
      <c r="AA47"/>
      <c r="AB47"/>
      <c r="AC47"/>
      <c r="AD47"/>
      <c r="AE47"/>
      <c r="AF47"/>
      <c r="AG47"/>
      <c r="AH47"/>
      <c r="AI47"/>
      <c r="AJ47"/>
      <c r="AK47"/>
      <c r="AL47"/>
      <c r="AM47"/>
      <c r="AN47"/>
      <c r="AO47"/>
      <c r="AP47"/>
      <c r="AQ47"/>
    </row>
    <row r="48" spans="1:43" s="19" customFormat="1" ht="15" customHeight="1" thickBot="1">
      <c r="A48" s="191">
        <v>48</v>
      </c>
      <c r="B48" s="345"/>
      <c r="C48" s="354"/>
      <c r="D48" s="354"/>
      <c r="E48" s="419"/>
      <c r="F48" s="354" t="s">
        <v>184</v>
      </c>
      <c r="G48" s="354"/>
      <c r="H48" s="354"/>
      <c r="I48" s="267"/>
      <c r="J48" s="267"/>
      <c r="K48" s="267"/>
      <c r="L48" s="267"/>
      <c r="M48" s="267"/>
      <c r="N48" s="267"/>
      <c r="O48" s="267"/>
      <c r="P48" s="267"/>
      <c r="Q48" s="267"/>
      <c r="R48" s="267"/>
      <c r="S48" s="375">
        <v>0</v>
      </c>
      <c r="T48" s="263"/>
      <c r="U48" s="59"/>
      <c r="V48" s="429"/>
      <c r="W48" s="1"/>
      <c r="X48" s="1"/>
      <c r="Y48" s="1"/>
      <c r="Z48"/>
      <c r="AA48"/>
      <c r="AB48"/>
      <c r="AC48"/>
      <c r="AD48"/>
      <c r="AE48"/>
      <c r="AF48"/>
      <c r="AG48"/>
      <c r="AH48"/>
      <c r="AI48"/>
      <c r="AJ48"/>
      <c r="AK48"/>
      <c r="AL48"/>
      <c r="AM48"/>
      <c r="AN48"/>
      <c r="AO48"/>
      <c r="AP48"/>
      <c r="AQ48"/>
    </row>
    <row r="49" spans="1:43" s="19" customFormat="1" ht="15" customHeight="1" thickBot="1">
      <c r="A49" s="191">
        <v>49</v>
      </c>
      <c r="B49" s="345"/>
      <c r="C49" s="354"/>
      <c r="D49" s="274"/>
      <c r="E49" s="274" t="s">
        <v>170</v>
      </c>
      <c r="F49" s="354"/>
      <c r="G49" s="354"/>
      <c r="H49" s="354"/>
      <c r="I49" s="267"/>
      <c r="J49" s="267"/>
      <c r="K49" s="267"/>
      <c r="L49" s="267"/>
      <c r="M49" s="267"/>
      <c r="N49" s="267"/>
      <c r="O49" s="267"/>
      <c r="P49" s="267"/>
      <c r="Q49" s="267"/>
      <c r="R49" s="267"/>
      <c r="S49" s="263"/>
      <c r="T49" s="376">
        <f>SUM(S37:S40,S42:S48)</f>
        <v>12953.077937999999</v>
      </c>
      <c r="U49" s="59"/>
      <c r="V49" s="429" t="s">
        <v>693</v>
      </c>
      <c r="W49" s="1"/>
      <c r="X49" s="1"/>
      <c r="Y49" s="1"/>
      <c r="Z49"/>
      <c r="AA49"/>
      <c r="AB49"/>
      <c r="AC49"/>
      <c r="AD49"/>
      <c r="AE49"/>
      <c r="AF49"/>
      <c r="AG49"/>
      <c r="AH49"/>
      <c r="AI49"/>
      <c r="AJ49"/>
      <c r="AK49"/>
      <c r="AL49"/>
      <c r="AM49"/>
      <c r="AN49"/>
      <c r="AO49"/>
      <c r="AP49"/>
      <c r="AQ49"/>
    </row>
    <row r="50" spans="1:43" s="55" customFormat="1">
      <c r="A50" s="191"/>
      <c r="B50" s="345"/>
      <c r="C50" s="354"/>
      <c r="D50" s="274"/>
      <c r="E50" s="274"/>
      <c r="F50" s="354"/>
      <c r="G50" s="354"/>
      <c r="H50" s="354"/>
      <c r="I50" s="267"/>
      <c r="J50" s="267"/>
      <c r="K50" s="267"/>
      <c r="L50" s="267"/>
      <c r="M50" s="267"/>
      <c r="N50" s="267"/>
      <c r="O50" s="267"/>
      <c r="P50" s="267"/>
      <c r="Q50" s="267"/>
      <c r="R50" s="267"/>
      <c r="S50" s="263"/>
      <c r="T50" s="284"/>
      <c r="U50" s="59"/>
      <c r="V50" s="429"/>
      <c r="W50" s="189"/>
      <c r="X50" s="189"/>
      <c r="Y50" s="189"/>
      <c r="Z50" s="218"/>
      <c r="AA50" s="218"/>
      <c r="AB50" s="218"/>
      <c r="AC50" s="218"/>
      <c r="AD50" s="218"/>
      <c r="AE50" s="218"/>
      <c r="AF50" s="218"/>
      <c r="AG50" s="218"/>
      <c r="AH50" s="218"/>
      <c r="AI50" s="218"/>
      <c r="AJ50" s="218"/>
      <c r="AK50" s="218"/>
      <c r="AL50" s="218"/>
      <c r="AM50" s="218"/>
      <c r="AN50" s="218"/>
      <c r="AO50" s="218"/>
      <c r="AP50" s="218"/>
      <c r="AQ50" s="218"/>
    </row>
    <row r="51" spans="1:43" s="50" customFormat="1" ht="24.9" customHeight="1">
      <c r="A51" s="191">
        <v>57</v>
      </c>
      <c r="B51" s="353"/>
      <c r="C51" s="254" t="s">
        <v>628</v>
      </c>
      <c r="D51" s="343"/>
      <c r="E51" s="415"/>
      <c r="F51" s="343"/>
      <c r="G51" s="343"/>
      <c r="H51" s="343"/>
      <c r="I51" s="343"/>
      <c r="J51" s="343"/>
      <c r="K51" s="343"/>
      <c r="L51" s="343"/>
      <c r="M51" s="343"/>
      <c r="N51" s="343"/>
      <c r="O51" s="343"/>
      <c r="P51" s="343"/>
      <c r="Q51" s="343"/>
      <c r="R51" s="343"/>
      <c r="S51" s="635" t="s">
        <v>133</v>
      </c>
      <c r="T51" s="635"/>
      <c r="U51" s="59"/>
      <c r="V51" s="430"/>
      <c r="W51" s="1"/>
      <c r="X51" s="1"/>
      <c r="Y51" s="1"/>
    </row>
    <row r="52" spans="1:43" s="19" customFormat="1">
      <c r="A52" s="191">
        <v>58</v>
      </c>
      <c r="B52" s="345"/>
      <c r="C52" s="354"/>
      <c r="D52" s="354"/>
      <c r="E52" s="419"/>
      <c r="F52" s="354"/>
      <c r="G52" s="354"/>
      <c r="H52" s="267"/>
      <c r="I52" s="267"/>
      <c r="J52" s="267"/>
      <c r="K52" s="267"/>
      <c r="L52" s="267"/>
      <c r="M52" s="267"/>
      <c r="N52" s="267"/>
      <c r="O52" s="267"/>
      <c r="P52" s="267"/>
      <c r="Q52" s="267"/>
      <c r="R52" s="267"/>
      <c r="S52" s="273" t="s">
        <v>123</v>
      </c>
      <c r="T52" s="273" t="s">
        <v>185</v>
      </c>
      <c r="U52" s="59"/>
      <c r="V52" s="430"/>
      <c r="W52" s="1"/>
      <c r="X52" s="1"/>
      <c r="Y52" s="1"/>
      <c r="Z52"/>
      <c r="AA52"/>
      <c r="AB52"/>
      <c r="AC52"/>
      <c r="AD52"/>
      <c r="AE52"/>
      <c r="AF52"/>
      <c r="AG52"/>
      <c r="AH52"/>
      <c r="AI52"/>
      <c r="AJ52"/>
      <c r="AK52"/>
      <c r="AL52"/>
      <c r="AM52"/>
      <c r="AN52"/>
      <c r="AO52"/>
      <c r="AP52"/>
      <c r="AQ52"/>
    </row>
    <row r="53" spans="1:43" s="19" customFormat="1">
      <c r="A53" s="191">
        <v>59</v>
      </c>
      <c r="B53" s="345"/>
      <c r="C53" s="354"/>
      <c r="D53" s="354"/>
      <c r="E53" s="419"/>
      <c r="F53" s="354"/>
      <c r="G53" s="354"/>
      <c r="H53" s="267"/>
      <c r="I53" s="267"/>
      <c r="J53" s="267"/>
      <c r="K53" s="267"/>
      <c r="L53" s="267"/>
      <c r="M53" s="267"/>
      <c r="N53" s="267"/>
      <c r="O53" s="267"/>
      <c r="P53" s="267"/>
      <c r="Q53" s="267"/>
      <c r="R53" s="267"/>
      <c r="S53" s="275">
        <f>IF(ISNUMBER(CoverSheet!$C$12),DATE(YEAR(CoverSheet!$C$12)-1,MONTH(CoverSheet!$C$12),DAY(CoverSheet!$C$12)),"")</f>
        <v>41364</v>
      </c>
      <c r="T53" s="276">
        <f>R3</f>
        <v>41729</v>
      </c>
      <c r="U53" s="59"/>
      <c r="V53" s="430"/>
      <c r="W53" s="1"/>
      <c r="X53" s="1"/>
      <c r="Y53" s="1"/>
      <c r="Z53"/>
      <c r="AA53"/>
      <c r="AB53"/>
      <c r="AC53"/>
      <c r="AD53"/>
      <c r="AE53"/>
      <c r="AF53"/>
      <c r="AG53"/>
      <c r="AH53"/>
      <c r="AI53"/>
      <c r="AJ53"/>
      <c r="AK53"/>
      <c r="AL53"/>
      <c r="AM53"/>
      <c r="AN53"/>
      <c r="AO53"/>
      <c r="AP53"/>
      <c r="AQ53"/>
    </row>
    <row r="54" spans="1:43" s="19" customFormat="1" ht="15" customHeight="1">
      <c r="A54" s="191">
        <v>60</v>
      </c>
      <c r="B54" s="345"/>
      <c r="C54" s="354"/>
      <c r="D54" s="354"/>
      <c r="E54" s="419"/>
      <c r="F54" s="354" t="s">
        <v>186</v>
      </c>
      <c r="G54" s="354"/>
      <c r="H54" s="267"/>
      <c r="I54" s="267"/>
      <c r="J54" s="267"/>
      <c r="K54" s="267"/>
      <c r="L54" s="267"/>
      <c r="M54" s="267"/>
      <c r="N54" s="267"/>
      <c r="O54" s="267"/>
      <c r="P54" s="267"/>
      <c r="Q54" s="267"/>
      <c r="R54" s="267"/>
      <c r="S54" s="571"/>
      <c r="T54" s="571"/>
      <c r="U54" s="59"/>
      <c r="V54" s="429"/>
      <c r="W54" s="1"/>
      <c r="X54" s="1"/>
      <c r="Y54" s="1"/>
      <c r="Z54"/>
      <c r="AA54"/>
      <c r="AB54"/>
      <c r="AC54"/>
      <c r="AD54"/>
      <c r="AE54"/>
      <c r="AF54"/>
      <c r="AG54"/>
      <c r="AH54"/>
      <c r="AI54"/>
      <c r="AJ54"/>
      <c r="AK54"/>
      <c r="AL54"/>
      <c r="AM54"/>
      <c r="AN54"/>
      <c r="AO54"/>
      <c r="AP54"/>
      <c r="AQ54"/>
    </row>
    <row r="55" spans="1:43" s="19" customFormat="1" ht="15" customHeight="1">
      <c r="A55" s="191">
        <v>61</v>
      </c>
      <c r="B55" s="345"/>
      <c r="C55" s="354"/>
      <c r="D55" s="354"/>
      <c r="E55" s="419"/>
      <c r="F55" s="354" t="s">
        <v>187</v>
      </c>
      <c r="G55" s="354"/>
      <c r="H55" s="267"/>
      <c r="I55" s="267"/>
      <c r="J55" s="267"/>
      <c r="K55" s="267"/>
      <c r="L55" s="267"/>
      <c r="M55" s="267"/>
      <c r="N55" s="267"/>
      <c r="O55" s="267"/>
      <c r="P55" s="267"/>
      <c r="Q55" s="267"/>
      <c r="R55" s="267"/>
      <c r="S55" s="572"/>
      <c r="T55" s="572"/>
      <c r="U55" s="59"/>
      <c r="V55" s="429"/>
      <c r="W55" s="1"/>
      <c r="X55" s="1"/>
      <c r="Y55" s="1"/>
      <c r="Z55"/>
      <c r="AA55"/>
      <c r="AB55"/>
      <c r="AC55"/>
      <c r="AD55"/>
      <c r="AE55"/>
      <c r="AF55"/>
      <c r="AG55"/>
      <c r="AH55"/>
      <c r="AI55"/>
      <c r="AJ55"/>
      <c r="AK55"/>
      <c r="AL55"/>
      <c r="AM55"/>
      <c r="AN55"/>
      <c r="AO55"/>
      <c r="AP55"/>
      <c r="AQ55"/>
    </row>
    <row r="56" spans="1:43" s="19" customFormat="1" ht="15" customHeight="1">
      <c r="A56" s="191">
        <v>62</v>
      </c>
      <c r="B56" s="345"/>
      <c r="C56" s="354"/>
      <c r="D56" s="354"/>
      <c r="E56" s="419"/>
      <c r="F56" s="354"/>
      <c r="G56" s="354"/>
      <c r="H56" s="267"/>
      <c r="I56" s="267"/>
      <c r="J56" s="267"/>
      <c r="K56" s="267"/>
      <c r="L56" s="267"/>
      <c r="M56" s="267"/>
      <c r="N56" s="267"/>
      <c r="O56" s="267"/>
      <c r="P56" s="267"/>
      <c r="Q56" s="267"/>
      <c r="R56" s="267"/>
      <c r="S56" s="295"/>
      <c r="T56" s="295"/>
      <c r="U56" s="59"/>
      <c r="V56" s="429"/>
      <c r="W56" s="1"/>
      <c r="X56" s="1"/>
      <c r="Y56" s="1"/>
      <c r="Z56"/>
      <c r="AA56"/>
      <c r="AB56"/>
      <c r="AC56"/>
      <c r="AD56"/>
      <c r="AE56"/>
      <c r="AF56"/>
      <c r="AG56"/>
      <c r="AH56"/>
      <c r="AI56"/>
      <c r="AJ56"/>
      <c r="AK56"/>
      <c r="AL56"/>
      <c r="AM56"/>
      <c r="AN56"/>
      <c r="AO56"/>
      <c r="AP56"/>
      <c r="AQ56"/>
    </row>
    <row r="57" spans="1:43" s="19" customFormat="1" ht="15" customHeight="1">
      <c r="A57" s="191">
        <v>63</v>
      </c>
      <c r="B57" s="345"/>
      <c r="C57" s="354"/>
      <c r="D57" s="354"/>
      <c r="E57" s="419"/>
      <c r="F57" s="354" t="s">
        <v>436</v>
      </c>
      <c r="G57" s="354"/>
      <c r="H57" s="267"/>
      <c r="I57" s="267"/>
      <c r="J57" s="267"/>
      <c r="K57" s="267"/>
      <c r="L57" s="267"/>
      <c r="M57" s="267"/>
      <c r="N57" s="267"/>
      <c r="O57" s="267"/>
      <c r="P57" s="267"/>
      <c r="Q57" s="267"/>
      <c r="R57" s="267"/>
      <c r="S57" s="295"/>
      <c r="T57" s="571"/>
      <c r="U57" s="59"/>
      <c r="V57" s="429"/>
      <c r="W57" s="1"/>
      <c r="X57" s="1"/>
      <c r="Y57" s="1"/>
      <c r="Z57"/>
      <c r="AA57"/>
      <c r="AB57"/>
      <c r="AC57"/>
      <c r="AD57"/>
      <c r="AE57"/>
      <c r="AF57"/>
      <c r="AG57"/>
      <c r="AH57"/>
      <c r="AI57"/>
      <c r="AJ57"/>
      <c r="AK57"/>
      <c r="AL57"/>
      <c r="AM57"/>
      <c r="AN57"/>
      <c r="AO57"/>
      <c r="AP57"/>
      <c r="AQ57"/>
    </row>
    <row r="58" spans="1:43" s="19" customFormat="1">
      <c r="A58" s="191">
        <v>64</v>
      </c>
      <c r="B58" s="345"/>
      <c r="C58" s="354"/>
      <c r="D58" s="354"/>
      <c r="E58" s="419"/>
      <c r="F58" s="354"/>
      <c r="G58" s="354"/>
      <c r="H58" s="267"/>
      <c r="I58" s="267"/>
      <c r="J58" s="267"/>
      <c r="K58" s="267"/>
      <c r="L58" s="267"/>
      <c r="M58" s="267"/>
      <c r="N58" s="267"/>
      <c r="O58" s="267"/>
      <c r="P58" s="267"/>
      <c r="Q58" s="267"/>
      <c r="R58" s="267"/>
      <c r="S58" s="267"/>
      <c r="T58" s="267"/>
      <c r="U58" s="59"/>
      <c r="V58" s="429"/>
      <c r="W58" s="1"/>
      <c r="X58" s="1"/>
      <c r="Y58" s="1"/>
      <c r="Z58"/>
      <c r="AA58"/>
      <c r="AB58"/>
      <c r="AC58"/>
      <c r="AD58"/>
      <c r="AE58"/>
      <c r="AF58"/>
      <c r="AG58"/>
      <c r="AH58"/>
      <c r="AI58"/>
      <c r="AJ58"/>
      <c r="AK58"/>
      <c r="AL58"/>
      <c r="AM58"/>
      <c r="AN58"/>
      <c r="AO58"/>
      <c r="AP58"/>
      <c r="AQ58"/>
    </row>
    <row r="59" spans="1:43" s="19" customFormat="1" ht="56.25" customHeight="1">
      <c r="A59" s="191">
        <v>65</v>
      </c>
      <c r="B59" s="345"/>
      <c r="C59" s="354"/>
      <c r="D59" s="354"/>
      <c r="E59" s="419"/>
      <c r="F59" s="354"/>
      <c r="G59" s="354"/>
      <c r="H59" s="267"/>
      <c r="I59" s="267"/>
      <c r="J59" s="267"/>
      <c r="K59" s="267"/>
      <c r="L59" s="267"/>
      <c r="M59" s="267"/>
      <c r="N59" s="267"/>
      <c r="O59" s="267"/>
      <c r="P59" s="267"/>
      <c r="Q59" s="267"/>
      <c r="R59" s="267"/>
      <c r="S59" s="340" t="s">
        <v>440</v>
      </c>
      <c r="T59" s="340" t="s">
        <v>441</v>
      </c>
      <c r="U59" s="59"/>
      <c r="V59" s="429"/>
      <c r="W59" s="1"/>
      <c r="X59" s="1"/>
      <c r="Y59" s="1"/>
      <c r="Z59"/>
      <c r="AA59"/>
      <c r="AB59"/>
      <c r="AC59"/>
      <c r="AD59"/>
      <c r="AE59"/>
      <c r="AF59"/>
      <c r="AG59"/>
      <c r="AH59"/>
      <c r="AI59"/>
      <c r="AJ59"/>
      <c r="AK59"/>
      <c r="AL59"/>
      <c r="AM59"/>
      <c r="AN59"/>
      <c r="AO59"/>
      <c r="AP59"/>
      <c r="AQ59"/>
    </row>
    <row r="60" spans="1:43" s="19" customFormat="1" ht="15" customHeight="1">
      <c r="A60" s="191">
        <v>66</v>
      </c>
      <c r="B60" s="345"/>
      <c r="C60" s="354"/>
      <c r="D60" s="354"/>
      <c r="E60" s="419"/>
      <c r="F60" s="354" t="s">
        <v>188</v>
      </c>
      <c r="G60" s="277">
        <f>IF(ISNUMBER(CoverSheet!$C$12),DATE(YEAR(CoverSheet!$C$12)-5,MONTH(CoverSheet!$C$12),DAY(CoverSheet!$C$12)),"[year]")</f>
        <v>39903</v>
      </c>
      <c r="H60" s="277"/>
      <c r="I60" s="267"/>
      <c r="J60" s="267"/>
      <c r="K60" s="267"/>
      <c r="L60" s="267"/>
      <c r="M60" s="267"/>
      <c r="N60" s="267"/>
      <c r="O60" s="267"/>
      <c r="P60" s="267"/>
      <c r="Q60" s="267"/>
      <c r="R60" s="267"/>
      <c r="S60" s="571"/>
      <c r="T60" s="571"/>
      <c r="U60" s="59"/>
      <c r="V60" s="429"/>
      <c r="W60" s="1"/>
      <c r="X60" s="1"/>
      <c r="Y60" s="1"/>
      <c r="Z60"/>
      <c r="AA60"/>
      <c r="AB60"/>
      <c r="AC60"/>
      <c r="AD60"/>
      <c r="AE60"/>
      <c r="AF60"/>
      <c r="AG60"/>
      <c r="AH60"/>
      <c r="AI60"/>
      <c r="AJ60"/>
      <c r="AK60"/>
      <c r="AL60"/>
      <c r="AM60"/>
      <c r="AN60"/>
      <c r="AO60"/>
      <c r="AP60"/>
      <c r="AQ60"/>
    </row>
    <row r="61" spans="1:43" s="19" customFormat="1" ht="15" customHeight="1">
      <c r="A61" s="191">
        <v>67</v>
      </c>
      <c r="B61" s="345"/>
      <c r="C61" s="354"/>
      <c r="D61" s="354"/>
      <c r="E61" s="419"/>
      <c r="F61" s="354" t="s">
        <v>189</v>
      </c>
      <c r="G61" s="277">
        <f>IF(ISNUMBER(CoverSheet!$C$12),DATE(YEAR(CoverSheet!$C$12)-4,MONTH(CoverSheet!$C$12),DAY(CoverSheet!$C$12)),"[year]")</f>
        <v>40268</v>
      </c>
      <c r="H61" s="277"/>
      <c r="I61" s="267"/>
      <c r="J61" s="267"/>
      <c r="K61" s="267"/>
      <c r="L61" s="267"/>
      <c r="M61" s="267"/>
      <c r="N61" s="267"/>
      <c r="O61" s="267"/>
      <c r="P61" s="267"/>
      <c r="Q61" s="267"/>
      <c r="R61" s="267"/>
      <c r="S61" s="571"/>
      <c r="T61" s="571"/>
      <c r="U61" s="59"/>
      <c r="V61" s="429"/>
      <c r="W61" s="1"/>
      <c r="X61" s="1"/>
      <c r="Y61" s="1"/>
      <c r="Z61"/>
      <c r="AA61"/>
      <c r="AB61"/>
      <c r="AC61"/>
      <c r="AD61"/>
      <c r="AE61"/>
      <c r="AF61"/>
      <c r="AG61"/>
      <c r="AH61"/>
      <c r="AI61"/>
      <c r="AJ61"/>
      <c r="AK61"/>
      <c r="AL61"/>
      <c r="AM61"/>
      <c r="AN61"/>
      <c r="AO61"/>
      <c r="AP61"/>
      <c r="AQ61"/>
    </row>
    <row r="62" spans="1:43" s="19" customFormat="1" ht="15" customHeight="1">
      <c r="A62" s="191">
        <v>68</v>
      </c>
      <c r="B62" s="345"/>
      <c r="C62" s="354"/>
      <c r="D62" s="354"/>
      <c r="E62" s="419"/>
      <c r="F62" s="354" t="s">
        <v>190</v>
      </c>
      <c r="G62" s="277">
        <f>IF(ISNUMBER(CoverSheet!$C$12),DATE(YEAR(CoverSheet!$C$12)-3,MONTH(CoverSheet!$C$12),DAY(CoverSheet!$C$12)),"[year]")</f>
        <v>40633</v>
      </c>
      <c r="H62" s="277"/>
      <c r="I62" s="267"/>
      <c r="J62" s="267"/>
      <c r="K62" s="267"/>
      <c r="L62" s="267"/>
      <c r="M62" s="267"/>
      <c r="N62" s="267"/>
      <c r="O62" s="267"/>
      <c r="P62" s="267"/>
      <c r="Q62" s="267"/>
      <c r="R62" s="267"/>
      <c r="S62" s="571"/>
      <c r="T62" s="571"/>
      <c r="U62" s="59"/>
      <c r="V62" s="429"/>
      <c r="W62" s="1"/>
      <c r="X62" s="1"/>
      <c r="Y62" s="1"/>
      <c r="Z62"/>
      <c r="AA62"/>
      <c r="AB62"/>
      <c r="AC62"/>
      <c r="AD62"/>
      <c r="AE62"/>
      <c r="AF62"/>
      <c r="AG62"/>
      <c r="AH62"/>
      <c r="AI62"/>
      <c r="AJ62"/>
      <c r="AK62"/>
      <c r="AL62"/>
      <c r="AM62"/>
      <c r="AN62"/>
      <c r="AO62"/>
      <c r="AP62"/>
      <c r="AQ62"/>
    </row>
    <row r="63" spans="1:43" s="19" customFormat="1" ht="15" customHeight="1">
      <c r="A63" s="191">
        <v>69</v>
      </c>
      <c r="B63" s="345"/>
      <c r="C63" s="354"/>
      <c r="D63" s="354"/>
      <c r="E63" s="419"/>
      <c r="F63" s="354" t="s">
        <v>122</v>
      </c>
      <c r="G63" s="277">
        <f>IF(ISNUMBER(CoverSheet!$C$12),DATE(YEAR(CoverSheet!$C$12)-2,MONTH(CoverSheet!$C$12),DAY(CoverSheet!$C$12)),"[year]")</f>
        <v>40999</v>
      </c>
      <c r="H63" s="277"/>
      <c r="I63" s="267"/>
      <c r="J63" s="267"/>
      <c r="K63" s="267"/>
      <c r="L63" s="267"/>
      <c r="M63" s="267"/>
      <c r="N63" s="267"/>
      <c r="O63" s="267"/>
      <c r="P63" s="267"/>
      <c r="Q63" s="267"/>
      <c r="R63" s="267"/>
      <c r="S63" s="571"/>
      <c r="T63" s="571"/>
      <c r="U63" s="59"/>
      <c r="V63" s="429"/>
      <c r="W63" s="1"/>
      <c r="X63" s="1"/>
      <c r="Y63" s="1"/>
      <c r="Z63"/>
      <c r="AA63"/>
      <c r="AB63"/>
      <c r="AC63"/>
      <c r="AD63"/>
      <c r="AE63"/>
      <c r="AF63"/>
      <c r="AG63"/>
      <c r="AH63"/>
      <c r="AI63"/>
      <c r="AJ63"/>
      <c r="AK63"/>
      <c r="AL63"/>
      <c r="AM63"/>
      <c r="AN63"/>
      <c r="AO63"/>
      <c r="AP63"/>
      <c r="AQ63"/>
    </row>
    <row r="64" spans="1:43" s="19" customFormat="1" ht="15" customHeight="1" thickBot="1">
      <c r="A64" s="191">
        <v>70</v>
      </c>
      <c r="B64" s="345"/>
      <c r="C64" s="354"/>
      <c r="D64" s="354"/>
      <c r="E64" s="419"/>
      <c r="F64" s="354" t="s">
        <v>123</v>
      </c>
      <c r="G64" s="277">
        <f>IF(ISNUMBER(CoverSheet!$C$12),DATE(YEAR(CoverSheet!$C$12)-1,MONTH(CoverSheet!$C$12),DAY(CoverSheet!$C$12)),"[year]")</f>
        <v>41364</v>
      </c>
      <c r="H64" s="277"/>
      <c r="I64" s="267"/>
      <c r="J64" s="267"/>
      <c r="K64" s="267"/>
      <c r="L64" s="267"/>
      <c r="M64" s="267"/>
      <c r="N64" s="267"/>
      <c r="O64" s="267"/>
      <c r="P64" s="267"/>
      <c r="Q64" s="267"/>
      <c r="R64" s="267"/>
      <c r="S64" s="571"/>
      <c r="T64" s="571"/>
      <c r="U64" s="59"/>
      <c r="V64" s="429"/>
      <c r="W64" s="1"/>
      <c r="X64" s="1"/>
      <c r="Y64" s="1"/>
      <c r="Z64"/>
      <c r="AA64"/>
      <c r="AB64"/>
      <c r="AC64"/>
      <c r="AD64"/>
      <c r="AE64"/>
      <c r="AF64"/>
      <c r="AG64"/>
      <c r="AH64"/>
      <c r="AI64"/>
      <c r="AJ64"/>
      <c r="AK64"/>
      <c r="AL64"/>
      <c r="AM64"/>
      <c r="AN64"/>
      <c r="AO64"/>
      <c r="AP64"/>
      <c r="AQ64"/>
    </row>
    <row r="65" spans="1:43" s="19" customFormat="1" ht="15" customHeight="1" thickBot="1">
      <c r="A65" s="191">
        <v>71</v>
      </c>
      <c r="B65" s="345"/>
      <c r="C65" s="354"/>
      <c r="D65" s="196"/>
      <c r="E65" s="196" t="s">
        <v>191</v>
      </c>
      <c r="F65" s="196"/>
      <c r="G65" s="354"/>
      <c r="H65" s="354"/>
      <c r="I65" s="267"/>
      <c r="J65" s="267"/>
      <c r="K65" s="267"/>
      <c r="L65" s="267"/>
      <c r="M65" s="267"/>
      <c r="N65" s="267"/>
      <c r="O65" s="267"/>
      <c r="P65" s="267"/>
      <c r="Q65" s="267"/>
      <c r="R65" s="267"/>
      <c r="S65" s="295"/>
      <c r="T65" s="376">
        <f>SUM(T60:T64)</f>
        <v>0</v>
      </c>
      <c r="U65" s="59"/>
      <c r="V65" s="429"/>
      <c r="W65" s="1"/>
      <c r="X65" s="1"/>
      <c r="Y65" s="1"/>
      <c r="Z65"/>
      <c r="AA65"/>
      <c r="AB65"/>
      <c r="AC65"/>
      <c r="AD65"/>
      <c r="AE65"/>
      <c r="AF65"/>
      <c r="AG65"/>
      <c r="AH65"/>
      <c r="AI65"/>
      <c r="AJ65"/>
      <c r="AK65"/>
      <c r="AL65"/>
      <c r="AM65"/>
      <c r="AN65"/>
      <c r="AO65"/>
      <c r="AP65"/>
      <c r="AQ65"/>
    </row>
    <row r="66" spans="1:43" s="19" customFormat="1" ht="15" customHeight="1" thickBot="1">
      <c r="A66" s="191">
        <v>72</v>
      </c>
      <c r="B66" s="345"/>
      <c r="C66" s="354"/>
      <c r="D66" s="354"/>
      <c r="E66" s="419"/>
      <c r="F66" s="354"/>
      <c r="G66" s="354"/>
      <c r="H66" s="354"/>
      <c r="I66" s="267"/>
      <c r="J66" s="267"/>
      <c r="K66" s="267"/>
      <c r="L66" s="267"/>
      <c r="M66" s="267"/>
      <c r="N66" s="267"/>
      <c r="O66" s="267"/>
      <c r="P66" s="267"/>
      <c r="Q66" s="267"/>
      <c r="R66" s="267"/>
      <c r="S66" s="295"/>
      <c r="T66" s="295"/>
      <c r="U66" s="59"/>
      <c r="V66" s="429"/>
      <c r="W66" s="1"/>
      <c r="X66" s="1"/>
      <c r="Y66" s="1"/>
      <c r="Z66"/>
      <c r="AA66"/>
      <c r="AB66"/>
      <c r="AC66"/>
      <c r="AD66"/>
      <c r="AE66"/>
      <c r="AF66"/>
      <c r="AG66"/>
      <c r="AH66"/>
      <c r="AI66"/>
      <c r="AJ66"/>
      <c r="AK66"/>
      <c r="AL66"/>
      <c r="AM66"/>
      <c r="AN66"/>
      <c r="AO66"/>
      <c r="AP66"/>
      <c r="AQ66"/>
    </row>
    <row r="67" spans="1:43" s="19" customFormat="1" ht="15" customHeight="1" thickBot="1">
      <c r="A67" s="191">
        <v>73</v>
      </c>
      <c r="B67" s="345"/>
      <c r="C67" s="354"/>
      <c r="D67" s="196"/>
      <c r="E67" s="196" t="s">
        <v>178</v>
      </c>
      <c r="F67" s="196"/>
      <c r="G67" s="354"/>
      <c r="H67" s="354"/>
      <c r="I67" s="267"/>
      <c r="J67" s="267"/>
      <c r="K67" s="267"/>
      <c r="L67" s="267"/>
      <c r="M67" s="267"/>
      <c r="N67" s="267"/>
      <c r="O67" s="267"/>
      <c r="P67" s="267"/>
      <c r="Q67" s="267"/>
      <c r="R67" s="267"/>
      <c r="S67" s="295"/>
      <c r="T67" s="377">
        <f>IF(T65&gt;0,T65,0)</f>
        <v>0</v>
      </c>
      <c r="U67" s="59"/>
      <c r="V67" s="429"/>
      <c r="W67" s="1"/>
      <c r="X67" s="1"/>
      <c r="Y67" s="1"/>
      <c r="Z67"/>
      <c r="AA67"/>
      <c r="AB67"/>
      <c r="AC67"/>
      <c r="AD67"/>
      <c r="AE67"/>
      <c r="AF67"/>
      <c r="AG67"/>
      <c r="AH67"/>
      <c r="AI67"/>
      <c r="AJ67"/>
      <c r="AK67"/>
      <c r="AL67"/>
      <c r="AM67"/>
      <c r="AN67"/>
      <c r="AO67"/>
      <c r="AP67"/>
      <c r="AQ67"/>
    </row>
    <row r="68" spans="1:43" s="50" customFormat="1" ht="24.9" customHeight="1">
      <c r="A68" s="191">
        <v>74</v>
      </c>
      <c r="B68" s="353"/>
      <c r="C68" s="256" t="s">
        <v>629</v>
      </c>
      <c r="D68" s="267"/>
      <c r="E68" s="267"/>
      <c r="F68" s="267"/>
      <c r="G68" s="267"/>
      <c r="H68" s="267"/>
      <c r="I68" s="267"/>
      <c r="J68" s="267"/>
      <c r="K68" s="267"/>
      <c r="L68" s="267"/>
      <c r="M68" s="267"/>
      <c r="N68" s="267"/>
      <c r="O68" s="267"/>
      <c r="P68" s="267"/>
      <c r="Q68" s="267"/>
      <c r="R68" s="267"/>
      <c r="S68" s="267"/>
      <c r="T68" s="278"/>
      <c r="U68" s="59"/>
      <c r="V68" s="430"/>
      <c r="W68" s="1"/>
      <c r="X68" s="1"/>
      <c r="Y68" s="1"/>
    </row>
    <row r="69" spans="1:43" s="19" customFormat="1" ht="15" customHeight="1">
      <c r="A69" s="191">
        <v>75</v>
      </c>
      <c r="B69" s="353"/>
      <c r="C69" s="348"/>
      <c r="D69" s="348"/>
      <c r="E69" s="417"/>
      <c r="F69" s="348" t="s">
        <v>192</v>
      </c>
      <c r="G69" s="348"/>
      <c r="H69" s="267"/>
      <c r="I69" s="267"/>
      <c r="J69" s="267"/>
      <c r="K69" s="267"/>
      <c r="L69" s="267"/>
      <c r="M69" s="267"/>
      <c r="N69" s="267"/>
      <c r="O69" s="267"/>
      <c r="P69" s="267"/>
      <c r="Q69" s="267"/>
      <c r="R69" s="267"/>
      <c r="S69" s="267"/>
      <c r="T69" s="571"/>
      <c r="U69" s="59"/>
      <c r="V69" s="429"/>
      <c r="W69" s="1"/>
      <c r="X69" s="1"/>
      <c r="Y69" s="1"/>
      <c r="Z69"/>
      <c r="AA69"/>
      <c r="AB69"/>
      <c r="AC69"/>
      <c r="AD69"/>
      <c r="AE69"/>
      <c r="AF69"/>
      <c r="AG69"/>
      <c r="AH69"/>
      <c r="AI69"/>
      <c r="AJ69"/>
      <c r="AK69"/>
      <c r="AL69"/>
      <c r="AM69"/>
      <c r="AN69"/>
      <c r="AO69"/>
      <c r="AP69"/>
      <c r="AQ69"/>
    </row>
    <row r="70" spans="1:43" s="19" customFormat="1" ht="14.25" customHeight="1">
      <c r="A70" s="191">
        <v>76</v>
      </c>
      <c r="B70" s="353"/>
      <c r="C70" s="348"/>
      <c r="D70" s="348"/>
      <c r="E70" s="417"/>
      <c r="F70" s="348"/>
      <c r="G70" s="348"/>
      <c r="H70" s="267"/>
      <c r="I70" s="267"/>
      <c r="J70" s="267"/>
      <c r="K70" s="267"/>
      <c r="L70" s="267"/>
      <c r="M70" s="267"/>
      <c r="N70" s="267"/>
      <c r="O70" s="267"/>
      <c r="P70" s="267"/>
      <c r="Q70" s="267"/>
      <c r="R70" s="267"/>
      <c r="S70" s="267"/>
      <c r="T70" s="267"/>
      <c r="U70" s="59"/>
      <c r="V70" s="429"/>
      <c r="W70" s="1"/>
      <c r="X70" s="1"/>
      <c r="Y70" s="1"/>
      <c r="Z70"/>
      <c r="AA70"/>
      <c r="AB70"/>
      <c r="AC70"/>
      <c r="AD70"/>
      <c r="AE70"/>
      <c r="AF70"/>
      <c r="AG70"/>
      <c r="AH70"/>
      <c r="AI70"/>
      <c r="AJ70"/>
      <c r="AK70"/>
      <c r="AL70"/>
      <c r="AM70"/>
      <c r="AN70"/>
      <c r="AO70"/>
      <c r="AP70"/>
      <c r="AQ70"/>
    </row>
    <row r="71" spans="1:43" s="51" customFormat="1" ht="27.75" customHeight="1">
      <c r="A71" s="191">
        <v>77</v>
      </c>
      <c r="B71" s="353"/>
      <c r="C71" s="348"/>
      <c r="D71" s="356"/>
      <c r="E71" s="420"/>
      <c r="F71" s="631" t="s">
        <v>437</v>
      </c>
      <c r="G71" s="631"/>
      <c r="H71" s="631"/>
      <c r="I71" s="631"/>
      <c r="J71" s="631"/>
      <c r="K71" s="631"/>
      <c r="L71" s="631"/>
      <c r="M71" s="631"/>
      <c r="N71" s="631"/>
      <c r="O71" s="631"/>
      <c r="P71" s="631"/>
      <c r="Q71" s="631"/>
      <c r="R71" s="631"/>
      <c r="S71" s="631"/>
      <c r="T71" s="356"/>
      <c r="U71" s="59"/>
      <c r="V71" s="429"/>
      <c r="W71" s="179"/>
      <c r="X71" s="179"/>
      <c r="Y71" s="179"/>
      <c r="Z71" s="37"/>
      <c r="AA71" s="37"/>
      <c r="AB71" s="37"/>
      <c r="AC71" s="37"/>
      <c r="AD71" s="37"/>
      <c r="AE71" s="37"/>
      <c r="AF71" s="37"/>
      <c r="AG71" s="37"/>
      <c r="AH71" s="37"/>
      <c r="AI71" s="37"/>
      <c r="AJ71" s="37"/>
      <c r="AK71" s="37"/>
      <c r="AL71" s="37"/>
      <c r="AM71" s="37"/>
      <c r="AN71" s="37"/>
      <c r="AO71" s="37"/>
      <c r="AP71" s="37"/>
      <c r="AQ71" s="37"/>
    </row>
    <row r="72" spans="1:43" s="50" customFormat="1" ht="24.9" customHeight="1">
      <c r="A72" s="191">
        <v>78</v>
      </c>
      <c r="B72" s="353"/>
      <c r="C72" s="256" t="s">
        <v>630</v>
      </c>
      <c r="D72" s="267"/>
      <c r="E72" s="267"/>
      <c r="F72" s="267"/>
      <c r="G72" s="267"/>
      <c r="H72" s="267"/>
      <c r="I72" s="267"/>
      <c r="J72" s="267"/>
      <c r="K72" s="267"/>
      <c r="L72" s="267"/>
      <c r="M72" s="267"/>
      <c r="N72" s="267"/>
      <c r="O72" s="267"/>
      <c r="P72" s="267"/>
      <c r="Q72" s="267"/>
      <c r="R72" s="267"/>
      <c r="S72" s="267"/>
      <c r="T72" s="278"/>
      <c r="U72" s="59"/>
      <c r="V72" s="430"/>
      <c r="W72" s="1"/>
      <c r="X72" s="1"/>
      <c r="Y72" s="1"/>
    </row>
    <row r="73" spans="1:43" s="19" customFormat="1" ht="15" customHeight="1">
      <c r="A73" s="191">
        <v>79</v>
      </c>
      <c r="B73" s="353"/>
      <c r="C73" s="348"/>
      <c r="D73" s="348"/>
      <c r="E73" s="417"/>
      <c r="F73" s="348" t="s">
        <v>193</v>
      </c>
      <c r="G73" s="348"/>
      <c r="H73" s="279"/>
      <c r="I73" s="267"/>
      <c r="J73" s="267"/>
      <c r="K73" s="267"/>
      <c r="L73" s="267"/>
      <c r="M73" s="267"/>
      <c r="N73" s="267"/>
      <c r="O73" s="267"/>
      <c r="P73" s="267"/>
      <c r="Q73" s="267"/>
      <c r="R73" s="267"/>
      <c r="S73" s="469">
        <v>0</v>
      </c>
      <c r="T73" s="267"/>
      <c r="U73" s="59"/>
      <c r="V73" s="429"/>
      <c r="W73" s="1"/>
      <c r="X73" s="1"/>
      <c r="Y73" s="1"/>
      <c r="Z73"/>
      <c r="AA73"/>
      <c r="AB73"/>
      <c r="AC73"/>
      <c r="AD73"/>
      <c r="AE73"/>
      <c r="AF73"/>
      <c r="AG73"/>
      <c r="AH73"/>
      <c r="AI73"/>
      <c r="AJ73"/>
      <c r="AK73"/>
      <c r="AL73"/>
      <c r="AM73"/>
      <c r="AN73"/>
      <c r="AO73"/>
      <c r="AP73"/>
      <c r="AQ73"/>
    </row>
    <row r="74" spans="1:43" s="1" customFormat="1" ht="15" customHeight="1">
      <c r="A74" s="64"/>
      <c r="B74" s="65"/>
      <c r="C74" s="110"/>
      <c r="D74" s="65"/>
      <c r="E74" s="65"/>
      <c r="F74" s="66"/>
      <c r="G74" s="66"/>
      <c r="H74" s="66"/>
      <c r="I74" s="66"/>
      <c r="J74" s="66"/>
      <c r="K74" s="66"/>
      <c r="L74" s="66"/>
      <c r="M74" s="66"/>
      <c r="N74" s="66"/>
      <c r="O74" s="66"/>
      <c r="P74" s="66"/>
      <c r="Q74" s="66"/>
      <c r="R74" s="66"/>
      <c r="S74" s="65"/>
      <c r="T74" s="66"/>
      <c r="U74" s="73"/>
      <c r="V74" s="429"/>
      <c r="W74" s="189"/>
      <c r="Z74"/>
      <c r="AA74"/>
      <c r="AB74"/>
      <c r="AC74"/>
      <c r="AD74"/>
      <c r="AE74"/>
      <c r="AF74"/>
      <c r="AG74"/>
      <c r="AH74"/>
      <c r="AI74"/>
      <c r="AJ74"/>
      <c r="AK74"/>
      <c r="AL74"/>
      <c r="AM74"/>
      <c r="AN74"/>
      <c r="AO74"/>
      <c r="AP74"/>
      <c r="AQ74"/>
    </row>
    <row r="75" spans="1:43" s="1" customFormat="1">
      <c r="A75" s="163"/>
      <c r="B75" s="163"/>
      <c r="C75" s="163"/>
      <c r="D75" s="163"/>
      <c r="E75" s="163"/>
      <c r="F75" s="163"/>
      <c r="G75" s="163"/>
      <c r="H75" s="163"/>
      <c r="I75" s="163"/>
      <c r="J75" s="163"/>
      <c r="K75" s="163"/>
      <c r="L75" s="163"/>
      <c r="M75" s="163"/>
      <c r="N75" s="163"/>
      <c r="O75" s="163"/>
      <c r="P75" s="163"/>
      <c r="Q75" s="163"/>
      <c r="R75" s="163"/>
      <c r="S75" s="163"/>
      <c r="T75" s="163"/>
      <c r="U75" s="163"/>
      <c r="V75" s="433"/>
      <c r="W75" s="189"/>
    </row>
    <row r="76" spans="1:43" s="1" customFormat="1">
      <c r="A76" s="163"/>
      <c r="B76" s="163"/>
      <c r="C76" s="163"/>
      <c r="D76" s="163"/>
      <c r="E76" s="163"/>
      <c r="F76" s="163"/>
      <c r="G76" s="163"/>
      <c r="H76" s="163"/>
      <c r="I76" s="163"/>
      <c r="J76" s="163"/>
      <c r="K76" s="163"/>
      <c r="L76" s="163"/>
      <c r="M76" s="163"/>
      <c r="N76" s="163"/>
      <c r="O76" s="163"/>
      <c r="P76" s="163"/>
      <c r="Q76" s="163"/>
      <c r="R76" s="163"/>
      <c r="S76" s="163"/>
      <c r="T76" s="163"/>
      <c r="U76" s="163"/>
      <c r="V76" s="433"/>
      <c r="W76" s="189"/>
    </row>
    <row r="77" spans="1:43" s="1" customFormat="1">
      <c r="A77" s="163"/>
      <c r="B77" s="163"/>
      <c r="C77" s="163"/>
      <c r="D77" s="163"/>
      <c r="E77" s="163"/>
      <c r="F77" s="163"/>
      <c r="G77" s="163"/>
      <c r="H77" s="163"/>
      <c r="I77" s="163"/>
      <c r="J77" s="163"/>
      <c r="K77" s="163"/>
      <c r="L77" s="163"/>
      <c r="M77" s="163"/>
      <c r="N77" s="163"/>
      <c r="O77" s="163"/>
      <c r="P77" s="163"/>
      <c r="Q77" s="163"/>
      <c r="R77" s="163"/>
      <c r="S77" s="163"/>
      <c r="T77" s="163"/>
      <c r="U77" s="163"/>
      <c r="V77" s="433"/>
    </row>
    <row r="78" spans="1:43" s="1" customFormat="1">
      <c r="A78" s="163"/>
      <c r="B78" s="163"/>
      <c r="C78" s="163"/>
      <c r="D78" s="163"/>
      <c r="E78" s="163"/>
      <c r="F78" s="163"/>
      <c r="G78" s="163"/>
      <c r="H78" s="163"/>
      <c r="I78" s="163"/>
      <c r="J78" s="163"/>
      <c r="K78" s="163"/>
      <c r="L78" s="163"/>
      <c r="M78" s="163"/>
      <c r="N78" s="163"/>
      <c r="O78" s="163"/>
      <c r="P78" s="163"/>
      <c r="Q78" s="163"/>
      <c r="R78" s="163"/>
      <c r="S78" s="163"/>
      <c r="T78" s="163"/>
      <c r="U78" s="163"/>
      <c r="V78" s="433"/>
    </row>
    <row r="79" spans="1:43" s="1" customFormat="1">
      <c r="A79" s="163"/>
      <c r="B79" s="163"/>
      <c r="C79" s="163"/>
      <c r="D79" s="163"/>
      <c r="E79" s="163"/>
      <c r="F79" s="163"/>
      <c r="G79" s="163"/>
      <c r="H79" s="163"/>
      <c r="I79" s="163"/>
      <c r="J79" s="163"/>
      <c r="K79" s="163"/>
      <c r="L79" s="163"/>
      <c r="M79" s="163"/>
      <c r="N79" s="163"/>
      <c r="O79" s="163"/>
      <c r="P79" s="163"/>
      <c r="Q79" s="163"/>
      <c r="R79" s="163"/>
      <c r="S79" s="163"/>
      <c r="T79" s="163"/>
      <c r="U79" s="163"/>
      <c r="V79" s="433"/>
    </row>
    <row r="80" spans="1:43" s="1" customFormat="1">
      <c r="A80" s="163"/>
      <c r="B80" s="163"/>
      <c r="C80" s="163"/>
      <c r="D80" s="163"/>
      <c r="E80" s="163"/>
      <c r="F80" s="163"/>
      <c r="G80" s="163"/>
      <c r="H80" s="163"/>
      <c r="I80" s="163"/>
      <c r="J80" s="163"/>
      <c r="K80" s="163"/>
      <c r="L80" s="163"/>
      <c r="M80" s="163"/>
      <c r="N80" s="163"/>
      <c r="O80" s="163"/>
      <c r="P80" s="163"/>
      <c r="Q80" s="163"/>
      <c r="R80" s="163"/>
      <c r="S80" s="163"/>
      <c r="T80" s="163"/>
      <c r="U80" s="163"/>
      <c r="V80" s="433"/>
    </row>
    <row r="81" spans="1:22" s="1" customFormat="1">
      <c r="A81" s="163"/>
      <c r="B81" s="163"/>
      <c r="C81" s="163"/>
      <c r="D81" s="163"/>
      <c r="E81" s="163"/>
      <c r="F81" s="163"/>
      <c r="G81" s="163"/>
      <c r="H81" s="163"/>
      <c r="I81" s="163"/>
      <c r="J81" s="163"/>
      <c r="K81" s="163"/>
      <c r="L81" s="163"/>
      <c r="M81" s="163"/>
      <c r="N81" s="163"/>
      <c r="O81" s="163"/>
      <c r="P81" s="163"/>
      <c r="Q81" s="163"/>
      <c r="R81" s="163"/>
      <c r="S81" s="163"/>
      <c r="T81" s="163"/>
      <c r="U81" s="163"/>
      <c r="V81" s="433"/>
    </row>
    <row r="82" spans="1:22" s="1" customFormat="1">
      <c r="A82" s="163"/>
      <c r="B82" s="163"/>
      <c r="C82" s="163"/>
      <c r="D82" s="163"/>
      <c r="E82" s="163"/>
      <c r="F82" s="163"/>
      <c r="G82" s="163"/>
      <c r="H82" s="163"/>
      <c r="I82" s="163"/>
      <c r="J82" s="163"/>
      <c r="K82" s="163"/>
      <c r="L82" s="163"/>
      <c r="M82" s="163"/>
      <c r="N82" s="163"/>
      <c r="O82" s="163"/>
      <c r="P82" s="163"/>
      <c r="Q82" s="163"/>
      <c r="R82" s="163"/>
      <c r="S82" s="163"/>
      <c r="T82" s="163"/>
      <c r="U82" s="163"/>
      <c r="V82" s="433"/>
    </row>
    <row r="83" spans="1:22" s="1" customFormat="1">
      <c r="A83" s="163"/>
      <c r="B83" s="163"/>
      <c r="C83" s="163"/>
      <c r="D83" s="163"/>
      <c r="E83" s="163"/>
      <c r="F83" s="163"/>
      <c r="G83" s="163"/>
      <c r="H83" s="163"/>
      <c r="I83" s="163"/>
      <c r="J83" s="163"/>
      <c r="K83" s="163"/>
      <c r="L83" s="163"/>
      <c r="M83" s="163"/>
      <c r="N83" s="163"/>
      <c r="O83" s="163"/>
      <c r="P83" s="163"/>
      <c r="Q83" s="163"/>
      <c r="R83" s="163"/>
      <c r="S83" s="163"/>
      <c r="T83" s="163"/>
      <c r="U83" s="163"/>
      <c r="V83" s="433"/>
    </row>
    <row r="84" spans="1:22" s="1" customFormat="1">
      <c r="A84" s="163"/>
      <c r="B84" s="163"/>
      <c r="C84" s="163"/>
      <c r="D84" s="163"/>
      <c r="E84" s="163"/>
      <c r="F84" s="163"/>
      <c r="G84" s="163"/>
      <c r="H84" s="163"/>
      <c r="I84" s="163"/>
      <c r="J84" s="163"/>
      <c r="K84" s="163"/>
      <c r="L84" s="163"/>
      <c r="M84" s="163"/>
      <c r="N84" s="163"/>
      <c r="O84" s="163"/>
      <c r="P84" s="163"/>
      <c r="Q84" s="163"/>
      <c r="R84" s="163"/>
      <c r="S84" s="163"/>
      <c r="T84" s="163"/>
      <c r="U84" s="163"/>
      <c r="V84" s="433"/>
    </row>
    <row r="85" spans="1:22" s="1" customFormat="1">
      <c r="A85" s="163"/>
      <c r="B85" s="163"/>
      <c r="C85" s="163"/>
      <c r="D85" s="163"/>
      <c r="E85" s="163"/>
      <c r="F85" s="163"/>
      <c r="G85" s="163"/>
      <c r="H85" s="163"/>
      <c r="I85" s="163"/>
      <c r="J85" s="163"/>
      <c r="K85" s="163"/>
      <c r="L85" s="163"/>
      <c r="M85" s="163"/>
      <c r="N85" s="163"/>
      <c r="O85" s="163"/>
      <c r="P85" s="163"/>
      <c r="Q85" s="163"/>
      <c r="R85" s="163"/>
      <c r="S85" s="163"/>
      <c r="T85" s="163"/>
      <c r="U85" s="163"/>
      <c r="V85" s="433"/>
    </row>
    <row r="86" spans="1:22" s="1" customFormat="1">
      <c r="A86" s="163"/>
      <c r="B86" s="163"/>
      <c r="C86" s="163"/>
      <c r="D86" s="163"/>
      <c r="E86" s="163"/>
      <c r="F86" s="163"/>
      <c r="G86" s="163"/>
      <c r="H86" s="163"/>
      <c r="I86" s="163"/>
      <c r="J86" s="163"/>
      <c r="K86" s="163"/>
      <c r="L86" s="163"/>
      <c r="M86" s="163"/>
      <c r="N86" s="163"/>
      <c r="O86" s="163"/>
      <c r="P86" s="163"/>
      <c r="Q86" s="163"/>
      <c r="R86" s="163"/>
      <c r="S86" s="163"/>
      <c r="T86" s="163"/>
      <c r="U86" s="163"/>
      <c r="V86" s="433"/>
    </row>
    <row r="87" spans="1:22" s="1" customFormat="1">
      <c r="A87" s="163"/>
      <c r="B87" s="163"/>
      <c r="C87" s="163"/>
      <c r="D87" s="163"/>
      <c r="E87" s="163"/>
      <c r="F87" s="163"/>
      <c r="G87" s="163"/>
      <c r="H87" s="163"/>
      <c r="I87" s="163"/>
      <c r="J87" s="163"/>
      <c r="K87" s="163"/>
      <c r="L87" s="163"/>
      <c r="M87" s="163"/>
      <c r="N87" s="163"/>
      <c r="O87" s="163"/>
      <c r="P87" s="163"/>
      <c r="Q87" s="163"/>
      <c r="R87" s="163"/>
      <c r="S87" s="163"/>
      <c r="T87" s="163"/>
      <c r="U87" s="163"/>
      <c r="V87" s="433"/>
    </row>
    <row r="88" spans="1:22" s="1" customFormat="1">
      <c r="A88" s="163"/>
      <c r="B88" s="163"/>
      <c r="C88" s="163"/>
      <c r="D88" s="163"/>
      <c r="E88" s="163"/>
      <c r="F88" s="163"/>
      <c r="G88" s="163"/>
      <c r="H88" s="163"/>
      <c r="I88" s="163"/>
      <c r="J88" s="163"/>
      <c r="K88" s="163"/>
      <c r="L88" s="163"/>
      <c r="M88" s="163"/>
      <c r="N88" s="163"/>
      <c r="O88" s="163"/>
      <c r="P88" s="163"/>
      <c r="Q88" s="163"/>
      <c r="R88" s="163"/>
      <c r="S88" s="163"/>
      <c r="T88" s="163"/>
      <c r="U88" s="163"/>
      <c r="V88" s="433"/>
    </row>
    <row r="89" spans="1:22" s="1" customFormat="1">
      <c r="A89" s="163"/>
      <c r="B89" s="163"/>
      <c r="C89" s="163"/>
      <c r="D89" s="163"/>
      <c r="E89" s="163"/>
      <c r="F89" s="163"/>
      <c r="G89" s="163"/>
      <c r="H89" s="163"/>
      <c r="I89" s="163"/>
      <c r="J89" s="163"/>
      <c r="K89" s="163"/>
      <c r="L89" s="163"/>
      <c r="M89" s="163"/>
      <c r="N89" s="163"/>
      <c r="O89" s="163"/>
      <c r="P89" s="163"/>
      <c r="Q89" s="163"/>
      <c r="R89" s="163"/>
      <c r="S89" s="163"/>
      <c r="T89" s="163"/>
      <c r="U89" s="163"/>
      <c r="V89" s="433"/>
    </row>
    <row r="90" spans="1:22" s="1" customFormat="1">
      <c r="A90" s="163"/>
      <c r="B90" s="163"/>
      <c r="C90" s="163"/>
      <c r="D90" s="163"/>
      <c r="E90" s="163"/>
      <c r="F90" s="163"/>
      <c r="G90" s="163"/>
      <c r="H90" s="163"/>
      <c r="I90" s="163"/>
      <c r="J90" s="163"/>
      <c r="K90" s="163"/>
      <c r="L90" s="163"/>
      <c r="M90" s="163"/>
      <c r="N90" s="163"/>
      <c r="O90" s="163"/>
      <c r="P90" s="163"/>
      <c r="Q90" s="163"/>
      <c r="R90" s="163"/>
      <c r="S90" s="163"/>
      <c r="T90" s="163"/>
      <c r="U90" s="163"/>
      <c r="V90" s="433"/>
    </row>
    <row r="91" spans="1:22" s="1" customFormat="1">
      <c r="A91" s="163"/>
      <c r="B91" s="163"/>
      <c r="C91" s="163"/>
      <c r="D91" s="163"/>
      <c r="E91" s="163"/>
      <c r="F91" s="163"/>
      <c r="G91" s="163"/>
      <c r="H91" s="163"/>
      <c r="I91" s="163"/>
      <c r="J91" s="163"/>
      <c r="K91" s="163"/>
      <c r="L91" s="163"/>
      <c r="M91" s="163"/>
      <c r="N91" s="163"/>
      <c r="O91" s="163"/>
      <c r="P91" s="163"/>
      <c r="Q91" s="163"/>
      <c r="R91" s="163"/>
      <c r="S91" s="163"/>
      <c r="T91" s="163"/>
      <c r="U91" s="163"/>
      <c r="V91" s="433"/>
    </row>
    <row r="92" spans="1:22" s="1" customFormat="1">
      <c r="A92" s="163"/>
      <c r="B92" s="163"/>
      <c r="C92" s="163"/>
      <c r="D92" s="163"/>
      <c r="E92" s="163"/>
      <c r="F92" s="163"/>
      <c r="G92" s="163"/>
      <c r="H92" s="163"/>
      <c r="I92" s="163"/>
      <c r="J92" s="163"/>
      <c r="K92" s="163"/>
      <c r="L92" s="163"/>
      <c r="M92" s="163"/>
      <c r="N92" s="163"/>
      <c r="O92" s="163"/>
      <c r="P92" s="163"/>
      <c r="Q92" s="163"/>
      <c r="R92" s="163"/>
      <c r="S92" s="163"/>
      <c r="T92" s="163"/>
      <c r="U92" s="163"/>
      <c r="V92" s="433"/>
    </row>
    <row r="93" spans="1:22" s="1" customFormat="1">
      <c r="A93" s="163"/>
      <c r="B93" s="163"/>
      <c r="C93" s="163"/>
      <c r="D93" s="163"/>
      <c r="E93" s="163"/>
      <c r="F93" s="163"/>
      <c r="G93" s="163"/>
      <c r="H93" s="163"/>
      <c r="I93" s="163"/>
      <c r="J93" s="163"/>
      <c r="K93" s="163"/>
      <c r="L93" s="163"/>
      <c r="M93" s="163"/>
      <c r="N93" s="163"/>
      <c r="O93" s="163"/>
      <c r="P93" s="163"/>
      <c r="Q93" s="163"/>
      <c r="R93" s="163"/>
      <c r="S93" s="163"/>
      <c r="T93" s="163"/>
      <c r="U93" s="163"/>
      <c r="V93" s="433"/>
    </row>
    <row r="94" spans="1:22" s="1" customFormat="1">
      <c r="A94" s="163"/>
      <c r="B94" s="163"/>
      <c r="C94" s="163"/>
      <c r="D94" s="163"/>
      <c r="E94" s="163"/>
      <c r="F94" s="163"/>
      <c r="G94" s="163"/>
      <c r="H94" s="163"/>
      <c r="I94" s="163"/>
      <c r="J94" s="163"/>
      <c r="K94" s="163"/>
      <c r="L94" s="163"/>
      <c r="M94" s="163"/>
      <c r="N94" s="163"/>
      <c r="O94" s="163"/>
      <c r="P94" s="163"/>
      <c r="Q94" s="163"/>
      <c r="R94" s="163"/>
      <c r="S94" s="163"/>
      <c r="T94" s="163"/>
      <c r="U94" s="163"/>
      <c r="V94" s="433"/>
    </row>
    <row r="95" spans="1:22" s="1" customFormat="1">
      <c r="A95" s="163"/>
      <c r="B95" s="163"/>
      <c r="C95" s="163"/>
      <c r="D95" s="163"/>
      <c r="E95" s="163"/>
      <c r="F95" s="163"/>
      <c r="G95" s="163"/>
      <c r="H95" s="163"/>
      <c r="I95" s="163"/>
      <c r="J95" s="163"/>
      <c r="K95" s="163"/>
      <c r="L95" s="163"/>
      <c r="M95" s="163"/>
      <c r="N95" s="163"/>
      <c r="O95" s="163"/>
      <c r="P95" s="163"/>
      <c r="Q95" s="163"/>
      <c r="R95" s="163"/>
      <c r="S95" s="163"/>
      <c r="T95" s="163"/>
      <c r="U95" s="163"/>
      <c r="V95" s="433"/>
    </row>
    <row r="96" spans="1:22" s="1" customFormat="1">
      <c r="A96" s="163"/>
      <c r="B96" s="163"/>
      <c r="C96" s="163"/>
      <c r="D96" s="163"/>
      <c r="E96" s="163"/>
      <c r="F96" s="163"/>
      <c r="G96" s="163"/>
      <c r="H96" s="163"/>
      <c r="I96" s="163"/>
      <c r="J96" s="163"/>
      <c r="K96" s="163"/>
      <c r="L96" s="163"/>
      <c r="M96" s="163"/>
      <c r="N96" s="163"/>
      <c r="O96" s="163"/>
      <c r="P96" s="163"/>
      <c r="Q96" s="163"/>
      <c r="R96" s="163"/>
      <c r="S96" s="163"/>
      <c r="T96" s="163"/>
      <c r="U96" s="163"/>
      <c r="V96" s="433"/>
    </row>
    <row r="97" spans="1:22" s="1" customFormat="1">
      <c r="A97" s="163"/>
      <c r="B97" s="163"/>
      <c r="C97" s="163"/>
      <c r="D97" s="163"/>
      <c r="E97" s="163"/>
      <c r="F97" s="163"/>
      <c r="G97" s="163"/>
      <c r="H97" s="163"/>
      <c r="I97" s="163"/>
      <c r="J97" s="163"/>
      <c r="K97" s="163"/>
      <c r="L97" s="163"/>
      <c r="M97" s="163"/>
      <c r="N97" s="163"/>
      <c r="O97" s="163"/>
      <c r="P97" s="163"/>
      <c r="Q97" s="163"/>
      <c r="R97" s="163"/>
      <c r="S97" s="163"/>
      <c r="T97" s="163"/>
      <c r="U97" s="163"/>
      <c r="V97" s="433"/>
    </row>
    <row r="98" spans="1:22" s="1" customFormat="1">
      <c r="A98" s="163"/>
      <c r="B98" s="163"/>
      <c r="C98" s="163"/>
      <c r="D98" s="163"/>
      <c r="E98" s="163"/>
      <c r="F98" s="163"/>
      <c r="G98" s="163"/>
      <c r="H98" s="163"/>
      <c r="I98" s="163"/>
      <c r="J98" s="163"/>
      <c r="K98" s="163"/>
      <c r="L98" s="163"/>
      <c r="M98" s="163"/>
      <c r="N98" s="163"/>
      <c r="O98" s="163"/>
      <c r="P98" s="163"/>
      <c r="Q98" s="163"/>
      <c r="R98" s="163"/>
      <c r="S98" s="163"/>
      <c r="T98" s="163"/>
      <c r="U98" s="163"/>
      <c r="V98" s="433"/>
    </row>
    <row r="99" spans="1:22" s="1" customFormat="1">
      <c r="A99" s="163"/>
      <c r="B99" s="163"/>
      <c r="C99" s="163"/>
      <c r="D99" s="163"/>
      <c r="E99" s="163"/>
      <c r="F99" s="163"/>
      <c r="G99" s="163"/>
      <c r="H99" s="163"/>
      <c r="I99" s="163"/>
      <c r="J99" s="163"/>
      <c r="K99" s="163"/>
      <c r="L99" s="163"/>
      <c r="M99" s="163"/>
      <c r="N99" s="163"/>
      <c r="O99" s="163"/>
      <c r="P99" s="163"/>
      <c r="Q99" s="163"/>
      <c r="R99" s="163"/>
      <c r="S99" s="163"/>
      <c r="T99" s="163"/>
      <c r="U99" s="163"/>
      <c r="V99" s="433"/>
    </row>
    <row r="100" spans="1:22" s="1" customFormat="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433"/>
    </row>
    <row r="101" spans="1:22" s="1" customFormat="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433"/>
    </row>
    <row r="102" spans="1:22" s="1" customFormat="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433"/>
    </row>
    <row r="103" spans="1:22" s="1" customFormat="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433"/>
    </row>
    <row r="104" spans="1:22" s="1" customFormat="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433"/>
    </row>
    <row r="105" spans="1:22" s="1" customFormat="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433"/>
    </row>
    <row r="106" spans="1:22" s="1" customFormat="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433"/>
    </row>
    <row r="107" spans="1:22" s="1" customFormat="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433"/>
    </row>
    <row r="108" spans="1:22" s="1" customFormat="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433"/>
    </row>
    <row r="109" spans="1:22" s="1" customFormat="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433"/>
    </row>
    <row r="110" spans="1:22" s="1" customFormat="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433"/>
    </row>
    <row r="111" spans="1:22" s="1" customFormat="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433"/>
    </row>
    <row r="112" spans="1:22" s="1" customFormat="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433"/>
    </row>
    <row r="113" spans="1:22" s="1" customFormat="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433"/>
    </row>
    <row r="114" spans="1:22" s="1" customFormat="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433"/>
    </row>
    <row r="115" spans="1:22" s="1" customFormat="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433"/>
    </row>
    <row r="116" spans="1:22" s="1" customFormat="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433"/>
    </row>
    <row r="117" spans="1:22" s="1" customFormat="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433"/>
    </row>
    <row r="118" spans="1:22" s="1" customFormat="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433"/>
    </row>
    <row r="119" spans="1:22" s="1" customFormat="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433"/>
    </row>
    <row r="120" spans="1:22" s="1" customFormat="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433"/>
    </row>
    <row r="121" spans="1:22" s="1" customFormat="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433"/>
    </row>
    <row r="122" spans="1:22" s="1" customFormat="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433"/>
    </row>
    <row r="123" spans="1:22" s="1" customFormat="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433"/>
    </row>
    <row r="124" spans="1:22" s="1" customFormat="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433"/>
    </row>
    <row r="125" spans="1:22" s="1" customFormat="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433"/>
    </row>
    <row r="126" spans="1:22" s="1" customFormat="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433"/>
    </row>
    <row r="127" spans="1:22" s="1" customFormat="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433"/>
    </row>
    <row r="128" spans="1:22" s="1" customFormat="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433"/>
    </row>
    <row r="129" spans="1:22" s="1" customFormat="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433"/>
    </row>
    <row r="130" spans="1:22" s="1" customFormat="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433"/>
    </row>
    <row r="131" spans="1:22" s="1" customFormat="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433"/>
    </row>
    <row r="132" spans="1:22" s="1" customFormat="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433"/>
    </row>
    <row r="133" spans="1:22" s="1" customFormat="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433"/>
    </row>
    <row r="134" spans="1:22" s="1" customFormat="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433"/>
    </row>
    <row r="135" spans="1:22" s="1" customFormat="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433"/>
    </row>
    <row r="136" spans="1:22" s="1" customFormat="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433"/>
    </row>
    <row r="137" spans="1:22" s="1" customFormat="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433"/>
    </row>
    <row r="138" spans="1:22" s="1" customFormat="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433"/>
    </row>
    <row r="139" spans="1:22" s="1" customFormat="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433"/>
    </row>
    <row r="140" spans="1:22" s="1" customFormat="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433"/>
    </row>
    <row r="141" spans="1:22" s="1" customFormat="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433"/>
    </row>
    <row r="142" spans="1:22" s="1" customFormat="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433"/>
    </row>
    <row r="143" spans="1:22" s="1" customFormat="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433"/>
    </row>
    <row r="144" spans="1:22" s="1" customFormat="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433"/>
    </row>
    <row r="145" spans="1:22" s="1" customFormat="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433"/>
    </row>
    <row r="146" spans="1:22" s="1" customFormat="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433"/>
    </row>
    <row r="147" spans="1:22" s="1" customFormat="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433"/>
    </row>
    <row r="148" spans="1:22" s="1" customFormat="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433"/>
    </row>
    <row r="149" spans="1:22" s="1" customForma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433"/>
    </row>
    <row r="150" spans="1:22" s="1" customFormat="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433"/>
    </row>
    <row r="151" spans="1:22" s="1" customFormat="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433"/>
    </row>
    <row r="152" spans="1:22" s="1" customFormat="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433"/>
    </row>
    <row r="153" spans="1:22" s="1" customFormat="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433"/>
    </row>
    <row r="154" spans="1:22" s="1" customFormat="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433"/>
    </row>
    <row r="155" spans="1:22" s="1" customFormat="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433"/>
    </row>
    <row r="156" spans="1:22" s="1" customFormat="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433"/>
    </row>
    <row r="157" spans="1:22" s="1" customFormat="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433"/>
    </row>
    <row r="158" spans="1:22" s="1" customFormat="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433"/>
    </row>
    <row r="159" spans="1:22" s="1" customFormat="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433"/>
    </row>
    <row r="160" spans="1:22" s="1" customFormat="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433"/>
    </row>
    <row r="161" spans="1:22" s="1" customFormat="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433"/>
    </row>
    <row r="162" spans="1:22" s="1" customFormat="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433"/>
    </row>
    <row r="163" spans="1:22" s="1" customFormat="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433"/>
    </row>
    <row r="164" spans="1:22" s="1" customFormat="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433"/>
    </row>
    <row r="165" spans="1:22" s="1" customFormat="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433"/>
    </row>
    <row r="166" spans="1:22" s="1" customFormat="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433"/>
    </row>
    <row r="167" spans="1:22" s="1" customFormat="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433"/>
    </row>
    <row r="168" spans="1:22" s="1" customFormat="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433"/>
    </row>
    <row r="169" spans="1:22" s="1" customFormat="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433"/>
    </row>
    <row r="170" spans="1:22" s="1" customFormat="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433"/>
    </row>
    <row r="171" spans="1:22" s="1" customFormat="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433"/>
    </row>
    <row r="172" spans="1:22" s="1" customFormat="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433"/>
    </row>
    <row r="173" spans="1:22" s="1" customFormat="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433"/>
    </row>
    <row r="174" spans="1:22" s="1" customFormat="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433"/>
    </row>
    <row r="175" spans="1:22" s="1" customFormat="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433"/>
    </row>
    <row r="176" spans="1:22" s="1" customFormat="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433"/>
    </row>
    <row r="177" spans="1:22" s="1" customFormat="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433"/>
    </row>
    <row r="178" spans="1:22" s="1" customFormat="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433"/>
    </row>
    <row r="179" spans="1:22" s="1" customFormat="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433"/>
    </row>
    <row r="180" spans="1:22" s="1" customFormat="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433"/>
    </row>
    <row r="181" spans="1:22" s="1" customFormat="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433"/>
    </row>
    <row r="182" spans="1:22" s="1" customFormat="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433"/>
    </row>
    <row r="183" spans="1:22" s="1" customFormat="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433"/>
    </row>
    <row r="184" spans="1:22" s="1" customFormat="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433"/>
    </row>
    <row r="185" spans="1:22" s="1" customFormat="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433"/>
    </row>
    <row r="186" spans="1:22" s="1" customFormat="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433"/>
    </row>
    <row r="187" spans="1:22" s="1" customFormat="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433"/>
    </row>
    <row r="188" spans="1:22" s="1" customFormat="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433"/>
    </row>
    <row r="189" spans="1:22" s="1" customFormat="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433"/>
    </row>
    <row r="190" spans="1:22" s="1" customFormat="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433"/>
    </row>
    <row r="191" spans="1:22" s="1" customFormat="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433"/>
    </row>
    <row r="192" spans="1:22" s="1" customFormat="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433"/>
    </row>
    <row r="193" spans="1:22" s="1" customFormat="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433"/>
    </row>
    <row r="194" spans="1:22" s="1" customFormat="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433"/>
    </row>
    <row r="195" spans="1:22" s="1" customFormat="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433"/>
    </row>
    <row r="196" spans="1:22" s="1" customFormat="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433"/>
    </row>
    <row r="197" spans="1:22" s="1" customFormat="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433"/>
    </row>
    <row r="198" spans="1:22" s="1" customFormat="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433"/>
    </row>
    <row r="199" spans="1:22" s="1" customFormat="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433"/>
    </row>
    <row r="200" spans="1:22" s="1" customFormat="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433"/>
    </row>
    <row r="201" spans="1:22" s="1" customFormat="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433"/>
    </row>
    <row r="202" spans="1:22" s="1" customFormat="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433"/>
    </row>
    <row r="203" spans="1:22" s="1" customFormat="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433"/>
    </row>
    <row r="204" spans="1:22" s="1" customFormat="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433"/>
    </row>
    <row r="205" spans="1:22" s="1" customFormat="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433"/>
    </row>
    <row r="206" spans="1:22" s="1" customFormat="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433"/>
    </row>
    <row r="207" spans="1:22" s="1" customFormat="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433"/>
    </row>
    <row r="208" spans="1:22" s="1" customFormat="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433"/>
    </row>
    <row r="209" spans="1:22" s="1" customFormat="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433"/>
    </row>
    <row r="210" spans="1:22" s="1" customFormat="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433"/>
    </row>
    <row r="211" spans="1:22" s="1" customFormat="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433"/>
    </row>
    <row r="212" spans="1:22" s="1" customFormat="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433"/>
    </row>
    <row r="213" spans="1:22" s="1" customFormat="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433"/>
    </row>
    <row r="214" spans="1:22" s="1" customFormat="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433"/>
    </row>
    <row r="215" spans="1:22" s="1" customFormat="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433"/>
    </row>
    <row r="216" spans="1:22" s="1" customFormat="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433"/>
    </row>
    <row r="217" spans="1:22" s="1" customFormat="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433"/>
    </row>
    <row r="218" spans="1:22" s="1" customFormat="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433"/>
    </row>
    <row r="219" spans="1:22" s="1" customFormat="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433"/>
    </row>
    <row r="220" spans="1:22" s="1" customFormat="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433"/>
    </row>
    <row r="221" spans="1:22" s="1" customFormat="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433"/>
    </row>
    <row r="222" spans="1:22" s="1" customFormat="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433"/>
    </row>
    <row r="223" spans="1:22" s="1" customFormat="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433"/>
    </row>
    <row r="224" spans="1:22" s="1" customFormat="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433"/>
    </row>
    <row r="225" spans="1:22" s="1" customFormat="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433"/>
    </row>
    <row r="226" spans="1:22" s="1" customFormat="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433"/>
    </row>
    <row r="227" spans="1:22" s="1" customFormat="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433"/>
    </row>
    <row r="228" spans="1:22" s="1" customFormat="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433"/>
    </row>
    <row r="229" spans="1:22" s="1" customFormat="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433"/>
    </row>
    <row r="230" spans="1:22" s="1" customFormat="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433"/>
    </row>
    <row r="231" spans="1:22" s="1" customFormat="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433"/>
    </row>
    <row r="232" spans="1:22" s="1" customFormat="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433"/>
    </row>
    <row r="233" spans="1:22" s="1" customFormat="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433"/>
    </row>
    <row r="234" spans="1:22" s="1" customFormat="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433"/>
    </row>
    <row r="235" spans="1:22" s="1" customFormat="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433"/>
    </row>
    <row r="236" spans="1:22" s="1" customFormat="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433"/>
    </row>
    <row r="237" spans="1:22" s="1" customFormat="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433"/>
    </row>
    <row r="238" spans="1:22" s="1" customFormat="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433"/>
    </row>
    <row r="239" spans="1:22" s="1" customFormat="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433"/>
    </row>
    <row r="240" spans="1:22" s="1" customFormat="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433"/>
    </row>
    <row r="241" spans="1:22" s="1" customFormat="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433"/>
    </row>
    <row r="242" spans="1:22" s="1" customFormat="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433"/>
    </row>
    <row r="243" spans="1:22" s="1" customFormat="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433"/>
    </row>
    <row r="244" spans="1:22" s="1" customFormat="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433"/>
    </row>
    <row r="245" spans="1:22" s="1" customFormat="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433"/>
    </row>
    <row r="246" spans="1:22" s="1" customFormat="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433"/>
    </row>
    <row r="247" spans="1:22" s="1" customFormat="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433"/>
    </row>
    <row r="248" spans="1:22" s="1" customFormat="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433"/>
    </row>
    <row r="249" spans="1:22" s="1" customFormat="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433"/>
    </row>
    <row r="250" spans="1:22" s="1" customFormat="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433"/>
    </row>
    <row r="251" spans="1:22" s="1" customFormat="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433"/>
    </row>
    <row r="252" spans="1:22" s="1" customFormat="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433"/>
    </row>
    <row r="253" spans="1:22" s="1" customFormat="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433"/>
    </row>
    <row r="254" spans="1:22" s="1" customFormat="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433"/>
    </row>
    <row r="255" spans="1:22" s="1" customFormat="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433"/>
    </row>
    <row r="256" spans="1:22" s="1" customFormat="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433"/>
    </row>
    <row r="257" spans="1:22" s="1" customFormat="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433"/>
    </row>
    <row r="258" spans="1:22" s="1" customFormat="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433"/>
    </row>
    <row r="259" spans="1:22" s="1" customFormat="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433"/>
    </row>
    <row r="260" spans="1:22" s="1" customFormat="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433"/>
    </row>
    <row r="261" spans="1:22" s="1" customFormat="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433"/>
    </row>
    <row r="262" spans="1:22" s="1" customFormat="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433"/>
    </row>
    <row r="263" spans="1:22" s="1" customFormat="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433"/>
    </row>
    <row r="264" spans="1:22" s="1" customFormat="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433"/>
    </row>
    <row r="265" spans="1:22" s="1" customFormat="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433"/>
    </row>
    <row r="266" spans="1:22" s="1" customFormat="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433"/>
    </row>
    <row r="267" spans="1:22" s="1" customFormat="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433"/>
    </row>
    <row r="268" spans="1:22" s="1" customFormat="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433"/>
    </row>
    <row r="269" spans="1:22" s="1" customFormat="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433"/>
    </row>
    <row r="270" spans="1:22" s="1" customFormat="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433"/>
    </row>
    <row r="271" spans="1:22" s="1" customFormat="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433"/>
    </row>
    <row r="272" spans="1:22" s="1" customFormat="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433"/>
    </row>
    <row r="273" spans="1:22" s="1" customFormat="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433"/>
    </row>
    <row r="274" spans="1:22" s="1" customFormat="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433"/>
    </row>
    <row r="275" spans="1:22" s="1" customFormat="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433"/>
    </row>
    <row r="276" spans="1:22" s="1" customFormat="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433"/>
    </row>
    <row r="277" spans="1:22" s="1" customFormat="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433"/>
    </row>
    <row r="278" spans="1:22" s="1" customFormat="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433"/>
    </row>
    <row r="279" spans="1:22" s="1" customFormat="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433"/>
    </row>
    <row r="280" spans="1:22" s="1" customFormat="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433"/>
    </row>
    <row r="281" spans="1:22" s="1" customFormat="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433"/>
    </row>
    <row r="282" spans="1:22" s="1" customFormat="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433"/>
    </row>
    <row r="283" spans="1:22" s="1" customFormat="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433"/>
    </row>
    <row r="284" spans="1:22" s="1" customFormat="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433"/>
    </row>
    <row r="285" spans="1:22" s="1" customFormat="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433"/>
    </row>
    <row r="286" spans="1:22" s="1" customFormat="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433"/>
    </row>
    <row r="287" spans="1:22" s="1" customFormat="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433"/>
    </row>
    <row r="288" spans="1:22" s="1" customFormat="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433"/>
    </row>
    <row r="289" spans="1:22" s="1" customFormat="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433"/>
    </row>
    <row r="290" spans="1:22" s="1" customFormat="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433"/>
    </row>
    <row r="291" spans="1:22" s="1" customFormat="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433"/>
    </row>
    <row r="292" spans="1:22" s="1" customFormat="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433"/>
    </row>
    <row r="293" spans="1:22" s="1" customFormat="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433"/>
    </row>
    <row r="294" spans="1:22" s="1" customFormat="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433"/>
    </row>
    <row r="295" spans="1:22" s="1" customFormat="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433"/>
    </row>
    <row r="296" spans="1:22" s="1" customFormat="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433"/>
    </row>
    <row r="297" spans="1:22" s="1" customFormat="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433"/>
    </row>
    <row r="298" spans="1:22" s="1" customFormat="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433"/>
    </row>
    <row r="299" spans="1:22" s="1" customFormat="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433"/>
    </row>
    <row r="300" spans="1:22" s="1" customFormat="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433"/>
    </row>
    <row r="301" spans="1:22" s="1" customFormat="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433"/>
    </row>
    <row r="302" spans="1:22" s="1" customFormat="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433"/>
    </row>
    <row r="303" spans="1:22" s="1" customFormat="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433"/>
    </row>
    <row r="304" spans="1:22" s="1" customFormat="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433"/>
    </row>
    <row r="305" spans="1:22" s="1" customFormat="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433"/>
    </row>
    <row r="306" spans="1:22" s="1" customFormat="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433"/>
    </row>
    <row r="307" spans="1:22" s="1" customFormat="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433"/>
    </row>
    <row r="308" spans="1:22" s="1" customFormat="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433"/>
    </row>
    <row r="309" spans="1:22" s="1" customFormat="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433"/>
    </row>
    <row r="310" spans="1:22" s="1" customFormat="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433"/>
    </row>
    <row r="311" spans="1:22" s="1" customFormat="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433"/>
    </row>
    <row r="312" spans="1:22" s="1" customFormat="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433"/>
    </row>
    <row r="313" spans="1:22" s="1" customFormat="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433"/>
    </row>
    <row r="314" spans="1:22" s="1" customFormat="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433"/>
    </row>
    <row r="315" spans="1:22" s="1" customFormat="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433"/>
    </row>
    <row r="316" spans="1:22" s="1" customFormat="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433"/>
    </row>
    <row r="317" spans="1:22" s="1" customFormat="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433"/>
    </row>
    <row r="318" spans="1:22" s="1" customFormat="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433"/>
    </row>
    <row r="319" spans="1:22" s="1" customFormat="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433"/>
    </row>
    <row r="320" spans="1:22" s="1" customFormat="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433"/>
    </row>
    <row r="321" spans="1:22" s="1" customFormat="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433"/>
    </row>
    <row r="322" spans="1:22" s="1" customFormat="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433"/>
    </row>
    <row r="323" spans="1:22" s="1" customFormat="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433"/>
    </row>
    <row r="324" spans="1:22" s="1" customFormat="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433"/>
    </row>
    <row r="325" spans="1:22" s="1" customFormat="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433"/>
    </row>
    <row r="326" spans="1:22" s="1" customFormat="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433"/>
    </row>
    <row r="327" spans="1:22" s="1" customFormat="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433"/>
    </row>
    <row r="328" spans="1:22" s="1" customFormat="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433"/>
    </row>
    <row r="329" spans="1:22" s="1" customFormat="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433"/>
    </row>
    <row r="330" spans="1:22" s="1" customFormat="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433"/>
    </row>
    <row r="331" spans="1:22" s="1" customFormat="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433"/>
    </row>
    <row r="332" spans="1:22" s="1" customFormat="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433"/>
    </row>
    <row r="333" spans="1:22" s="1" customFormat="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433"/>
    </row>
    <row r="334" spans="1:22" s="1" customFormat="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433"/>
    </row>
    <row r="335" spans="1:22" s="1" customFormat="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433"/>
    </row>
    <row r="336" spans="1:22" s="1" customFormat="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433"/>
    </row>
    <row r="337" spans="1:22" s="1" customFormat="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433"/>
    </row>
    <row r="338" spans="1:22" s="1" customFormat="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433"/>
    </row>
    <row r="339" spans="1:22" s="1" customFormat="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433"/>
    </row>
    <row r="340" spans="1:22" s="1" customFormat="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433"/>
    </row>
    <row r="341" spans="1:22" s="1" customFormat="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433"/>
    </row>
    <row r="342" spans="1:22" s="1" customFormat="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433"/>
    </row>
    <row r="343" spans="1:22" s="1" customFormat="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433"/>
    </row>
    <row r="344" spans="1:22" s="1" customFormat="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433"/>
    </row>
    <row r="345" spans="1:22" s="1" customFormat="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433"/>
    </row>
    <row r="346" spans="1:22" s="1" customFormat="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433"/>
    </row>
    <row r="347" spans="1:22" s="1" customFormat="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433"/>
    </row>
    <row r="348" spans="1:22" s="1" customFormat="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433"/>
    </row>
    <row r="349" spans="1:22" s="1" customFormat="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433"/>
    </row>
    <row r="350" spans="1:22" s="1" customFormat="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433"/>
    </row>
    <row r="351" spans="1:22" s="1" customFormat="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433"/>
    </row>
    <row r="352" spans="1:22" s="1" customFormat="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433"/>
    </row>
    <row r="353" spans="1:22" s="1" customFormat="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433"/>
    </row>
    <row r="354" spans="1:22" s="1" customFormat="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433"/>
    </row>
    <row r="355" spans="1:22" s="1" customFormat="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433"/>
    </row>
    <row r="356" spans="1:22" s="1" customFormat="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433"/>
    </row>
    <row r="357" spans="1:22" s="1" customFormat="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433"/>
    </row>
    <row r="358" spans="1:22" s="1" customFormat="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433"/>
    </row>
    <row r="359" spans="1:22" s="1" customFormat="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433"/>
    </row>
    <row r="360" spans="1:22" s="1" customFormat="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433"/>
    </row>
    <row r="361" spans="1:22" s="1" customFormat="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433"/>
    </row>
    <row r="362" spans="1:22" s="1" customFormat="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433"/>
    </row>
    <row r="363" spans="1:22" s="1" customFormat="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433"/>
    </row>
    <row r="364" spans="1:22" s="1" customFormat="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433"/>
    </row>
    <row r="365" spans="1:22" s="1" customFormat="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433"/>
    </row>
    <row r="366" spans="1:22" s="1" customFormat="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433"/>
    </row>
    <row r="367" spans="1:22" s="1" customFormat="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433"/>
    </row>
    <row r="368" spans="1:22" s="1" customFormat="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433"/>
    </row>
    <row r="369" spans="1:22" s="1" customFormat="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433"/>
    </row>
    <row r="370" spans="1:22" s="1" customFormat="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433"/>
    </row>
    <row r="371" spans="1:22" s="1" customFormat="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433"/>
    </row>
    <row r="372" spans="1:22" s="1" customFormat="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433"/>
    </row>
    <row r="373" spans="1:22" s="1" customFormat="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433"/>
    </row>
    <row r="374" spans="1:22" s="1" customFormat="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433"/>
    </row>
    <row r="375" spans="1:22" s="1" customFormat="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433"/>
    </row>
    <row r="376" spans="1:22" s="1" customFormat="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433"/>
    </row>
    <row r="377" spans="1:22" s="1" customFormat="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433"/>
    </row>
    <row r="378" spans="1:22" s="1" customFormat="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433"/>
    </row>
    <row r="379" spans="1:22" s="1" customFormat="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433"/>
    </row>
    <row r="380" spans="1:22" s="1" customFormat="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433"/>
    </row>
    <row r="381" spans="1:22" s="1" customFormat="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433"/>
    </row>
    <row r="382" spans="1:22" s="1" customFormat="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433"/>
    </row>
    <row r="383" spans="1:22" s="1" customFormat="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433"/>
    </row>
    <row r="384" spans="1:22" s="1" customFormat="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433"/>
    </row>
    <row r="385" spans="1:22" s="1" customFormat="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433"/>
    </row>
    <row r="386" spans="1:22" s="1" customFormat="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433"/>
    </row>
    <row r="387" spans="1:22" s="1" customFormat="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433"/>
    </row>
    <row r="388" spans="1:22" s="1" customFormat="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433"/>
    </row>
    <row r="389" spans="1:22" s="1" customFormat="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433"/>
    </row>
    <row r="390" spans="1:22" s="1" customFormat="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433"/>
    </row>
    <row r="391" spans="1:22" s="1" customFormat="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433"/>
    </row>
    <row r="392" spans="1:22" s="1" customFormat="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433"/>
    </row>
    <row r="393" spans="1:22" s="1" customFormat="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433"/>
    </row>
    <row r="394" spans="1:22" s="1" customFormat="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433"/>
    </row>
    <row r="395" spans="1:22" s="1" customFormat="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433"/>
    </row>
    <row r="396" spans="1:22" s="1" customFormat="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433"/>
    </row>
    <row r="397" spans="1:22" s="1" customFormat="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433"/>
    </row>
    <row r="398" spans="1:22" s="1" customFormat="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433"/>
    </row>
    <row r="399" spans="1:22" s="1" customFormat="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433"/>
    </row>
    <row r="400" spans="1:22" s="1" customFormat="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433"/>
    </row>
    <row r="401" spans="1:22" s="1" customFormat="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433"/>
    </row>
    <row r="402" spans="1:22" s="1" customFormat="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433"/>
    </row>
    <row r="403" spans="1:22" s="1" customFormat="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433"/>
    </row>
    <row r="404" spans="1:22" s="1" customFormat="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433"/>
    </row>
    <row r="405" spans="1:22" s="1" customFormat="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433"/>
    </row>
    <row r="406" spans="1:22" s="1" customFormat="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433"/>
    </row>
    <row r="407" spans="1:22" s="1" customFormat="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433"/>
    </row>
    <row r="408" spans="1:22" s="1" customFormat="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433"/>
    </row>
    <row r="409" spans="1:22" s="1" customFormat="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433"/>
    </row>
    <row r="410" spans="1:22" s="1" customFormat="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433"/>
    </row>
    <row r="411" spans="1:22" s="1" customFormat="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433"/>
    </row>
    <row r="412" spans="1:22" s="1" customFormat="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433"/>
    </row>
    <row r="413" spans="1:22" s="1" customFormat="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433"/>
    </row>
    <row r="414" spans="1:22" s="1" customFormat="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433"/>
    </row>
    <row r="415" spans="1:22" s="1" customFormat="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433"/>
    </row>
    <row r="416" spans="1:22" s="1" customFormat="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433"/>
    </row>
    <row r="417" spans="1:22" s="1" customFormat="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433"/>
    </row>
    <row r="418" spans="1:22" s="1" customFormat="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433"/>
    </row>
    <row r="419" spans="1:22" s="1" customFormat="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433"/>
    </row>
    <row r="420" spans="1:22" s="1" customFormat="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433"/>
    </row>
    <row r="421" spans="1:22" s="1" customFormat="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433"/>
    </row>
    <row r="422" spans="1:22" s="1" customFormat="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433"/>
    </row>
    <row r="423" spans="1:22" s="1" customFormat="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433"/>
    </row>
    <row r="424" spans="1:22" s="1" customFormat="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433"/>
    </row>
    <row r="425" spans="1:22" s="1" customFormat="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433"/>
    </row>
    <row r="426" spans="1:22" s="1" customFormat="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433"/>
    </row>
    <row r="427" spans="1:22" s="1" customFormat="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433"/>
    </row>
    <row r="428" spans="1:22" s="1" customFormat="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433"/>
    </row>
    <row r="429" spans="1:22" s="1" customFormat="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433"/>
    </row>
    <row r="430" spans="1:22" s="1" customFormat="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433"/>
    </row>
    <row r="431" spans="1:22" s="1" customFormat="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433"/>
    </row>
    <row r="432" spans="1:22" s="1" customFormat="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433"/>
    </row>
    <row r="433" spans="1:22" s="1" customFormat="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433"/>
    </row>
    <row r="434" spans="1:22" s="1" customFormat="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433"/>
    </row>
    <row r="435" spans="1:22" s="1" customFormat="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433"/>
    </row>
    <row r="436" spans="1:22" s="1" customFormat="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433"/>
    </row>
    <row r="437" spans="1:22" s="1" customFormat="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433"/>
    </row>
    <row r="438" spans="1:22" s="1" customFormat="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433"/>
    </row>
    <row r="439" spans="1:22" s="1" customFormat="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433"/>
    </row>
    <row r="440" spans="1:22" s="1" customFormat="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433"/>
    </row>
    <row r="441" spans="1:22" s="1" customFormat="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433"/>
    </row>
    <row r="442" spans="1:22" s="1" customFormat="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433"/>
    </row>
    <row r="443" spans="1:22" s="1" customFormat="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433"/>
    </row>
    <row r="444" spans="1:22" s="1" customFormat="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433"/>
    </row>
    <row r="445" spans="1:22" s="1" customFormat="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433"/>
    </row>
    <row r="446" spans="1:22" s="1" customFormat="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433"/>
    </row>
    <row r="447" spans="1:22" s="1" customFormat="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433"/>
    </row>
    <row r="448" spans="1:22" s="1" customFormat="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433"/>
    </row>
    <row r="449" spans="1:22" s="1" customFormat="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433"/>
    </row>
    <row r="450" spans="1:22" s="1" customFormat="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433"/>
    </row>
    <row r="451" spans="1:22" s="1" customFormat="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433"/>
    </row>
    <row r="452" spans="1:22" s="1" customFormat="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433"/>
    </row>
    <row r="453" spans="1:22" s="1" customFormat="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433"/>
    </row>
    <row r="454" spans="1:22" s="1" customFormat="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433"/>
    </row>
    <row r="455" spans="1:22" s="1" customFormat="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433"/>
    </row>
    <row r="456" spans="1:22" s="1" customFormat="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433"/>
    </row>
    <row r="457" spans="1:22" s="1" customFormat="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433"/>
    </row>
    <row r="458" spans="1:22" s="1" customFormat="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433"/>
    </row>
    <row r="459" spans="1:22" s="1" customFormat="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433"/>
    </row>
    <row r="460" spans="1:22" s="1" customFormat="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433"/>
    </row>
    <row r="461" spans="1:22" s="1" customFormat="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433"/>
    </row>
    <row r="462" spans="1:22" s="1" customFormat="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433"/>
    </row>
    <row r="463" spans="1:22" s="1" customFormat="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433"/>
    </row>
    <row r="464" spans="1:22" s="1" customFormat="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433"/>
    </row>
    <row r="465" spans="1:22" s="1" customFormat="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433"/>
    </row>
    <row r="466" spans="1:22" s="1" customFormat="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433"/>
    </row>
    <row r="467" spans="1:22" s="1" customFormat="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433"/>
    </row>
    <row r="468" spans="1:22" s="1" customFormat="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433"/>
    </row>
    <row r="469" spans="1:22" s="1" customFormat="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433"/>
    </row>
    <row r="470" spans="1:22" s="1" customFormat="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433"/>
    </row>
    <row r="471" spans="1:22" s="1" customFormat="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433"/>
    </row>
    <row r="472" spans="1:22" s="1" customFormat="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433"/>
    </row>
    <row r="473" spans="1:22" s="1" customFormat="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433"/>
    </row>
    <row r="474" spans="1:22" s="1" customFormat="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433"/>
    </row>
    <row r="475" spans="1:22" s="1" customFormat="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433"/>
    </row>
    <row r="476" spans="1:22" s="1" customFormat="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433"/>
    </row>
    <row r="477" spans="1:22" s="1" customFormat="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433"/>
    </row>
    <row r="478" spans="1:22" s="1" customFormat="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433"/>
    </row>
    <row r="479" spans="1:22" s="1" customFormat="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433"/>
    </row>
    <row r="480" spans="1:22" s="1" customFormat="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433"/>
    </row>
    <row r="481" spans="1:22" s="1" customFormat="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433"/>
    </row>
    <row r="482" spans="1:22" s="1" customFormat="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433"/>
    </row>
    <row r="483" spans="1:22" s="1" customFormat="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433"/>
    </row>
    <row r="484" spans="1:22" s="1" customFormat="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433"/>
    </row>
    <row r="485" spans="1:22" s="1" customFormat="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433"/>
    </row>
    <row r="486" spans="1:22" s="1" customFormat="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433"/>
    </row>
    <row r="487" spans="1:22" s="1" customFormat="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433"/>
    </row>
    <row r="488" spans="1:22" s="1" customFormat="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433"/>
    </row>
    <row r="489" spans="1:22" s="1" customFormat="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433"/>
    </row>
    <row r="490" spans="1:22" s="1" customFormat="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433"/>
    </row>
    <row r="491" spans="1:22" s="1" customFormat="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433"/>
    </row>
    <row r="492" spans="1:22" s="1" customFormat="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433"/>
    </row>
    <row r="493" spans="1:22" s="1" customFormat="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433"/>
    </row>
    <row r="494" spans="1:22" s="1" customFormat="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433"/>
    </row>
    <row r="495" spans="1:22" s="1" customFormat="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433"/>
    </row>
    <row r="496" spans="1:22" s="1" customFormat="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433"/>
    </row>
    <row r="497" spans="1:22" s="1" customFormat="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433"/>
    </row>
    <row r="498" spans="1:22" s="1" customFormat="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433"/>
    </row>
    <row r="499" spans="1:22" s="1" customFormat="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433"/>
    </row>
    <row r="500" spans="1:22" s="1" customFormat="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433"/>
    </row>
    <row r="501" spans="1:22" s="1" customFormat="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433"/>
    </row>
    <row r="502" spans="1:22" s="1" customFormat="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433"/>
    </row>
    <row r="503" spans="1:22" s="1" customFormat="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433"/>
    </row>
    <row r="504" spans="1:22" s="1" customFormat="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433"/>
    </row>
    <row r="505" spans="1:22" s="1" customFormat="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433"/>
    </row>
    <row r="506" spans="1:22" s="1" customFormat="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433"/>
    </row>
    <row r="507" spans="1:22" s="1" customFormat="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433"/>
    </row>
    <row r="508" spans="1:22" s="1" customFormat="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433"/>
    </row>
    <row r="509" spans="1:22" s="1" customFormat="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433"/>
    </row>
    <row r="510" spans="1:22" s="1" customFormat="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433"/>
    </row>
    <row r="511" spans="1:22" s="1" customFormat="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433"/>
    </row>
    <row r="512" spans="1:22" s="1" customFormat="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433"/>
    </row>
    <row r="513" spans="1:22" s="1" customFormat="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433"/>
    </row>
    <row r="514" spans="1:22" s="1" customFormat="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433"/>
    </row>
    <row r="515" spans="1:22" s="1" customFormat="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433"/>
    </row>
    <row r="516" spans="1:22" s="1" customFormat="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433"/>
    </row>
    <row r="517" spans="1:22" s="1" customFormat="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433"/>
    </row>
    <row r="518" spans="1:22" s="1" customFormat="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433"/>
    </row>
    <row r="519" spans="1:22" s="1" customFormat="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433"/>
    </row>
    <row r="520" spans="1:22" s="1" customFormat="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433"/>
    </row>
    <row r="521" spans="1:22" s="1" customFormat="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433"/>
    </row>
    <row r="522" spans="1:22" s="1" customFormat="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433"/>
    </row>
    <row r="523" spans="1:22" s="1" customFormat="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433"/>
    </row>
    <row r="524" spans="1:22" s="1" customFormat="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433"/>
    </row>
    <row r="525" spans="1:22" s="1" customFormat="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433"/>
    </row>
    <row r="526" spans="1:22" s="1" customFormat="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433"/>
    </row>
    <row r="527" spans="1:22" s="1" customFormat="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433"/>
    </row>
    <row r="528" spans="1:22" s="1" customFormat="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433"/>
    </row>
    <row r="529" spans="1:22" s="1" customFormat="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433"/>
    </row>
    <row r="530" spans="1:22" s="1" customFormat="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433"/>
    </row>
    <row r="531" spans="1:22" s="1" customFormat="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433"/>
    </row>
    <row r="532" spans="1:22" s="1" customFormat="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433"/>
    </row>
    <row r="533" spans="1:22" s="1" customFormat="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433"/>
    </row>
    <row r="534" spans="1:22" s="1" customFormat="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433"/>
    </row>
    <row r="535" spans="1:22" s="1" customFormat="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433"/>
    </row>
    <row r="536" spans="1:22" s="1" customFormat="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433"/>
    </row>
    <row r="537" spans="1:22" s="1" customFormat="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433"/>
    </row>
    <row r="538" spans="1:22" s="1" customFormat="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433"/>
    </row>
    <row r="539" spans="1:22" s="1" customFormat="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433"/>
    </row>
    <row r="540" spans="1:22" s="1" customFormat="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433"/>
    </row>
    <row r="541" spans="1:22" s="1" customFormat="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433"/>
    </row>
    <row r="542" spans="1:22" s="1" customFormat="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433"/>
    </row>
    <row r="543" spans="1:22" s="1" customFormat="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433"/>
    </row>
    <row r="544" spans="1:22" s="1" customFormat="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433"/>
    </row>
    <row r="545" spans="1:22" s="1" customFormat="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433"/>
    </row>
    <row r="546" spans="1:22" s="1" customFormat="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433"/>
    </row>
    <row r="547" spans="1:22" s="1" customFormat="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433"/>
    </row>
    <row r="548" spans="1:22" s="1" customFormat="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433"/>
    </row>
    <row r="549" spans="1:22" s="1" customFormat="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433"/>
    </row>
    <row r="550" spans="1:22" s="1" customFormat="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433"/>
    </row>
    <row r="551" spans="1:22" s="1" customFormat="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433"/>
    </row>
    <row r="552" spans="1:22" s="1" customFormat="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433"/>
    </row>
    <row r="553" spans="1:22" s="1" customFormat="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433"/>
    </row>
    <row r="554" spans="1:22" s="1" customFormat="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433"/>
    </row>
    <row r="555" spans="1:22" s="1" customFormat="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433"/>
    </row>
    <row r="556" spans="1:22" s="1" customFormat="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433"/>
    </row>
    <row r="557" spans="1:22" s="1" customFormat="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433"/>
    </row>
    <row r="558" spans="1:22" s="1" customFormat="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433"/>
    </row>
    <row r="559" spans="1:22" s="1" customFormat="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433"/>
    </row>
    <row r="560" spans="1:22" s="1" customFormat="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433"/>
    </row>
    <row r="561" spans="1:22" s="1" customFormat="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433"/>
    </row>
    <row r="562" spans="1:22" s="1" customFormat="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433"/>
    </row>
    <row r="563" spans="1:22" s="1" customFormat="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433"/>
    </row>
    <row r="564" spans="1:22" s="1" customFormat="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433"/>
    </row>
    <row r="565" spans="1:22" s="1" customFormat="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433"/>
    </row>
    <row r="566" spans="1:22" s="1" customFormat="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433"/>
    </row>
    <row r="567" spans="1:22" s="1" customFormat="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433"/>
    </row>
    <row r="568" spans="1:22" s="1" customFormat="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433"/>
    </row>
    <row r="569" spans="1:22" s="1" customFormat="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433"/>
    </row>
    <row r="570" spans="1:22" s="1" customFormat="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433"/>
    </row>
    <row r="571" spans="1:22" s="1" customFormat="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433"/>
    </row>
    <row r="572" spans="1:22" s="1" customFormat="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433"/>
    </row>
    <row r="573" spans="1:22" s="1" customFormat="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433"/>
    </row>
    <row r="574" spans="1:22" s="1" customFormat="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433"/>
    </row>
    <row r="575" spans="1:22" s="1" customFormat="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433"/>
    </row>
    <row r="576" spans="1:22" s="1" customFormat="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433"/>
    </row>
    <row r="577" spans="1:22" s="1" customFormat="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433"/>
    </row>
    <row r="578" spans="1:22" s="1" customFormat="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433"/>
    </row>
    <row r="579" spans="1:22" s="1" customFormat="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433"/>
    </row>
    <row r="580" spans="1:22" s="1" customFormat="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433"/>
    </row>
    <row r="581" spans="1:22" s="1" customFormat="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433"/>
    </row>
    <row r="582" spans="1:22" s="1" customFormat="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433"/>
    </row>
    <row r="583" spans="1:22" s="1" customFormat="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433"/>
    </row>
    <row r="584" spans="1:22" s="1" customFormat="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433"/>
    </row>
    <row r="585" spans="1:22" s="1" customFormat="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433"/>
    </row>
    <row r="586" spans="1:22" s="1" customFormat="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433"/>
    </row>
    <row r="587" spans="1:22" s="1" customFormat="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433"/>
    </row>
    <row r="588" spans="1:22" s="1" customFormat="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433"/>
    </row>
    <row r="589" spans="1:22" s="1" customFormat="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433"/>
    </row>
    <row r="590" spans="1:22" s="1" customFormat="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433"/>
    </row>
    <row r="591" spans="1:22" s="1" customFormat="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433"/>
    </row>
    <row r="592" spans="1:22" s="1" customFormat="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433"/>
    </row>
    <row r="593" spans="1:22" s="1" customFormat="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433"/>
    </row>
    <row r="594" spans="1:22" s="1" customFormat="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433"/>
    </row>
    <row r="595" spans="1:22" s="1" customFormat="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433"/>
    </row>
    <row r="596" spans="1:22" s="1" customFormat="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433"/>
    </row>
    <row r="597" spans="1:22" s="1" customFormat="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433"/>
    </row>
    <row r="598" spans="1:22" s="1" customFormat="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433"/>
    </row>
    <row r="599" spans="1:22" s="1" customFormat="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433"/>
    </row>
    <row r="600" spans="1:22" s="1" customFormat="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433"/>
    </row>
    <row r="601" spans="1:22" s="1" customFormat="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433"/>
    </row>
    <row r="602" spans="1:22" s="1" customFormat="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433"/>
    </row>
    <row r="603" spans="1:22" s="1" customFormat="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433"/>
    </row>
    <row r="604" spans="1:22" s="1" customFormat="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433"/>
    </row>
    <row r="605" spans="1:22" s="1" customFormat="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433"/>
    </row>
    <row r="606" spans="1:22" s="1" customFormat="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433"/>
    </row>
    <row r="607" spans="1:22" s="1" customFormat="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433"/>
    </row>
    <row r="608" spans="1:22" s="1" customFormat="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433"/>
    </row>
    <row r="609" spans="1:22" s="1" customFormat="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433"/>
    </row>
    <row r="610" spans="1:22" s="1" customFormat="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433"/>
    </row>
    <row r="611" spans="1:22" s="1" customFormat="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433"/>
    </row>
    <row r="612" spans="1:22" s="1" customFormat="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433"/>
    </row>
    <row r="613" spans="1:22" s="1" customFormat="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433"/>
    </row>
    <row r="614" spans="1:22" s="1" customFormat="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433"/>
    </row>
    <row r="615" spans="1:22" s="1" customFormat="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433"/>
    </row>
    <row r="616" spans="1:22" s="1" customFormat="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433"/>
    </row>
    <row r="617" spans="1:22" s="1" customFormat="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433"/>
    </row>
    <row r="618" spans="1:22" s="1" customFormat="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433"/>
    </row>
    <row r="619" spans="1:22" s="1" customFormat="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433"/>
    </row>
    <row r="620" spans="1:22" s="1" customFormat="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433"/>
    </row>
    <row r="621" spans="1:22" s="1" customFormat="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433"/>
    </row>
    <row r="622" spans="1:22" s="1" customFormat="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433"/>
    </row>
    <row r="623" spans="1:22" s="1" customFormat="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433"/>
    </row>
    <row r="624" spans="1:22" s="1" customFormat="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433"/>
    </row>
    <row r="625" spans="1:22" s="1" customFormat="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433"/>
    </row>
    <row r="626" spans="1:22" s="1" customFormat="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433"/>
    </row>
    <row r="627" spans="1:22" s="1" customFormat="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433"/>
    </row>
    <row r="628" spans="1:22" s="1" customFormat="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433"/>
    </row>
    <row r="629" spans="1:22" s="1" customFormat="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433"/>
    </row>
    <row r="630" spans="1:22" s="1" customFormat="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433"/>
    </row>
    <row r="631" spans="1:22" s="1" customFormat="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433"/>
    </row>
    <row r="632" spans="1:22" s="1" customFormat="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433"/>
    </row>
    <row r="633" spans="1:22" s="1" customFormat="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433"/>
    </row>
    <row r="634" spans="1:22" s="1" customFormat="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433"/>
    </row>
    <row r="635" spans="1:22" s="1" customFormat="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433"/>
    </row>
    <row r="636" spans="1:22" s="1" customFormat="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433"/>
    </row>
    <row r="637" spans="1:22" s="1" customFormat="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433"/>
    </row>
    <row r="638" spans="1:22" s="1" customFormat="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433"/>
    </row>
    <row r="639" spans="1:22" s="1" customFormat="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433"/>
    </row>
    <row r="640" spans="1:22" s="1" customFormat="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433"/>
    </row>
    <row r="641" spans="1:22" s="1" customFormat="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433"/>
    </row>
    <row r="642" spans="1:22" s="1" customFormat="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433"/>
    </row>
    <row r="643" spans="1:22" s="1" customFormat="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433"/>
    </row>
    <row r="644" spans="1:22" s="1" customFormat="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433"/>
    </row>
    <row r="645" spans="1:22" s="1" customFormat="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433"/>
    </row>
    <row r="646" spans="1:22" s="1" customFormat="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433"/>
    </row>
    <row r="647" spans="1:22" s="1" customFormat="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433"/>
    </row>
    <row r="648" spans="1:22" s="1" customFormat="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433"/>
    </row>
    <row r="649" spans="1:22" s="1" customFormat="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433"/>
    </row>
    <row r="650" spans="1:22" s="1" customFormat="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433"/>
    </row>
    <row r="651" spans="1:22" s="1" customFormat="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433"/>
    </row>
    <row r="652" spans="1:22" s="1" customFormat="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433"/>
    </row>
    <row r="653" spans="1:22" s="1" customFormat="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433"/>
    </row>
    <row r="654" spans="1:22" s="1" customFormat="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433"/>
    </row>
    <row r="655" spans="1:22" s="1" customFormat="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433"/>
    </row>
    <row r="656" spans="1:22" s="1" customFormat="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433"/>
    </row>
    <row r="657" spans="1:22" s="1" customFormat="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433"/>
    </row>
    <row r="658" spans="1:22" s="1" customFormat="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433"/>
    </row>
    <row r="659" spans="1:22" s="1" customFormat="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433"/>
    </row>
    <row r="660" spans="1:22" s="1" customFormat="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433"/>
    </row>
    <row r="661" spans="1:22" s="1" customFormat="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433"/>
    </row>
    <row r="662" spans="1:22" s="1" customFormat="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433"/>
    </row>
    <row r="663" spans="1:22" s="1" customFormat="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433"/>
    </row>
    <row r="664" spans="1:22" s="1" customFormat="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433"/>
    </row>
    <row r="665" spans="1:22" s="1" customFormat="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433"/>
    </row>
    <row r="666" spans="1:22" s="1" customFormat="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433"/>
    </row>
    <row r="667" spans="1:22" s="1" customFormat="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433"/>
    </row>
    <row r="668" spans="1:22" s="1" customFormat="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433"/>
    </row>
    <row r="669" spans="1:22" s="1" customFormat="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433"/>
    </row>
    <row r="670" spans="1:22" s="1" customFormat="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433"/>
    </row>
    <row r="671" spans="1:22" s="1" customFormat="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433"/>
    </row>
    <row r="672" spans="1:22" s="1" customFormat="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433"/>
    </row>
    <row r="673" spans="1:22" s="1" customFormat="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433"/>
    </row>
    <row r="674" spans="1:22" s="1" customFormat="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433"/>
    </row>
    <row r="675" spans="1:22" s="1" customFormat="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433"/>
    </row>
    <row r="676" spans="1:22" s="1" customFormat="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433"/>
    </row>
    <row r="677" spans="1:22" s="1" customFormat="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433"/>
    </row>
    <row r="678" spans="1:22" s="1" customFormat="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433"/>
    </row>
    <row r="679" spans="1:22" s="1" customFormat="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433"/>
    </row>
    <row r="680" spans="1:22" s="1" customFormat="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433"/>
    </row>
    <row r="681" spans="1:22" s="1" customFormat="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433"/>
    </row>
    <row r="682" spans="1:22" s="1" customFormat="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433"/>
    </row>
    <row r="683" spans="1:22" s="1" customFormat="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433"/>
    </row>
    <row r="684" spans="1:22" s="1" customFormat="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433"/>
    </row>
    <row r="685" spans="1:22" s="1" customFormat="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433"/>
    </row>
    <row r="686" spans="1:22" s="1" customFormat="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433"/>
    </row>
    <row r="687" spans="1:22" s="1" customFormat="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433"/>
    </row>
    <row r="688" spans="1:22" s="1" customFormat="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433"/>
    </row>
    <row r="689" spans="1:22" s="1" customFormat="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433"/>
    </row>
    <row r="690" spans="1:22" s="1" customFormat="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433"/>
    </row>
    <row r="691" spans="1:22" s="1" customFormat="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433"/>
    </row>
    <row r="692" spans="1:22" s="1" customFormat="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433"/>
    </row>
    <row r="693" spans="1:22" s="1" customFormat="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433"/>
    </row>
    <row r="694" spans="1:22" s="1" customFormat="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433"/>
    </row>
    <row r="695" spans="1:22" s="1" customFormat="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433"/>
    </row>
    <row r="696" spans="1:22" s="1" customFormat="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433"/>
    </row>
    <row r="697" spans="1:22" s="1" customFormat="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433"/>
    </row>
    <row r="698" spans="1:22" s="1" customFormat="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433"/>
    </row>
    <row r="699" spans="1:22" s="1" customFormat="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433"/>
    </row>
    <row r="700" spans="1:22" s="1" customFormat="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433"/>
    </row>
    <row r="701" spans="1:22" s="1" customFormat="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433"/>
    </row>
    <row r="702" spans="1:22" s="1" customFormat="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433"/>
    </row>
    <row r="703" spans="1:22" s="1" customFormat="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433"/>
    </row>
    <row r="704" spans="1:22" s="1" customFormat="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433"/>
    </row>
    <row r="705" spans="1:22" s="1" customFormat="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433"/>
    </row>
    <row r="706" spans="1:22" s="1" customFormat="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433"/>
    </row>
    <row r="707" spans="1:22" s="1" customFormat="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433"/>
    </row>
    <row r="708" spans="1:22" s="1" customFormat="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433"/>
    </row>
    <row r="709" spans="1:22" s="1" customFormat="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433"/>
    </row>
    <row r="710" spans="1:22" s="1" customFormat="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433"/>
    </row>
    <row r="711" spans="1:22" s="1" customFormat="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433"/>
    </row>
    <row r="712" spans="1:22" s="1" customFormat="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433"/>
    </row>
    <row r="713" spans="1:22" s="1" customFormat="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433"/>
    </row>
    <row r="714" spans="1:22" s="1" customFormat="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433"/>
    </row>
    <row r="715" spans="1:22" s="1" customFormat="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433"/>
    </row>
    <row r="716" spans="1:22" s="1" customFormat="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433"/>
    </row>
    <row r="717" spans="1:22" s="1" customFormat="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433"/>
    </row>
    <row r="718" spans="1:22" s="1" customFormat="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433"/>
    </row>
    <row r="719" spans="1:22" s="1" customFormat="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433"/>
    </row>
    <row r="720" spans="1:22" s="1" customFormat="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433"/>
    </row>
    <row r="721" spans="1:22" s="1" customFormat="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433"/>
    </row>
    <row r="722" spans="1:22" s="1" customFormat="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433"/>
    </row>
    <row r="723" spans="1:22" s="1" customFormat="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433"/>
    </row>
    <row r="724" spans="1:22" s="1" customFormat="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433"/>
    </row>
    <row r="725" spans="1:22" s="1" customFormat="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433"/>
    </row>
    <row r="726" spans="1:22" s="1" customFormat="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433"/>
    </row>
    <row r="727" spans="1:22" s="1" customFormat="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433"/>
    </row>
    <row r="728" spans="1:22" s="1" customFormat="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433"/>
    </row>
    <row r="729" spans="1:22" s="1" customFormat="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433"/>
    </row>
    <row r="730" spans="1:22" s="1" customFormat="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433"/>
    </row>
    <row r="731" spans="1:22" s="1" customFormat="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433"/>
    </row>
    <row r="732" spans="1:22" s="1" customFormat="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433"/>
    </row>
    <row r="733" spans="1:22" s="1" customFormat="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433"/>
    </row>
    <row r="734" spans="1:22" s="1" customFormat="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433"/>
    </row>
    <row r="735" spans="1:22" s="1" customFormat="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433"/>
    </row>
    <row r="736" spans="1:22" s="1" customFormat="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433"/>
    </row>
    <row r="737" spans="1:22" s="1" customFormat="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433"/>
    </row>
    <row r="738" spans="1:22" s="1" customFormat="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433"/>
    </row>
    <row r="739" spans="1:22" s="1" customFormat="1">
      <c r="E739" s="189"/>
      <c r="V739" s="433"/>
    </row>
    <row r="740" spans="1:22" s="1" customFormat="1">
      <c r="E740" s="189"/>
      <c r="V740" s="433"/>
    </row>
    <row r="741" spans="1:22" s="1" customFormat="1">
      <c r="E741" s="189"/>
      <c r="V741" s="433"/>
    </row>
    <row r="742" spans="1:22" s="1" customFormat="1">
      <c r="E742" s="189"/>
      <c r="V742" s="433"/>
    </row>
    <row r="743" spans="1:22" s="1" customFormat="1">
      <c r="E743" s="189"/>
      <c r="V743" s="433"/>
    </row>
    <row r="744" spans="1:22" s="1" customFormat="1">
      <c r="E744" s="189"/>
      <c r="V744" s="433"/>
    </row>
    <row r="745" spans="1:22" s="1" customFormat="1">
      <c r="E745" s="189"/>
      <c r="V745" s="433"/>
    </row>
    <row r="746" spans="1:22" s="1" customFormat="1">
      <c r="E746" s="189"/>
      <c r="V746" s="433"/>
    </row>
  </sheetData>
  <customSheetViews>
    <customSheetView guid="{21F2E024-704F-4E93-AC63-213755ECFFE0}" scale="55" showPageBreaks="1" showGridLines="0" printArea="1" view="pageBreakPreview">
      <pane ySplit="6" topLeftCell="A7" activePane="bottomLeft" state="frozen"/>
      <selection pane="bottomLeft" activeCell="L1" sqref="L1:L65536"/>
      <pageMargins left="0.70866141732283472" right="0.70866141732283472" top="0.74803149606299213" bottom="0.74803149606299213" header="0.31496062992125989" footer="0.31496062992125989"/>
      <pageSetup paperSize="9" scale="59"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5">
    <mergeCell ref="A5:T5"/>
    <mergeCell ref="F71:S71"/>
    <mergeCell ref="R2:T2"/>
    <mergeCell ref="R3:T3"/>
    <mergeCell ref="S51:T51"/>
  </mergeCells>
  <pageMargins left="0.70866141732283472" right="0.70866141732283472" top="0.74803149606299213" bottom="0.74803149606299213" header="0.31496062992125984" footer="0.31496062992125984"/>
  <pageSetup paperSize="9" scale="64" fitToHeight="10" orientation="portrait" r:id="rId2"/>
  <headerFooter alignWithMargins="0">
    <oddHeader>&amp;C&amp;"Arial,Regular" Commerce Commission Information Disclosure Template</oddHeader>
    <oddFooter>&amp;L&amp;"Arial,Regular" &amp;P&amp;C&amp;"Arial,Regular" &amp;F&amp;R&amp;"Arial,Regular" &amp;A</oddFooter>
  </headerFooter>
  <rowBreaks count="1" manualBreakCount="1">
    <brk id="50"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9CCFF"/>
  </sheetPr>
  <dimension ref="A1:AI1163"/>
  <sheetViews>
    <sheetView showGridLines="0" topLeftCell="C1" zoomScaleNormal="100" zoomScaleSheetLayoutView="80" workbookViewId="0">
      <selection activeCell="M121" sqref="M121"/>
    </sheetView>
  </sheetViews>
  <sheetFormatPr defaultColWidth="9.109375" defaultRowHeight="13.8"/>
  <cols>
    <col min="1" max="1" width="5.109375" style="38" customWidth="1"/>
    <col min="2" max="2" width="3.109375" style="38" customWidth="1"/>
    <col min="3" max="3" width="6.109375" style="38" customWidth="1"/>
    <col min="4" max="4" width="2.33203125" style="37" customWidth="1"/>
    <col min="5" max="5" width="1.6640625" style="50" customWidth="1"/>
    <col min="6" max="6" width="45.6640625" style="50" customWidth="1"/>
    <col min="7" max="8" width="15.33203125" style="50" customWidth="1"/>
    <col min="9" max="9" width="14" style="50" customWidth="1"/>
    <col min="10" max="11" width="16" style="50" customWidth="1"/>
    <col min="12" max="16" width="16.109375" style="38" customWidth="1"/>
    <col min="17" max="17" width="2.6640625" style="38" customWidth="1"/>
    <col min="18" max="18" width="20.6640625" style="433" customWidth="1"/>
    <col min="19" max="20" width="9.109375" style="38" customWidth="1"/>
    <col min="21" max="21" width="14.88671875" style="38" customWidth="1"/>
    <col min="22" max="16384" width="9.109375" style="38"/>
  </cols>
  <sheetData>
    <row r="1" spans="1:32" s="19" customFormat="1" ht="15" customHeight="1">
      <c r="A1" s="74"/>
      <c r="B1" s="75"/>
      <c r="C1" s="75"/>
      <c r="D1" s="75"/>
      <c r="E1" s="75"/>
      <c r="F1" s="75"/>
      <c r="G1" s="75"/>
      <c r="H1" s="75"/>
      <c r="I1" s="75"/>
      <c r="J1" s="75"/>
      <c r="K1" s="75"/>
      <c r="L1" s="75"/>
      <c r="M1" s="75"/>
      <c r="N1" s="75"/>
      <c r="O1" s="75"/>
      <c r="P1" s="75"/>
      <c r="Q1" s="76"/>
      <c r="R1" s="433"/>
      <c r="S1"/>
      <c r="T1"/>
      <c r="U1"/>
      <c r="V1"/>
      <c r="W1"/>
      <c r="X1"/>
      <c r="Y1"/>
      <c r="Z1"/>
      <c r="AA1"/>
      <c r="AB1"/>
      <c r="AC1"/>
      <c r="AD1"/>
      <c r="AE1"/>
      <c r="AF1"/>
    </row>
    <row r="2" spans="1:32" s="19" customFormat="1" ht="18" customHeight="1">
      <c r="A2" s="77"/>
      <c r="B2" s="78"/>
      <c r="C2" s="78"/>
      <c r="D2" s="78"/>
      <c r="E2" s="78"/>
      <c r="F2" s="78"/>
      <c r="G2" s="78"/>
      <c r="H2" s="78"/>
      <c r="I2" s="78"/>
      <c r="J2" s="78"/>
      <c r="K2" s="78"/>
      <c r="L2" s="78"/>
      <c r="M2" s="140" t="s">
        <v>9</v>
      </c>
      <c r="N2" s="636" t="str">
        <f>IF(NOT(ISBLANK(CoverSheet!$C$8)),CoverSheet!$C$8,"")</f>
        <v>Alpine Energy Limitied</v>
      </c>
      <c r="O2" s="636"/>
      <c r="P2" s="636"/>
      <c r="Q2" s="84"/>
      <c r="R2" s="433"/>
      <c r="S2"/>
      <c r="T2"/>
      <c r="U2"/>
      <c r="V2"/>
      <c r="W2"/>
      <c r="X2"/>
      <c r="Y2"/>
      <c r="Z2"/>
      <c r="AA2"/>
      <c r="AB2"/>
      <c r="AC2"/>
      <c r="AD2"/>
      <c r="AE2"/>
      <c r="AF2"/>
    </row>
    <row r="3" spans="1:32" s="19" customFormat="1" ht="18" customHeight="1">
      <c r="A3" s="77"/>
      <c r="B3" s="78"/>
      <c r="C3" s="78"/>
      <c r="D3" s="78"/>
      <c r="E3" s="78"/>
      <c r="F3" s="78"/>
      <c r="G3" s="78"/>
      <c r="H3" s="78"/>
      <c r="I3" s="78"/>
      <c r="J3" s="78"/>
      <c r="K3" s="78"/>
      <c r="L3" s="78"/>
      <c r="M3" s="140" t="s">
        <v>462</v>
      </c>
      <c r="N3" s="637">
        <f>IF(ISNUMBER(CoverSheet!$C$12),CoverSheet!$C$12,"")</f>
        <v>41729</v>
      </c>
      <c r="O3" s="637"/>
      <c r="P3" s="637"/>
      <c r="Q3" s="84"/>
      <c r="R3" s="433"/>
      <c r="S3"/>
      <c r="T3"/>
      <c r="U3"/>
      <c r="V3"/>
      <c r="W3"/>
      <c r="X3"/>
      <c r="Y3"/>
      <c r="Z3"/>
      <c r="AA3"/>
      <c r="AB3"/>
      <c r="AC3"/>
      <c r="AD3"/>
      <c r="AE3"/>
      <c r="AF3"/>
    </row>
    <row r="4" spans="1:32" s="19" customFormat="1" ht="20.25" customHeight="1">
      <c r="A4" s="352" t="s">
        <v>386</v>
      </c>
      <c r="B4" s="78"/>
      <c r="C4" s="78"/>
      <c r="D4" s="78"/>
      <c r="E4" s="78"/>
      <c r="F4" s="78"/>
      <c r="G4" s="78"/>
      <c r="H4" s="78"/>
      <c r="I4" s="78"/>
      <c r="J4" s="78"/>
      <c r="K4" s="78"/>
      <c r="L4" s="78"/>
      <c r="M4" s="174"/>
      <c r="N4" s="78"/>
      <c r="O4" s="78"/>
      <c r="P4" s="78"/>
      <c r="Q4" s="84"/>
      <c r="R4" s="429"/>
      <c r="S4"/>
      <c r="T4"/>
      <c r="U4"/>
      <c r="V4"/>
      <c r="W4"/>
      <c r="X4"/>
      <c r="Y4"/>
      <c r="Z4"/>
      <c r="AA4"/>
      <c r="AB4"/>
      <c r="AC4"/>
      <c r="AD4"/>
      <c r="AE4"/>
      <c r="AF4"/>
    </row>
    <row r="5" spans="1:32" s="50" customFormat="1" ht="48" customHeight="1">
      <c r="A5" s="621" t="s">
        <v>646</v>
      </c>
      <c r="B5" s="625"/>
      <c r="C5" s="625"/>
      <c r="D5" s="625"/>
      <c r="E5" s="625"/>
      <c r="F5" s="625"/>
      <c r="G5" s="625"/>
      <c r="H5" s="625"/>
      <c r="I5" s="625"/>
      <c r="J5" s="625"/>
      <c r="K5" s="625"/>
      <c r="L5" s="625"/>
      <c r="M5" s="625"/>
      <c r="N5" s="625"/>
      <c r="O5" s="625"/>
      <c r="P5" s="625"/>
      <c r="Q5" s="639"/>
      <c r="R5" s="429"/>
    </row>
    <row r="6" spans="1:32" s="19" customFormat="1" ht="15" customHeight="1">
      <c r="A6" s="129" t="s">
        <v>741</v>
      </c>
      <c r="B6" s="174"/>
      <c r="C6" s="85"/>
      <c r="D6" s="78"/>
      <c r="E6" s="78"/>
      <c r="F6" s="78"/>
      <c r="G6" s="78"/>
      <c r="H6" s="78"/>
      <c r="I6" s="78"/>
      <c r="J6" s="78"/>
      <c r="K6" s="78"/>
      <c r="L6" s="78"/>
      <c r="M6" s="78"/>
      <c r="N6" s="78"/>
      <c r="O6" s="78"/>
      <c r="P6" s="78"/>
      <c r="Q6" s="84"/>
      <c r="R6" s="429"/>
      <c r="S6"/>
      <c r="T6"/>
      <c r="U6"/>
      <c r="V6"/>
      <c r="W6"/>
      <c r="X6"/>
      <c r="Y6"/>
      <c r="Z6"/>
      <c r="AA6"/>
      <c r="AB6"/>
      <c r="AC6"/>
      <c r="AD6"/>
      <c r="AE6"/>
      <c r="AF6"/>
    </row>
    <row r="7" spans="1:32" ht="30" customHeight="1">
      <c r="A7" s="412">
        <v>7</v>
      </c>
      <c r="B7" s="353"/>
      <c r="C7" s="230" t="s">
        <v>388</v>
      </c>
      <c r="D7" s="353"/>
      <c r="E7" s="353"/>
      <c r="F7" s="353"/>
      <c r="G7" s="353"/>
      <c r="H7" s="353"/>
      <c r="I7" s="353"/>
      <c r="J7" s="263"/>
      <c r="K7" s="263"/>
      <c r="L7" s="340" t="s">
        <v>165</v>
      </c>
      <c r="M7" s="340" t="s">
        <v>165</v>
      </c>
      <c r="N7" s="340" t="s">
        <v>165</v>
      </c>
      <c r="O7" s="340" t="s">
        <v>165</v>
      </c>
      <c r="P7" s="340" t="s">
        <v>165</v>
      </c>
      <c r="Q7" s="62"/>
      <c r="R7" s="429"/>
      <c r="S7"/>
      <c r="T7"/>
      <c r="U7"/>
      <c r="V7"/>
      <c r="W7"/>
      <c r="X7"/>
      <c r="Y7"/>
      <c r="Z7"/>
      <c r="AA7"/>
      <c r="AB7"/>
      <c r="AC7"/>
      <c r="AD7"/>
      <c r="AE7"/>
      <c r="AF7"/>
    </row>
    <row r="8" spans="1:32">
      <c r="A8" s="412">
        <v>8</v>
      </c>
      <c r="B8" s="353"/>
      <c r="C8" s="263"/>
      <c r="D8" s="263"/>
      <c r="E8" s="263"/>
      <c r="F8" s="263"/>
      <c r="G8" s="263"/>
      <c r="H8" s="263"/>
      <c r="I8" s="263"/>
      <c r="J8" s="263"/>
      <c r="K8" s="263" t="str">
        <f>IF(ISNUMBER(CoverSheet!$C$12),"for year ended","")</f>
        <v>for year ended</v>
      </c>
      <c r="L8" s="531">
        <f>IF(ISNUMBER(CoverSheet!$C$12),DATE(YEAR(CoverSheet!$C$12)-4,MONTH(CoverSheet!$C$12),DAY(CoverSheet!$C$12)),"CY-4")</f>
        <v>40268</v>
      </c>
      <c r="M8" s="531">
        <f>IF(ISNUMBER(CoverSheet!$C$12),DATE(YEAR(CoverSheet!$C$12)-3,MONTH(CoverSheet!$C$12),DAY(CoverSheet!$C$12)),"CY-3")</f>
        <v>40633</v>
      </c>
      <c r="N8" s="531">
        <f>IF(ISNUMBER(CoverSheet!$C$12),DATE(YEAR(CoverSheet!$C$12)-2,MONTH(CoverSheet!$C$12),DAY(CoverSheet!$C$12)),"CY-2")</f>
        <v>40999</v>
      </c>
      <c r="O8" s="531">
        <f>IF(ISNUMBER(CoverSheet!$C$12),DATE(YEAR(CoverSheet!$C$12)-1,MONTH(CoverSheet!$C$12),DAY(CoverSheet!$C$12)),"CY-1")</f>
        <v>41364</v>
      </c>
      <c r="P8" s="531">
        <f>IF(ISNUMBER(CoverSheet!$C$12),DATE(YEAR(CoverSheet!$C$12),MONTH(CoverSheet!$C$12),DAY(CoverSheet!$C$12)),"CY")</f>
        <v>41729</v>
      </c>
      <c r="Q8" s="62"/>
      <c r="R8" s="429"/>
      <c r="S8"/>
      <c r="T8"/>
      <c r="U8"/>
      <c r="V8"/>
      <c r="W8"/>
      <c r="X8"/>
      <c r="Y8"/>
      <c r="Z8"/>
      <c r="AA8"/>
      <c r="AB8"/>
      <c r="AC8"/>
      <c r="AD8"/>
      <c r="AE8"/>
      <c r="AF8"/>
    </row>
    <row r="9" spans="1:32" ht="15" customHeight="1" thickBot="1">
      <c r="A9" s="412">
        <v>9</v>
      </c>
      <c r="B9" s="353"/>
      <c r="C9" s="263"/>
      <c r="D9" s="263"/>
      <c r="E9" s="263"/>
      <c r="F9" s="354"/>
      <c r="G9" s="263"/>
      <c r="H9" s="263"/>
      <c r="I9" s="263"/>
      <c r="J9" s="263"/>
      <c r="K9" s="263"/>
      <c r="L9" s="280" t="s">
        <v>133</v>
      </c>
      <c r="M9" s="280" t="s">
        <v>133</v>
      </c>
      <c r="N9" s="280" t="s">
        <v>133</v>
      </c>
      <c r="O9" s="280" t="s">
        <v>133</v>
      </c>
      <c r="P9" s="280" t="s">
        <v>133</v>
      </c>
      <c r="Q9" s="62"/>
      <c r="R9" s="430"/>
      <c r="S9"/>
      <c r="T9"/>
      <c r="U9"/>
      <c r="V9"/>
      <c r="W9"/>
      <c r="X9"/>
      <c r="Y9"/>
      <c r="Z9"/>
      <c r="AA9"/>
      <c r="AB9"/>
      <c r="AC9"/>
      <c r="AD9"/>
      <c r="AE9"/>
      <c r="AF9"/>
    </row>
    <row r="10" spans="1:32" ht="15" customHeight="1" thickBot="1">
      <c r="A10" s="412">
        <v>10</v>
      </c>
      <c r="B10" s="353"/>
      <c r="C10" s="263"/>
      <c r="D10" s="263"/>
      <c r="E10" s="262" t="s">
        <v>134</v>
      </c>
      <c r="F10" s="262"/>
      <c r="G10" s="263"/>
      <c r="H10" s="263"/>
      <c r="I10" s="263"/>
      <c r="J10" s="263"/>
      <c r="K10" s="263"/>
      <c r="L10" s="375">
        <v>127658.02673466557</v>
      </c>
      <c r="M10" s="532">
        <f>L24</f>
        <v>126136.37207821973</v>
      </c>
      <c r="N10" s="378">
        <f>M24</f>
        <v>130853.57357145961</v>
      </c>
      <c r="O10" s="378">
        <f>N24</f>
        <v>131650.66456017859</v>
      </c>
      <c r="P10" s="378">
        <f>O24</f>
        <v>153233.21905468733</v>
      </c>
      <c r="Q10" s="62"/>
      <c r="R10" s="429" t="s">
        <v>716</v>
      </c>
      <c r="S10" s="534" t="s">
        <v>835</v>
      </c>
      <c r="T10"/>
      <c r="U10"/>
      <c r="V10"/>
      <c r="W10"/>
      <c r="X10"/>
      <c r="Y10"/>
      <c r="Z10"/>
      <c r="AA10"/>
      <c r="AB10"/>
      <c r="AC10"/>
      <c r="AD10"/>
      <c r="AE10"/>
      <c r="AF10"/>
    </row>
    <row r="11" spans="1:32" ht="15" customHeight="1" thickBot="1">
      <c r="A11" s="412">
        <v>11</v>
      </c>
      <c r="B11" s="353"/>
      <c r="C11" s="263"/>
      <c r="D11" s="263"/>
      <c r="E11" s="262"/>
      <c r="F11" s="262"/>
      <c r="G11" s="263"/>
      <c r="H11" s="263"/>
      <c r="I11" s="263"/>
      <c r="J11" s="263"/>
      <c r="K11" s="263"/>
      <c r="L11" s="304"/>
      <c r="M11" s="304"/>
      <c r="N11" s="304"/>
      <c r="O11" s="304"/>
      <c r="P11" s="304"/>
      <c r="Q11" s="62"/>
      <c r="R11" s="429"/>
      <c r="S11" s="552"/>
      <c r="T11"/>
      <c r="U11"/>
      <c r="V11"/>
      <c r="W11"/>
      <c r="X11"/>
      <c r="Y11"/>
      <c r="Z11"/>
      <c r="AA11"/>
      <c r="AB11"/>
      <c r="AC11"/>
      <c r="AD11"/>
      <c r="AE11"/>
      <c r="AF11"/>
    </row>
    <row r="12" spans="1:32" ht="15" customHeight="1" thickBot="1">
      <c r="A12" s="412">
        <v>12</v>
      </c>
      <c r="B12" s="353"/>
      <c r="C12" s="264"/>
      <c r="D12" s="266" t="s">
        <v>6</v>
      </c>
      <c r="E12" s="262" t="s">
        <v>171</v>
      </c>
      <c r="F12" s="262"/>
      <c r="G12" s="263"/>
      <c r="H12" s="263"/>
      <c r="I12" s="263"/>
      <c r="J12" s="263"/>
      <c r="K12" s="263"/>
      <c r="L12" s="375">
        <v>10171.687593617826</v>
      </c>
      <c r="M12" s="375">
        <v>8318.1899058455165</v>
      </c>
      <c r="N12" s="375">
        <v>8948.8828464783765</v>
      </c>
      <c r="O12" s="375">
        <v>8058.7312263080712</v>
      </c>
      <c r="P12" s="378">
        <f>P31</f>
        <v>9784.5645807422716</v>
      </c>
      <c r="Q12" s="62"/>
      <c r="R12" s="429" t="s">
        <v>694</v>
      </c>
      <c r="S12" s="534" t="s">
        <v>836</v>
      </c>
      <c r="T12"/>
      <c r="U12"/>
      <c r="V12"/>
      <c r="W12"/>
      <c r="X12"/>
      <c r="Y12"/>
      <c r="Z12"/>
      <c r="AA12"/>
      <c r="AB12"/>
      <c r="AC12"/>
      <c r="AD12"/>
      <c r="AE12"/>
      <c r="AF12"/>
    </row>
    <row r="13" spans="1:32" ht="15" customHeight="1" thickBot="1">
      <c r="A13" s="412">
        <v>13</v>
      </c>
      <c r="B13" s="353"/>
      <c r="C13" s="263"/>
      <c r="D13" s="266"/>
      <c r="E13" s="262"/>
      <c r="F13" s="262"/>
      <c r="G13" s="263"/>
      <c r="H13" s="263"/>
      <c r="I13" s="263"/>
      <c r="J13" s="263"/>
      <c r="K13" s="263"/>
      <c r="L13" s="304"/>
      <c r="M13" s="304"/>
      <c r="N13" s="304"/>
      <c r="O13" s="304"/>
      <c r="P13" s="304"/>
      <c r="Q13" s="62"/>
      <c r="R13" s="429"/>
      <c r="S13" s="552"/>
      <c r="T13"/>
      <c r="U13"/>
      <c r="V13"/>
      <c r="W13"/>
      <c r="X13"/>
      <c r="Y13"/>
      <c r="Z13"/>
      <c r="AA13"/>
      <c r="AB13"/>
      <c r="AC13"/>
      <c r="AD13"/>
      <c r="AE13"/>
      <c r="AF13"/>
    </row>
    <row r="14" spans="1:32" ht="15" customHeight="1" thickBot="1">
      <c r="A14" s="412">
        <v>14</v>
      </c>
      <c r="B14" s="353"/>
      <c r="C14" s="264"/>
      <c r="D14" s="266" t="s">
        <v>7</v>
      </c>
      <c r="E14" s="262" t="s">
        <v>456</v>
      </c>
      <c r="F14" s="262"/>
      <c r="G14" s="263"/>
      <c r="H14" s="263"/>
      <c r="I14" s="263"/>
      <c r="J14" s="263"/>
      <c r="K14" s="263"/>
      <c r="L14" s="375">
        <v>2604.1220845765197</v>
      </c>
      <c r="M14" s="375">
        <v>3043.9823864536406</v>
      </c>
      <c r="N14" s="375">
        <v>2051.9509496390342</v>
      </c>
      <c r="O14" s="375">
        <v>1126.0097742844544</v>
      </c>
      <c r="P14" s="378">
        <f>P33</f>
        <v>2346.8188939219372</v>
      </c>
      <c r="Q14" s="62"/>
      <c r="R14" s="429" t="s">
        <v>695</v>
      </c>
      <c r="S14" s="534" t="s">
        <v>837</v>
      </c>
      <c r="T14"/>
      <c r="U14"/>
      <c r="V14"/>
      <c r="W14"/>
      <c r="X14"/>
      <c r="Y14"/>
      <c r="Z14"/>
      <c r="AA14"/>
      <c r="AB14"/>
      <c r="AC14"/>
      <c r="AD14"/>
      <c r="AE14"/>
      <c r="AF14"/>
    </row>
    <row r="15" spans="1:32" ht="15" customHeight="1" thickBot="1">
      <c r="A15" s="412">
        <v>15</v>
      </c>
      <c r="B15" s="353"/>
      <c r="C15" s="263"/>
      <c r="D15" s="266"/>
      <c r="E15" s="262"/>
      <c r="F15" s="262"/>
      <c r="G15" s="263"/>
      <c r="H15" s="263"/>
      <c r="I15" s="263"/>
      <c r="J15" s="263"/>
      <c r="K15" s="263"/>
      <c r="L15" s="304"/>
      <c r="M15" s="304"/>
      <c r="N15" s="304"/>
      <c r="O15" s="304"/>
      <c r="P15" s="304"/>
      <c r="Q15" s="62"/>
      <c r="R15" s="429"/>
      <c r="S15" s="552"/>
      <c r="T15"/>
      <c r="U15"/>
      <c r="V15"/>
      <c r="W15"/>
      <c r="X15"/>
      <c r="Y15"/>
      <c r="Z15"/>
      <c r="AA15"/>
      <c r="AB15"/>
      <c r="AC15"/>
      <c r="AD15"/>
      <c r="AE15"/>
      <c r="AF15"/>
    </row>
    <row r="16" spans="1:32" ht="15" customHeight="1" thickBot="1">
      <c r="A16" s="412">
        <v>16</v>
      </c>
      <c r="B16" s="353"/>
      <c r="C16" s="264"/>
      <c r="D16" s="266" t="s">
        <v>7</v>
      </c>
      <c r="E16" s="262" t="s">
        <v>234</v>
      </c>
      <c r="F16" s="262"/>
      <c r="G16" s="263"/>
      <c r="H16" s="263"/>
      <c r="I16" s="263"/>
      <c r="J16" s="263"/>
      <c r="K16" s="263"/>
      <c r="L16" s="375">
        <v>6457.0630000000001</v>
      </c>
      <c r="M16" s="375">
        <v>10258.096999999998</v>
      </c>
      <c r="N16" s="375">
        <v>7906.7193300000008</v>
      </c>
      <c r="O16" s="375">
        <v>29132.036610000003</v>
      </c>
      <c r="P16" s="378">
        <f>P38</f>
        <v>11151.546218299596</v>
      </c>
      <c r="Q16" s="62"/>
      <c r="R16" s="429" t="s">
        <v>717</v>
      </c>
      <c r="S16" s="534" t="s">
        <v>838</v>
      </c>
      <c r="T16"/>
      <c r="U16"/>
      <c r="V16"/>
      <c r="W16"/>
      <c r="X16"/>
      <c r="Y16"/>
      <c r="Z16"/>
      <c r="AA16"/>
      <c r="AB16"/>
      <c r="AC16"/>
      <c r="AD16"/>
      <c r="AE16"/>
      <c r="AF16"/>
    </row>
    <row r="17" spans="1:32" s="23" customFormat="1" ht="15" customHeight="1" thickBot="1">
      <c r="A17" s="412">
        <v>17</v>
      </c>
      <c r="B17" s="353"/>
      <c r="C17" s="263"/>
      <c r="D17" s="266"/>
      <c r="E17" s="262"/>
      <c r="F17" s="262"/>
      <c r="G17" s="263"/>
      <c r="H17" s="263"/>
      <c r="I17" s="263"/>
      <c r="J17" s="263"/>
      <c r="K17" s="263"/>
      <c r="L17" s="304"/>
      <c r="M17" s="304"/>
      <c r="N17" s="304"/>
      <c r="O17" s="304"/>
      <c r="P17" s="304"/>
      <c r="Q17" s="62"/>
      <c r="R17" s="429"/>
      <c r="S17" s="552"/>
      <c r="T17"/>
      <c r="U17"/>
      <c r="V17"/>
      <c r="W17"/>
      <c r="X17"/>
      <c r="Y17"/>
      <c r="Z17"/>
      <c r="AA17"/>
      <c r="AB17"/>
      <c r="AC17"/>
      <c r="AD17"/>
      <c r="AE17"/>
      <c r="AF17"/>
    </row>
    <row r="18" spans="1:32" s="1" customFormat="1" ht="15" customHeight="1" thickBot="1">
      <c r="A18" s="412">
        <v>18</v>
      </c>
      <c r="B18" s="353"/>
      <c r="C18" s="264"/>
      <c r="D18" s="266" t="s">
        <v>6</v>
      </c>
      <c r="E18" s="262" t="s">
        <v>140</v>
      </c>
      <c r="F18" s="262"/>
      <c r="G18" s="263"/>
      <c r="H18" s="263"/>
      <c r="I18" s="263"/>
      <c r="J18" s="263"/>
      <c r="K18" s="263"/>
      <c r="L18" s="375">
        <v>411.1521474045332</v>
      </c>
      <c r="M18" s="375">
        <v>266.68798736824618</v>
      </c>
      <c r="N18" s="375">
        <v>212.69644444169373</v>
      </c>
      <c r="O18" s="375">
        <v>616.76066346762582</v>
      </c>
      <c r="P18" s="378">
        <f>P43</f>
        <v>168.47564000000003</v>
      </c>
      <c r="Q18" s="62"/>
      <c r="R18" s="429" t="s">
        <v>718</v>
      </c>
      <c r="S18" s="534" t="s">
        <v>839</v>
      </c>
      <c r="T18"/>
      <c r="U18"/>
      <c r="V18"/>
      <c r="W18"/>
      <c r="X18"/>
      <c r="Y18"/>
      <c r="Z18"/>
      <c r="AA18"/>
      <c r="AB18"/>
      <c r="AC18"/>
      <c r="AD18"/>
      <c r="AE18"/>
      <c r="AF18"/>
    </row>
    <row r="19" spans="1:32" s="1" customFormat="1" ht="15" customHeight="1" thickBot="1">
      <c r="A19" s="412">
        <v>19</v>
      </c>
      <c r="B19" s="353"/>
      <c r="C19" s="263"/>
      <c r="D19" s="266"/>
      <c r="E19" s="262"/>
      <c r="F19" s="262"/>
      <c r="G19" s="263"/>
      <c r="H19" s="263"/>
      <c r="I19" s="263"/>
      <c r="J19" s="263"/>
      <c r="K19" s="263"/>
      <c r="L19" s="304"/>
      <c r="M19" s="304"/>
      <c r="N19" s="304"/>
      <c r="O19" s="304"/>
      <c r="P19" s="304"/>
      <c r="Q19" s="62"/>
      <c r="R19" s="429"/>
      <c r="S19" s="552"/>
      <c r="T19"/>
      <c r="U19"/>
      <c r="V19"/>
      <c r="W19"/>
      <c r="X19"/>
      <c r="Y19"/>
      <c r="Z19"/>
      <c r="AA19"/>
      <c r="AB19"/>
      <c r="AC19"/>
      <c r="AD19"/>
      <c r="AE19"/>
      <c r="AF19"/>
    </row>
    <row r="20" spans="1:32" s="1" customFormat="1" ht="15" customHeight="1" thickBot="1">
      <c r="A20" s="412">
        <v>20</v>
      </c>
      <c r="B20" s="353"/>
      <c r="C20" s="264"/>
      <c r="D20" s="266" t="s">
        <v>7</v>
      </c>
      <c r="E20" s="262" t="s">
        <v>144</v>
      </c>
      <c r="F20" s="262"/>
      <c r="G20" s="263"/>
      <c r="H20" s="263"/>
      <c r="I20" s="263"/>
      <c r="J20" s="263"/>
      <c r="K20" s="263"/>
      <c r="L20" s="375">
        <v>0</v>
      </c>
      <c r="M20" s="375">
        <v>0</v>
      </c>
      <c r="N20" s="375">
        <v>0</v>
      </c>
      <c r="O20" s="375">
        <v>0</v>
      </c>
      <c r="P20" s="378">
        <f>P45</f>
        <v>0</v>
      </c>
      <c r="Q20" s="62"/>
      <c r="R20" s="429" t="s">
        <v>719</v>
      </c>
      <c r="S20" s="534" t="s">
        <v>840</v>
      </c>
      <c r="T20"/>
      <c r="U20"/>
      <c r="V20"/>
      <c r="W20"/>
      <c r="X20"/>
      <c r="Y20"/>
      <c r="Z20"/>
      <c r="AA20"/>
      <c r="AB20"/>
      <c r="AC20"/>
      <c r="AD20"/>
      <c r="AE20"/>
      <c r="AF20"/>
    </row>
    <row r="21" spans="1:32" s="1" customFormat="1" ht="15" customHeight="1" thickBot="1">
      <c r="A21" s="412">
        <v>21</v>
      </c>
      <c r="B21" s="353"/>
      <c r="C21" s="263"/>
      <c r="D21" s="266"/>
      <c r="E21" s="262"/>
      <c r="F21" s="262"/>
      <c r="G21" s="263"/>
      <c r="H21" s="263"/>
      <c r="I21" s="263"/>
      <c r="J21" s="263"/>
      <c r="K21" s="263"/>
      <c r="L21" s="580"/>
      <c r="M21" s="580"/>
      <c r="N21" s="580"/>
      <c r="O21" s="580"/>
      <c r="P21" s="580"/>
      <c r="Q21" s="62"/>
      <c r="R21" s="429"/>
      <c r="S21" s="552"/>
      <c r="T21"/>
      <c r="U21"/>
      <c r="V21"/>
      <c r="W21"/>
      <c r="X21"/>
      <c r="Y21"/>
      <c r="Z21"/>
      <c r="AA21"/>
      <c r="AB21"/>
      <c r="AC21"/>
      <c r="AD21"/>
      <c r="AE21"/>
      <c r="AF21"/>
    </row>
    <row r="22" spans="1:32" s="1" customFormat="1" ht="15" customHeight="1" thickBot="1">
      <c r="A22" s="412">
        <v>22</v>
      </c>
      <c r="B22" s="353"/>
      <c r="C22" s="264"/>
      <c r="D22" s="266" t="s">
        <v>7</v>
      </c>
      <c r="E22" s="262" t="s">
        <v>143</v>
      </c>
      <c r="F22" s="262"/>
      <c r="G22" s="263"/>
      <c r="H22" s="263"/>
      <c r="I22" s="263"/>
      <c r="J22" s="263"/>
      <c r="K22" s="263"/>
      <c r="L22" s="375">
        <v>0</v>
      </c>
      <c r="M22" s="375">
        <v>0</v>
      </c>
      <c r="N22" s="375">
        <v>0</v>
      </c>
      <c r="O22" s="375">
        <v>0</v>
      </c>
      <c r="P22" s="378">
        <f>P47</f>
        <v>0.15115211758529767</v>
      </c>
      <c r="Q22" s="62"/>
      <c r="R22" s="429" t="s">
        <v>720</v>
      </c>
      <c r="S22" s="534" t="s">
        <v>841</v>
      </c>
      <c r="T22"/>
      <c r="U22"/>
      <c r="V22"/>
      <c r="W22"/>
      <c r="X22"/>
      <c r="Y22"/>
      <c r="Z22"/>
      <c r="AA22"/>
      <c r="AB22"/>
      <c r="AC22"/>
      <c r="AD22"/>
      <c r="AE22"/>
      <c r="AF22"/>
    </row>
    <row r="23" spans="1:32" s="1" customFormat="1" ht="15" customHeight="1" thickBot="1">
      <c r="A23" s="412">
        <v>23</v>
      </c>
      <c r="B23" s="353"/>
      <c r="C23" s="263"/>
      <c r="D23" s="263"/>
      <c r="E23" s="262"/>
      <c r="F23" s="262"/>
      <c r="G23" s="263"/>
      <c r="H23" s="263"/>
      <c r="I23" s="263"/>
      <c r="J23" s="263"/>
      <c r="K23" s="263"/>
      <c r="L23" s="304"/>
      <c r="M23" s="304"/>
      <c r="N23" s="304"/>
      <c r="O23" s="304"/>
      <c r="P23" s="304"/>
      <c r="Q23" s="62"/>
      <c r="R23" s="429"/>
      <c r="S23" s="552"/>
      <c r="T23"/>
      <c r="U23"/>
      <c r="V23"/>
      <c r="W23"/>
      <c r="X23"/>
      <c r="Y23"/>
      <c r="Z23"/>
      <c r="AA23"/>
      <c r="AB23"/>
      <c r="AC23"/>
      <c r="AD23"/>
      <c r="AE23"/>
      <c r="AF23"/>
    </row>
    <row r="24" spans="1:32" s="1" customFormat="1" ht="15" customHeight="1" thickBot="1">
      <c r="A24" s="412">
        <v>24</v>
      </c>
      <c r="B24" s="353"/>
      <c r="C24" s="279"/>
      <c r="D24" s="279"/>
      <c r="E24" s="262" t="s">
        <v>235</v>
      </c>
      <c r="F24" s="262"/>
      <c r="G24" s="263"/>
      <c r="H24" s="263"/>
      <c r="I24" s="263"/>
      <c r="J24" s="263"/>
      <c r="K24" s="263"/>
      <c r="L24" s="378">
        <f>L10-L12+L14+L16-L18+L20+L22</f>
        <v>126136.37207821973</v>
      </c>
      <c r="M24" s="378">
        <f>M10-M12+M14+M16-M18+M20+M22</f>
        <v>130853.57357145961</v>
      </c>
      <c r="N24" s="378">
        <f>N10-N12+N14+N16-N18+N20+N22</f>
        <v>131650.66456017859</v>
      </c>
      <c r="O24" s="378">
        <f>O10-O12+O14+O16-O18+O20+O22</f>
        <v>153233.21905468733</v>
      </c>
      <c r="P24" s="378">
        <f>P49</f>
        <v>156778.6950982842</v>
      </c>
      <c r="Q24" s="62"/>
      <c r="R24" s="429" t="s">
        <v>721</v>
      </c>
      <c r="S24" s="534" t="s">
        <v>842</v>
      </c>
      <c r="T24"/>
      <c r="U24"/>
      <c r="V24"/>
      <c r="W24"/>
      <c r="X24"/>
      <c r="Y24"/>
      <c r="Z24"/>
      <c r="AA24"/>
      <c r="AB24"/>
      <c r="AC24"/>
      <c r="AD24"/>
      <c r="AE24"/>
      <c r="AF24"/>
    </row>
    <row r="25" spans="1:32" s="1" customFormat="1">
      <c r="A25" s="412">
        <v>25</v>
      </c>
      <c r="B25" s="353"/>
      <c r="C25" s="279"/>
      <c r="D25" s="263"/>
      <c r="E25" s="263"/>
      <c r="F25" s="354"/>
      <c r="G25" s="263"/>
      <c r="H25" s="263"/>
      <c r="I25" s="263"/>
      <c r="J25" s="263"/>
      <c r="K25" s="263"/>
      <c r="L25" s="267"/>
      <c r="M25" s="267"/>
      <c r="N25" s="267"/>
      <c r="O25" s="267"/>
      <c r="P25" s="267"/>
      <c r="Q25" s="62"/>
      <c r="R25" s="429"/>
      <c r="S25"/>
      <c r="T25"/>
      <c r="U25"/>
      <c r="V25"/>
      <c r="W25"/>
      <c r="X25"/>
      <c r="Y25"/>
      <c r="Z25"/>
      <c r="AA25"/>
      <c r="AB25"/>
      <c r="AC25"/>
      <c r="AD25"/>
      <c r="AE25"/>
      <c r="AF25"/>
    </row>
    <row r="26" spans="1:32" s="50" customFormat="1" ht="30" customHeight="1">
      <c r="A26" s="412">
        <v>26</v>
      </c>
      <c r="B26" s="353"/>
      <c r="C26" s="230" t="s">
        <v>387</v>
      </c>
      <c r="D26" s="263"/>
      <c r="E26" s="263"/>
      <c r="F26" s="263"/>
      <c r="G26" s="263"/>
      <c r="H26" s="263"/>
      <c r="I26" s="263"/>
      <c r="J26" s="263"/>
      <c r="K26" s="263"/>
      <c r="L26" s="267"/>
      <c r="M26" s="267"/>
      <c r="N26" s="267"/>
      <c r="O26" s="267"/>
      <c r="P26" s="267"/>
      <c r="Q26" s="62"/>
      <c r="R26" s="429"/>
    </row>
    <row r="27" spans="1:32">
      <c r="A27" s="412">
        <v>27</v>
      </c>
      <c r="B27" s="343"/>
      <c r="C27" s="267"/>
      <c r="D27" s="263"/>
      <c r="E27" s="263"/>
      <c r="F27" s="354"/>
      <c r="G27" s="263"/>
      <c r="H27" s="263"/>
      <c r="I27" s="263"/>
      <c r="J27" s="263"/>
      <c r="K27" s="263"/>
      <c r="L27" s="263"/>
      <c r="M27" s="630" t="s">
        <v>236</v>
      </c>
      <c r="N27" s="630"/>
      <c r="O27" s="630" t="s">
        <v>165</v>
      </c>
      <c r="P27" s="630"/>
      <c r="Q27" s="62"/>
      <c r="R27" s="429"/>
      <c r="S27"/>
      <c r="T27"/>
      <c r="U27"/>
      <c r="V27"/>
      <c r="W27"/>
      <c r="X27"/>
      <c r="Y27"/>
      <c r="Z27"/>
      <c r="AA27"/>
      <c r="AB27"/>
      <c r="AC27"/>
      <c r="AD27"/>
      <c r="AE27"/>
      <c r="AF27"/>
    </row>
    <row r="28" spans="1:32" ht="14.4" thickBot="1">
      <c r="A28" s="412">
        <v>28</v>
      </c>
      <c r="B28" s="353"/>
      <c r="C28" s="263"/>
      <c r="D28" s="263"/>
      <c r="E28" s="263"/>
      <c r="F28" s="354"/>
      <c r="G28" s="263"/>
      <c r="H28" s="263"/>
      <c r="I28" s="263"/>
      <c r="J28" s="263"/>
      <c r="K28" s="263"/>
      <c r="L28" s="263"/>
      <c r="M28" s="280" t="s">
        <v>133</v>
      </c>
      <c r="N28" s="280" t="s">
        <v>133</v>
      </c>
      <c r="O28" s="280" t="s">
        <v>133</v>
      </c>
      <c r="P28" s="280" t="s">
        <v>133</v>
      </c>
      <c r="Q28" s="62"/>
      <c r="R28" s="430"/>
      <c r="S28"/>
      <c r="T28"/>
      <c r="U28"/>
      <c r="V28"/>
      <c r="W28"/>
      <c r="X28"/>
      <c r="Y28"/>
      <c r="Z28"/>
      <c r="AA28"/>
      <c r="AB28"/>
      <c r="AC28"/>
      <c r="AD28"/>
      <c r="AE28"/>
      <c r="AF28"/>
    </row>
    <row r="29" spans="1:32" ht="15" customHeight="1" thickBot="1">
      <c r="A29" s="412">
        <v>29</v>
      </c>
      <c r="B29" s="353"/>
      <c r="C29" s="263"/>
      <c r="D29" s="263"/>
      <c r="E29" s="262" t="s">
        <v>134</v>
      </c>
      <c r="F29" s="262"/>
      <c r="G29" s="263"/>
      <c r="H29" s="263"/>
      <c r="I29" s="263"/>
      <c r="J29" s="263"/>
      <c r="K29" s="263"/>
      <c r="L29" s="263"/>
      <c r="M29" s="295"/>
      <c r="N29" s="375">
        <v>153233.21905468733</v>
      </c>
      <c r="O29" s="304"/>
      <c r="P29" s="378">
        <f>P10</f>
        <v>153233.21905468733</v>
      </c>
      <c r="Q29" s="62"/>
      <c r="R29" s="429" t="s">
        <v>696</v>
      </c>
      <c r="S29" s="534" t="s">
        <v>843</v>
      </c>
      <c r="T29"/>
      <c r="U29"/>
      <c r="V29"/>
      <c r="W29"/>
      <c r="X29"/>
      <c r="Y29"/>
      <c r="Z29"/>
      <c r="AA29"/>
      <c r="AB29"/>
      <c r="AC29"/>
      <c r="AD29"/>
      <c r="AE29"/>
      <c r="AF29"/>
    </row>
    <row r="30" spans="1:32" ht="15" customHeight="1" thickBot="1">
      <c r="A30" s="412">
        <v>30</v>
      </c>
      <c r="B30" s="353"/>
      <c r="C30" s="263"/>
      <c r="D30" s="266" t="s">
        <v>6</v>
      </c>
      <c r="E30" s="262"/>
      <c r="F30" s="262"/>
      <c r="G30" s="263"/>
      <c r="H30" s="263"/>
      <c r="I30" s="263"/>
      <c r="J30" s="263"/>
      <c r="K30" s="263"/>
      <c r="L30" s="263"/>
      <c r="M30" s="295"/>
      <c r="N30" s="295"/>
      <c r="O30" s="304"/>
      <c r="P30" s="304"/>
      <c r="Q30" s="62"/>
      <c r="R30" s="429"/>
      <c r="S30"/>
      <c r="T30"/>
      <c r="U30"/>
      <c r="V30"/>
      <c r="W30"/>
      <c r="X30"/>
      <c r="Y30"/>
      <c r="Z30"/>
      <c r="AA30"/>
      <c r="AB30"/>
      <c r="AC30"/>
      <c r="AD30"/>
      <c r="AE30"/>
      <c r="AF30"/>
    </row>
    <row r="31" spans="1:32" ht="15" customHeight="1" thickBot="1">
      <c r="A31" s="412">
        <v>31</v>
      </c>
      <c r="B31" s="353"/>
      <c r="C31" s="263"/>
      <c r="D31" s="266"/>
      <c r="E31" s="262" t="s">
        <v>171</v>
      </c>
      <c r="F31" s="262"/>
      <c r="G31" s="263"/>
      <c r="H31" s="263"/>
      <c r="I31" s="263"/>
      <c r="J31" s="263"/>
      <c r="K31" s="263"/>
      <c r="L31" s="263"/>
      <c r="M31" s="295"/>
      <c r="N31" s="378">
        <f>N83</f>
        <v>9784.5645807422716</v>
      </c>
      <c r="O31" s="304"/>
      <c r="P31" s="378">
        <f>P83</f>
        <v>9784.5645807422716</v>
      </c>
      <c r="Q31" s="62"/>
      <c r="R31" s="429" t="s">
        <v>701</v>
      </c>
      <c r="S31"/>
      <c r="T31"/>
      <c r="U31"/>
      <c r="V31"/>
      <c r="W31"/>
      <c r="X31"/>
      <c r="Y31"/>
      <c r="Z31"/>
      <c r="AA31"/>
      <c r="AB31"/>
      <c r="AC31"/>
      <c r="AD31"/>
      <c r="AE31"/>
      <c r="AF31"/>
    </row>
    <row r="32" spans="1:32" ht="15" customHeight="1" thickBot="1">
      <c r="A32" s="412">
        <v>32</v>
      </c>
      <c r="B32" s="353"/>
      <c r="C32" s="263"/>
      <c r="D32" s="266" t="s">
        <v>7</v>
      </c>
      <c r="E32" s="262"/>
      <c r="F32" s="262"/>
      <c r="G32" s="263"/>
      <c r="H32" s="263"/>
      <c r="I32" s="263"/>
      <c r="J32" s="263"/>
      <c r="K32" s="263"/>
      <c r="L32" s="263"/>
      <c r="M32" s="295"/>
      <c r="N32" s="295"/>
      <c r="O32" s="304"/>
      <c r="P32" s="304"/>
      <c r="Q32" s="62"/>
      <c r="R32" s="429"/>
      <c r="S32"/>
      <c r="T32"/>
      <c r="U32"/>
      <c r="V32"/>
      <c r="W32"/>
      <c r="X32"/>
      <c r="Y32"/>
      <c r="Z32"/>
      <c r="AA32"/>
      <c r="AB32"/>
      <c r="AC32"/>
      <c r="AD32"/>
      <c r="AE32"/>
      <c r="AF32"/>
    </row>
    <row r="33" spans="1:33" ht="15" customHeight="1" thickBot="1">
      <c r="A33" s="412">
        <v>33</v>
      </c>
      <c r="B33" s="353"/>
      <c r="C33" s="263"/>
      <c r="D33" s="266"/>
      <c r="E33" s="262" t="s">
        <v>456</v>
      </c>
      <c r="F33" s="262"/>
      <c r="G33" s="263"/>
      <c r="H33" s="263"/>
      <c r="I33" s="263"/>
      <c r="J33" s="263"/>
      <c r="K33" s="263"/>
      <c r="L33" s="263"/>
      <c r="M33" s="295"/>
      <c r="N33" s="378">
        <f>N64</f>
        <v>2346.8188939219372</v>
      </c>
      <c r="O33" s="304"/>
      <c r="P33" s="378">
        <f>P64</f>
        <v>2346.8188939219372</v>
      </c>
      <c r="Q33" s="62"/>
      <c r="R33" s="429" t="s">
        <v>702</v>
      </c>
      <c r="S33"/>
      <c r="T33"/>
      <c r="U33"/>
      <c r="V33"/>
      <c r="W33"/>
      <c r="X33"/>
      <c r="Y33"/>
      <c r="Z33"/>
      <c r="AA33"/>
      <c r="AB33"/>
      <c r="AC33"/>
      <c r="AD33"/>
      <c r="AE33"/>
      <c r="AF33"/>
    </row>
    <row r="34" spans="1:33" ht="15" customHeight="1">
      <c r="A34" s="412">
        <v>34</v>
      </c>
      <c r="B34" s="353"/>
      <c r="C34" s="263"/>
      <c r="D34" s="266" t="s">
        <v>7</v>
      </c>
      <c r="E34" s="262"/>
      <c r="F34" s="263"/>
      <c r="G34" s="263"/>
      <c r="H34" s="263"/>
      <c r="I34" s="263"/>
      <c r="J34" s="263"/>
      <c r="K34" s="263"/>
      <c r="L34" s="263"/>
      <c r="M34" s="295"/>
      <c r="N34" s="295"/>
      <c r="O34" s="304"/>
      <c r="P34" s="304"/>
      <c r="Q34" s="62"/>
      <c r="R34" s="429"/>
      <c r="S34"/>
      <c r="T34"/>
      <c r="U34"/>
      <c r="V34"/>
      <c r="W34"/>
      <c r="X34"/>
      <c r="Y34"/>
      <c r="Z34"/>
      <c r="AA34"/>
      <c r="AB34"/>
      <c r="AC34"/>
      <c r="AD34"/>
      <c r="AE34"/>
      <c r="AF34"/>
    </row>
    <row r="35" spans="1:33" s="39" customFormat="1" ht="15" customHeight="1">
      <c r="A35" s="412">
        <v>35</v>
      </c>
      <c r="B35" s="353"/>
      <c r="C35" s="263"/>
      <c r="D35" s="266"/>
      <c r="E35" s="262"/>
      <c r="F35" s="263" t="s">
        <v>237</v>
      </c>
      <c r="G35" s="263"/>
      <c r="H35" s="263"/>
      <c r="I35" s="263"/>
      <c r="J35" s="263"/>
      <c r="K35" s="263"/>
      <c r="L35" s="263"/>
      <c r="M35" s="375">
        <v>834.11953829959202</v>
      </c>
      <c r="N35" s="295"/>
      <c r="O35" s="375">
        <v>834.11953829959202</v>
      </c>
      <c r="P35" s="304"/>
      <c r="Q35" s="62"/>
      <c r="R35" s="429"/>
      <c r="S35"/>
      <c r="T35"/>
      <c r="U35"/>
      <c r="V35"/>
      <c r="W35"/>
      <c r="X35"/>
      <c r="Y35"/>
      <c r="Z35"/>
      <c r="AA35"/>
      <c r="AB35"/>
      <c r="AC35"/>
      <c r="AD35"/>
      <c r="AE35"/>
      <c r="AF35"/>
      <c r="AG35" s="47"/>
    </row>
    <row r="36" spans="1:33" s="39" customFormat="1" ht="15" customHeight="1">
      <c r="A36" s="412">
        <v>36</v>
      </c>
      <c r="B36" s="353"/>
      <c r="C36" s="263"/>
      <c r="D36" s="266"/>
      <c r="E36" s="262"/>
      <c r="F36" s="263" t="s">
        <v>238</v>
      </c>
      <c r="G36" s="263"/>
      <c r="H36" s="263"/>
      <c r="I36" s="263"/>
      <c r="J36" s="263"/>
      <c r="K36" s="263"/>
      <c r="L36" s="263"/>
      <c r="M36" s="375">
        <v>0</v>
      </c>
      <c r="N36" s="295"/>
      <c r="O36" s="375">
        <v>0</v>
      </c>
      <c r="P36" s="304"/>
      <c r="Q36" s="62"/>
      <c r="R36" s="429"/>
      <c r="S36"/>
      <c r="T36"/>
      <c r="U36"/>
      <c r="V36"/>
      <c r="W36"/>
      <c r="X36"/>
      <c r="Y36"/>
      <c r="Z36"/>
      <c r="AA36"/>
      <c r="AB36"/>
      <c r="AC36"/>
      <c r="AD36"/>
      <c r="AE36"/>
      <c r="AF36"/>
      <c r="AG36" s="47"/>
    </row>
    <row r="37" spans="1:33" s="39" customFormat="1" ht="15" customHeight="1" thickBot="1">
      <c r="A37" s="412">
        <v>37</v>
      </c>
      <c r="B37" s="353"/>
      <c r="C37" s="263"/>
      <c r="D37" s="266"/>
      <c r="E37" s="262"/>
      <c r="F37" s="263" t="s">
        <v>239</v>
      </c>
      <c r="G37" s="263"/>
      <c r="H37" s="263"/>
      <c r="I37" s="263"/>
      <c r="J37" s="263"/>
      <c r="K37" s="263"/>
      <c r="L37" s="263"/>
      <c r="M37" s="375">
        <v>10317.426680000004</v>
      </c>
      <c r="N37" s="295"/>
      <c r="O37" s="375">
        <v>10317.426680000004</v>
      </c>
      <c r="P37" s="304"/>
      <c r="Q37" s="62"/>
      <c r="R37" s="429"/>
      <c r="S37"/>
      <c r="T37"/>
      <c r="U37"/>
      <c r="V37"/>
      <c r="W37"/>
      <c r="X37"/>
      <c r="Y37"/>
      <c r="Z37"/>
      <c r="AA37"/>
      <c r="AB37"/>
      <c r="AC37"/>
      <c r="AD37"/>
      <c r="AE37"/>
      <c r="AF37"/>
      <c r="AG37" s="47"/>
    </row>
    <row r="38" spans="1:33" s="39" customFormat="1" ht="15" customHeight="1" thickBot="1">
      <c r="A38" s="412">
        <v>38</v>
      </c>
      <c r="B38" s="353"/>
      <c r="C38" s="263"/>
      <c r="D38" s="266"/>
      <c r="E38" s="262" t="s">
        <v>234</v>
      </c>
      <c r="F38" s="263"/>
      <c r="G38" s="263"/>
      <c r="H38" s="263"/>
      <c r="I38" s="263"/>
      <c r="J38" s="263"/>
      <c r="K38" s="263"/>
      <c r="L38" s="263"/>
      <c r="M38" s="295"/>
      <c r="N38" s="378">
        <f>SUM(M35:M37)</f>
        <v>11151.546218299596</v>
      </c>
      <c r="O38" s="304"/>
      <c r="P38" s="378">
        <f>SUM(O35:O37)</f>
        <v>11151.546218299596</v>
      </c>
      <c r="Q38" s="62"/>
      <c r="R38" s="429" t="s">
        <v>710</v>
      </c>
      <c r="S38"/>
      <c r="T38"/>
      <c r="U38"/>
      <c r="V38"/>
      <c r="W38"/>
      <c r="X38"/>
      <c r="Y38"/>
      <c r="Z38"/>
      <c r="AA38"/>
      <c r="AB38"/>
      <c r="AC38"/>
      <c r="AD38"/>
      <c r="AE38"/>
      <c r="AF38"/>
      <c r="AG38" s="47"/>
    </row>
    <row r="39" spans="1:33" s="39" customFormat="1" ht="15" customHeight="1">
      <c r="A39" s="412">
        <v>39</v>
      </c>
      <c r="B39" s="353"/>
      <c r="C39" s="263"/>
      <c r="D39" s="266" t="s">
        <v>240</v>
      </c>
      <c r="E39" s="262"/>
      <c r="F39" s="263"/>
      <c r="G39" s="263"/>
      <c r="H39" s="263"/>
      <c r="I39" s="263"/>
      <c r="J39" s="263"/>
      <c r="K39" s="263"/>
      <c r="L39" s="263"/>
      <c r="M39" s="295"/>
      <c r="N39" s="295"/>
      <c r="O39" s="304"/>
      <c r="P39" s="304"/>
      <c r="Q39" s="62"/>
      <c r="R39" s="429"/>
      <c r="S39"/>
      <c r="T39"/>
      <c r="U39"/>
      <c r="V39"/>
      <c r="W39"/>
      <c r="X39"/>
      <c r="Y39"/>
      <c r="Z39"/>
      <c r="AA39"/>
      <c r="AB39"/>
      <c r="AC39"/>
      <c r="AD39"/>
      <c r="AE39"/>
      <c r="AF39"/>
      <c r="AG39" s="47"/>
    </row>
    <row r="40" spans="1:33" s="39" customFormat="1" ht="15" customHeight="1">
      <c r="A40" s="412">
        <v>40</v>
      </c>
      <c r="B40" s="353"/>
      <c r="C40" s="264"/>
      <c r="D40" s="266"/>
      <c r="E40" s="262"/>
      <c r="F40" s="263" t="s">
        <v>241</v>
      </c>
      <c r="G40" s="263"/>
      <c r="H40" s="263"/>
      <c r="I40" s="263"/>
      <c r="J40" s="263"/>
      <c r="K40" s="263"/>
      <c r="L40" s="263"/>
      <c r="M40" s="375">
        <v>168.47564000000003</v>
      </c>
      <c r="N40" s="295"/>
      <c r="O40" s="375">
        <v>168.47564000000003</v>
      </c>
      <c r="P40" s="304"/>
      <c r="Q40" s="62"/>
      <c r="R40" s="429"/>
      <c r="S40"/>
      <c r="T40"/>
      <c r="U40"/>
      <c r="V40"/>
      <c r="W40"/>
      <c r="X40"/>
      <c r="Y40"/>
      <c r="Z40"/>
      <c r="AA40"/>
      <c r="AB40"/>
      <c r="AC40"/>
      <c r="AD40"/>
      <c r="AE40"/>
      <c r="AF40"/>
      <c r="AG40" s="47"/>
    </row>
    <row r="41" spans="1:33" s="39" customFormat="1" ht="15" customHeight="1">
      <c r="A41" s="412">
        <v>41</v>
      </c>
      <c r="B41" s="353"/>
      <c r="C41" s="263"/>
      <c r="D41" s="266"/>
      <c r="E41" s="262"/>
      <c r="F41" s="263" t="s">
        <v>242</v>
      </c>
      <c r="G41" s="263"/>
      <c r="H41" s="263"/>
      <c r="I41" s="263"/>
      <c r="J41" s="263"/>
      <c r="K41" s="263"/>
      <c r="L41" s="263"/>
      <c r="M41" s="375">
        <v>0</v>
      </c>
      <c r="N41" s="295"/>
      <c r="O41" s="375">
        <v>0</v>
      </c>
      <c r="P41" s="304"/>
      <c r="Q41" s="62"/>
      <c r="R41" s="429"/>
      <c r="S41"/>
      <c r="T41"/>
      <c r="U41"/>
      <c r="V41"/>
      <c r="W41"/>
      <c r="X41"/>
      <c r="Y41"/>
      <c r="Z41"/>
      <c r="AA41"/>
      <c r="AB41"/>
      <c r="AC41"/>
      <c r="AD41"/>
      <c r="AE41"/>
      <c r="AF41"/>
      <c r="AG41" s="47"/>
    </row>
    <row r="42" spans="1:33" s="39" customFormat="1" ht="15" customHeight="1" thickBot="1">
      <c r="A42" s="412">
        <v>42</v>
      </c>
      <c r="B42" s="353"/>
      <c r="C42" s="263"/>
      <c r="D42" s="266"/>
      <c r="E42" s="262"/>
      <c r="F42" s="263" t="s">
        <v>243</v>
      </c>
      <c r="G42" s="263"/>
      <c r="H42" s="263"/>
      <c r="I42" s="263"/>
      <c r="J42" s="263"/>
      <c r="K42" s="263"/>
      <c r="L42" s="263"/>
      <c r="M42" s="375">
        <v>0</v>
      </c>
      <c r="N42" s="295"/>
      <c r="O42" s="375">
        <v>0</v>
      </c>
      <c r="P42" s="304"/>
      <c r="Q42" s="62"/>
      <c r="R42" s="429"/>
      <c r="S42"/>
      <c r="T42"/>
      <c r="U42"/>
      <c r="V42"/>
      <c r="W42"/>
      <c r="X42"/>
      <c r="Y42"/>
      <c r="Z42"/>
      <c r="AA42"/>
      <c r="AB42"/>
      <c r="AC42"/>
      <c r="AD42"/>
      <c r="AE42"/>
      <c r="AF42"/>
      <c r="AG42" s="47"/>
    </row>
    <row r="43" spans="1:33" s="39" customFormat="1" ht="15" customHeight="1" thickBot="1">
      <c r="A43" s="412">
        <v>43</v>
      </c>
      <c r="B43" s="353"/>
      <c r="C43" s="263"/>
      <c r="D43" s="266"/>
      <c r="E43" s="262" t="s">
        <v>140</v>
      </c>
      <c r="F43" s="263"/>
      <c r="G43" s="263"/>
      <c r="H43" s="263"/>
      <c r="I43" s="263"/>
      <c r="J43" s="263"/>
      <c r="K43" s="263"/>
      <c r="L43" s="263"/>
      <c r="M43" s="295"/>
      <c r="N43" s="378">
        <f>SUM(M40:M42)</f>
        <v>168.47564000000003</v>
      </c>
      <c r="O43" s="304"/>
      <c r="P43" s="378">
        <f>SUM(O40:O42)</f>
        <v>168.47564000000003</v>
      </c>
      <c r="Q43" s="62"/>
      <c r="R43" s="429" t="s">
        <v>709</v>
      </c>
      <c r="S43"/>
      <c r="T43"/>
      <c r="U43"/>
      <c r="V43"/>
      <c r="W43"/>
      <c r="X43"/>
      <c r="Y43"/>
      <c r="Z43"/>
      <c r="AA43"/>
      <c r="AB43"/>
      <c r="AC43"/>
      <c r="AD43"/>
      <c r="AE43"/>
      <c r="AF43"/>
      <c r="AG43" s="47"/>
    </row>
    <row r="44" spans="1:33" ht="15" customHeight="1">
      <c r="A44" s="412">
        <v>44</v>
      </c>
      <c r="B44" s="353"/>
      <c r="C44" s="263"/>
      <c r="D44" s="266"/>
      <c r="E44" s="262"/>
      <c r="F44" s="354"/>
      <c r="G44" s="263"/>
      <c r="H44" s="263"/>
      <c r="I44" s="263"/>
      <c r="J44" s="263"/>
      <c r="K44" s="263"/>
      <c r="L44" s="263"/>
      <c r="M44" s="295"/>
      <c r="N44" s="295"/>
      <c r="O44" s="304"/>
      <c r="P44" s="304"/>
      <c r="Q44" s="62"/>
      <c r="R44" s="429"/>
      <c r="S44"/>
      <c r="T44"/>
      <c r="U44"/>
      <c r="V44"/>
      <c r="W44"/>
      <c r="X44"/>
      <c r="Y44"/>
      <c r="Z44"/>
      <c r="AA44"/>
      <c r="AB44"/>
      <c r="AC44"/>
      <c r="AD44"/>
      <c r="AE44"/>
      <c r="AF44"/>
    </row>
    <row r="45" spans="1:33" ht="15" customHeight="1">
      <c r="A45" s="412">
        <v>45</v>
      </c>
      <c r="B45" s="353"/>
      <c r="C45" s="264"/>
      <c r="D45" s="266" t="s">
        <v>7</v>
      </c>
      <c r="E45" s="262" t="s">
        <v>144</v>
      </c>
      <c r="F45" s="263"/>
      <c r="G45" s="263"/>
      <c r="H45" s="263"/>
      <c r="I45" s="263"/>
      <c r="J45" s="263"/>
      <c r="K45" s="263"/>
      <c r="L45" s="263"/>
      <c r="M45" s="295"/>
      <c r="N45" s="375">
        <v>0</v>
      </c>
      <c r="O45" s="304"/>
      <c r="P45" s="375">
        <v>0</v>
      </c>
      <c r="Q45" s="62"/>
      <c r="R45" s="429" t="s">
        <v>711</v>
      </c>
      <c r="S45"/>
      <c r="T45"/>
      <c r="U45"/>
      <c r="V45"/>
      <c r="W45"/>
      <c r="X45"/>
      <c r="Y45"/>
      <c r="Z45"/>
      <c r="AA45"/>
      <c r="AB45"/>
      <c r="AC45"/>
      <c r="AD45"/>
      <c r="AE45"/>
      <c r="AF45"/>
    </row>
    <row r="46" spans="1:33" ht="15" customHeight="1" thickBot="1">
      <c r="A46" s="412">
        <v>46</v>
      </c>
      <c r="B46" s="353"/>
      <c r="C46" s="263"/>
      <c r="D46" s="263"/>
      <c r="E46" s="262"/>
      <c r="F46" s="263"/>
      <c r="G46" s="263"/>
      <c r="H46" s="263"/>
      <c r="I46" s="263"/>
      <c r="J46" s="263"/>
      <c r="K46" s="263"/>
      <c r="L46" s="263"/>
      <c r="M46" s="295"/>
      <c r="N46" s="295"/>
      <c r="O46" s="304"/>
      <c r="P46" s="304"/>
      <c r="Q46" s="62"/>
      <c r="R46" s="429"/>
    </row>
    <row r="47" spans="1:33" ht="15" customHeight="1" thickBot="1">
      <c r="A47" s="412">
        <v>47</v>
      </c>
      <c r="B47" s="353"/>
      <c r="C47" s="264"/>
      <c r="D47" s="266" t="s">
        <v>7</v>
      </c>
      <c r="E47" s="262" t="s">
        <v>143</v>
      </c>
      <c r="F47" s="263"/>
      <c r="G47" s="263"/>
      <c r="H47" s="263"/>
      <c r="I47" s="263"/>
      <c r="J47" s="263"/>
      <c r="K47" s="263"/>
      <c r="L47" s="263"/>
      <c r="M47" s="295"/>
      <c r="N47" s="295"/>
      <c r="O47" s="304"/>
      <c r="P47" s="378">
        <f>P49-(P29-P31+P33+P38-P43+P45)</f>
        <v>0.15115211758529767</v>
      </c>
      <c r="Q47" s="62"/>
      <c r="R47" s="429" t="s">
        <v>712</v>
      </c>
      <c r="S47" s="138"/>
      <c r="T47" s="138"/>
      <c r="U47" s="138"/>
    </row>
    <row r="48" spans="1:33" ht="15" customHeight="1" thickBot="1">
      <c r="A48" s="412">
        <v>48</v>
      </c>
      <c r="B48" s="353"/>
      <c r="C48" s="263"/>
      <c r="D48" s="263"/>
      <c r="E48" s="262"/>
      <c r="F48" s="263"/>
      <c r="G48" s="263"/>
      <c r="H48" s="263"/>
      <c r="I48" s="263"/>
      <c r="J48" s="263"/>
      <c r="K48" s="263"/>
      <c r="L48" s="263"/>
      <c r="M48" s="295"/>
      <c r="N48" s="295"/>
      <c r="O48" s="304"/>
      <c r="P48" s="304"/>
      <c r="Q48" s="62"/>
      <c r="R48" s="429"/>
      <c r="S48" s="138"/>
      <c r="T48" s="138"/>
      <c r="U48" s="138"/>
    </row>
    <row r="49" spans="1:32" ht="15" customHeight="1" thickBot="1">
      <c r="A49" s="412">
        <v>49</v>
      </c>
      <c r="B49" s="353"/>
      <c r="C49" s="262"/>
      <c r="D49" s="263"/>
      <c r="E49" s="262" t="s">
        <v>235</v>
      </c>
      <c r="F49" s="263"/>
      <c r="G49" s="263"/>
      <c r="H49" s="263"/>
      <c r="I49" s="263"/>
      <c r="J49" s="263"/>
      <c r="K49" s="263"/>
      <c r="L49" s="263"/>
      <c r="M49" s="295"/>
      <c r="N49" s="378">
        <f>N29-N31+N33+N38-N43+N45</f>
        <v>156778.54394616661</v>
      </c>
      <c r="O49" s="304"/>
      <c r="P49" s="378">
        <f>'S5e.Asset Allocations'!K49</f>
        <v>156778.6950982842</v>
      </c>
      <c r="Q49" s="62"/>
      <c r="R49" s="429" t="s">
        <v>697</v>
      </c>
      <c r="S49" s="138"/>
      <c r="T49" s="138"/>
      <c r="U49" s="138"/>
    </row>
    <row r="50" spans="1:32" ht="42" customHeight="1">
      <c r="A50" s="412">
        <v>50</v>
      </c>
      <c r="B50" s="353"/>
      <c r="C50" s="640" t="s">
        <v>244</v>
      </c>
      <c r="D50" s="640"/>
      <c r="E50" s="640"/>
      <c r="F50" s="640"/>
      <c r="G50" s="640"/>
      <c r="H50" s="640"/>
      <c r="I50" s="640"/>
      <c r="J50" s="640"/>
      <c r="K50" s="640"/>
      <c r="L50" s="640"/>
      <c r="M50" s="640"/>
      <c r="N50" s="640"/>
      <c r="O50" s="640"/>
      <c r="P50" s="640"/>
      <c r="Q50" s="62"/>
      <c r="R50" s="429"/>
      <c r="S50" s="138"/>
      <c r="T50" s="138"/>
      <c r="U50" s="138"/>
      <c r="V50"/>
      <c r="W50"/>
      <c r="X50"/>
      <c r="Y50"/>
      <c r="Z50"/>
      <c r="AA50"/>
      <c r="AB50"/>
      <c r="AC50"/>
      <c r="AD50"/>
      <c r="AE50"/>
      <c r="AF50"/>
    </row>
    <row r="51" spans="1:32" s="218" customFormat="1" ht="17.25" customHeight="1">
      <c r="A51" s="412"/>
      <c r="B51" s="353"/>
      <c r="C51" s="339"/>
      <c r="D51" s="339"/>
      <c r="E51" s="339"/>
      <c r="F51" s="339"/>
      <c r="G51" s="339"/>
      <c r="H51" s="339"/>
      <c r="I51" s="339"/>
      <c r="J51" s="339"/>
      <c r="K51" s="339"/>
      <c r="L51" s="339"/>
      <c r="M51" s="339"/>
      <c r="N51" s="339"/>
      <c r="O51" s="339"/>
      <c r="P51" s="339"/>
      <c r="Q51" s="62"/>
      <c r="R51" s="429"/>
    </row>
    <row r="52" spans="1:32" s="50" customFormat="1" ht="30" customHeight="1">
      <c r="A52" s="412">
        <v>58</v>
      </c>
      <c r="B52" s="263"/>
      <c r="C52" s="256" t="s">
        <v>543</v>
      </c>
      <c r="D52" s="263"/>
      <c r="E52" s="263"/>
      <c r="F52" s="263"/>
      <c r="G52" s="263"/>
      <c r="H52" s="263"/>
      <c r="I52" s="263"/>
      <c r="J52" s="263"/>
      <c r="K52" s="263"/>
      <c r="L52" s="267"/>
      <c r="M52" s="267"/>
      <c r="N52" s="267"/>
      <c r="O52" s="267"/>
      <c r="P52" s="267"/>
      <c r="Q52" s="62"/>
      <c r="R52" s="429"/>
    </row>
    <row r="53" spans="1:32">
      <c r="A53" s="412">
        <v>59</v>
      </c>
      <c r="B53" s="267"/>
      <c r="C53" s="267"/>
      <c r="D53" s="267"/>
      <c r="E53" s="267"/>
      <c r="F53" s="267"/>
      <c r="G53" s="267"/>
      <c r="H53" s="267"/>
      <c r="I53" s="267"/>
      <c r="J53" s="267"/>
      <c r="K53" s="267"/>
      <c r="L53" s="267"/>
      <c r="M53" s="267"/>
      <c r="N53" s="267"/>
      <c r="O53" s="267"/>
      <c r="P53" s="267"/>
      <c r="Q53" s="62"/>
      <c r="R53" s="429"/>
      <c r="S53"/>
      <c r="T53"/>
      <c r="U53"/>
      <c r="V53"/>
      <c r="W53"/>
      <c r="X53"/>
      <c r="Y53"/>
      <c r="Z53"/>
      <c r="AA53"/>
      <c r="AB53"/>
      <c r="AC53"/>
      <c r="AD53"/>
      <c r="AE53"/>
      <c r="AF53"/>
    </row>
    <row r="54" spans="1:32" ht="15" customHeight="1">
      <c r="A54" s="412">
        <v>60</v>
      </c>
      <c r="B54" s="263"/>
      <c r="C54" s="263"/>
      <c r="D54" s="263"/>
      <c r="E54" s="263"/>
      <c r="F54" s="263" t="s">
        <v>757</v>
      </c>
      <c r="G54" s="263"/>
      <c r="H54" s="263"/>
      <c r="I54" s="263"/>
      <c r="J54" s="263"/>
      <c r="K54" s="263"/>
      <c r="L54" s="263"/>
      <c r="M54" s="263"/>
      <c r="N54" s="263"/>
      <c r="O54" s="263"/>
      <c r="P54" s="375">
        <v>1192</v>
      </c>
      <c r="Q54" s="62"/>
      <c r="R54" s="429"/>
      <c r="S54" s="534" t="s">
        <v>844</v>
      </c>
      <c r="T54"/>
      <c r="U54"/>
      <c r="V54"/>
      <c r="W54"/>
      <c r="X54"/>
      <c r="Y54"/>
      <c r="Z54"/>
      <c r="AA54"/>
      <c r="AB54"/>
      <c r="AC54"/>
      <c r="AD54"/>
      <c r="AE54"/>
      <c r="AF54"/>
    </row>
    <row r="55" spans="1:32" ht="15" customHeight="1">
      <c r="A55" s="412">
        <v>61</v>
      </c>
      <c r="B55" s="263"/>
      <c r="C55" s="263"/>
      <c r="D55" s="263"/>
      <c r="E55" s="263"/>
      <c r="F55" s="263" t="s">
        <v>756</v>
      </c>
      <c r="G55" s="263"/>
      <c r="H55" s="263"/>
      <c r="I55" s="263"/>
      <c r="J55" s="263"/>
      <c r="K55" s="263"/>
      <c r="L55" s="263"/>
      <c r="M55" s="263"/>
      <c r="N55" s="263"/>
      <c r="O55" s="263"/>
      <c r="P55" s="375">
        <v>1174</v>
      </c>
      <c r="Q55" s="62"/>
      <c r="R55" s="429"/>
      <c r="S55" s="534" t="s">
        <v>844</v>
      </c>
      <c r="T55"/>
      <c r="U55"/>
      <c r="V55"/>
      <c r="W55"/>
      <c r="X55"/>
      <c r="Y55"/>
      <c r="Z55"/>
      <c r="AA55"/>
      <c r="AB55"/>
      <c r="AC55"/>
      <c r="AD55"/>
      <c r="AE55"/>
      <c r="AF55"/>
    </row>
    <row r="56" spans="1:32" ht="15" customHeight="1">
      <c r="A56" s="412">
        <v>62</v>
      </c>
      <c r="B56" s="263"/>
      <c r="C56" s="263"/>
      <c r="D56" s="263"/>
      <c r="E56" s="263"/>
      <c r="F56" s="263" t="s">
        <v>251</v>
      </c>
      <c r="G56" s="263"/>
      <c r="H56" s="263"/>
      <c r="I56" s="263"/>
      <c r="J56" s="263"/>
      <c r="K56" s="263"/>
      <c r="L56" s="263"/>
      <c r="M56" s="263"/>
      <c r="N56" s="263"/>
      <c r="O56" s="263"/>
      <c r="P56" s="327">
        <f>IF(P54&lt;&gt;0,P54/P55-1, 0)</f>
        <v>1.5332197614991383E-2</v>
      </c>
      <c r="Q56" s="62"/>
      <c r="R56" s="429"/>
      <c r="S56"/>
      <c r="T56"/>
      <c r="U56"/>
      <c r="V56"/>
      <c r="W56"/>
      <c r="X56"/>
      <c r="Y56"/>
      <c r="Z56"/>
      <c r="AA56"/>
      <c r="AB56"/>
      <c r="AC56"/>
      <c r="AD56"/>
      <c r="AE56"/>
      <c r="AF56"/>
    </row>
    <row r="57" spans="1:32" ht="15" customHeight="1">
      <c r="A57" s="412">
        <v>63</v>
      </c>
      <c r="B57" s="263"/>
      <c r="C57" s="263"/>
      <c r="D57" s="263"/>
      <c r="E57" s="263"/>
      <c r="F57" s="263"/>
      <c r="G57" s="263"/>
      <c r="H57" s="263"/>
      <c r="I57" s="263"/>
      <c r="J57" s="263"/>
      <c r="K57" s="263"/>
      <c r="L57" s="263"/>
      <c r="M57" s="341"/>
      <c r="N57" s="341"/>
      <c r="O57" s="341"/>
      <c r="P57" s="341"/>
      <c r="Q57" s="62"/>
      <c r="R57" s="429"/>
      <c r="S57"/>
      <c r="T57"/>
      <c r="U57"/>
      <c r="V57"/>
      <c r="W57"/>
      <c r="X57"/>
      <c r="Y57"/>
      <c r="Z57"/>
      <c r="AA57"/>
      <c r="AB57"/>
      <c r="AC57"/>
      <c r="AD57"/>
      <c r="AE57"/>
      <c r="AF57"/>
    </row>
    <row r="58" spans="1:32" ht="15" customHeight="1">
      <c r="A58" s="412">
        <v>64</v>
      </c>
      <c r="B58" s="263"/>
      <c r="C58" s="263"/>
      <c r="D58" s="263"/>
      <c r="E58" s="263"/>
      <c r="F58" s="263"/>
      <c r="G58" s="263"/>
      <c r="H58" s="263"/>
      <c r="I58" s="263"/>
      <c r="J58" s="263"/>
      <c r="K58" s="263"/>
      <c r="L58" s="263"/>
      <c r="M58" s="642" t="s">
        <v>236</v>
      </c>
      <c r="N58" s="642"/>
      <c r="O58" s="642" t="s">
        <v>165</v>
      </c>
      <c r="P58" s="642"/>
      <c r="Q58" s="62"/>
      <c r="R58" s="429"/>
      <c r="S58"/>
      <c r="T58"/>
      <c r="U58"/>
      <c r="V58"/>
      <c r="W58"/>
      <c r="X58"/>
      <c r="Y58"/>
      <c r="Z58"/>
      <c r="AA58"/>
      <c r="AB58"/>
      <c r="AC58"/>
      <c r="AD58"/>
      <c r="AE58"/>
      <c r="AF58"/>
    </row>
    <row r="59" spans="1:32" ht="15" customHeight="1">
      <c r="A59" s="412">
        <v>65</v>
      </c>
      <c r="B59" s="263"/>
      <c r="C59" s="263"/>
      <c r="D59" s="263"/>
      <c r="E59" s="263"/>
      <c r="F59" s="263"/>
      <c r="G59" s="263"/>
      <c r="H59" s="263"/>
      <c r="I59" s="263"/>
      <c r="J59" s="263"/>
      <c r="K59" s="263"/>
      <c r="L59" s="263"/>
      <c r="M59" s="281" t="s">
        <v>133</v>
      </c>
      <c r="N59" s="281" t="s">
        <v>133</v>
      </c>
      <c r="O59" s="281" t="s">
        <v>133</v>
      </c>
      <c r="P59" s="281" t="s">
        <v>133</v>
      </c>
      <c r="Q59" s="62"/>
      <c r="R59" s="430"/>
      <c r="S59"/>
      <c r="T59"/>
      <c r="U59"/>
      <c r="V59"/>
      <c r="W59"/>
      <c r="X59"/>
      <c r="Y59"/>
      <c r="Z59"/>
      <c r="AA59"/>
      <c r="AB59"/>
      <c r="AC59"/>
      <c r="AD59"/>
      <c r="AE59"/>
      <c r="AF59"/>
    </row>
    <row r="60" spans="1:32" ht="15" customHeight="1">
      <c r="A60" s="412">
        <v>66</v>
      </c>
      <c r="B60" s="263"/>
      <c r="C60" s="263"/>
      <c r="D60" s="263"/>
      <c r="E60" s="263"/>
      <c r="F60" s="263" t="s">
        <v>134</v>
      </c>
      <c r="G60" s="263"/>
      <c r="H60" s="263"/>
      <c r="I60" s="263"/>
      <c r="J60" s="263"/>
      <c r="K60" s="263"/>
      <c r="L60" s="263"/>
      <c r="M60" s="369">
        <f>N29</f>
        <v>153233.21905468733</v>
      </c>
      <c r="N60" s="328"/>
      <c r="O60" s="369">
        <f>P29</f>
        <v>153233.21905468733</v>
      </c>
      <c r="P60" s="304"/>
      <c r="Q60" s="62"/>
      <c r="R60" s="429" t="s">
        <v>696</v>
      </c>
      <c r="S60"/>
      <c r="T60"/>
      <c r="U60"/>
      <c r="V60"/>
      <c r="W60"/>
      <c r="X60"/>
      <c r="Y60"/>
      <c r="Z60"/>
      <c r="AA60"/>
      <c r="AB60"/>
      <c r="AC60"/>
      <c r="AD60"/>
      <c r="AE60"/>
      <c r="AF60"/>
    </row>
    <row r="61" spans="1:32" ht="15" customHeight="1">
      <c r="A61" s="412">
        <v>67</v>
      </c>
      <c r="B61" s="267"/>
      <c r="C61" s="264"/>
      <c r="D61" s="266" t="s">
        <v>6</v>
      </c>
      <c r="E61" s="264"/>
      <c r="F61" s="348" t="s">
        <v>252</v>
      </c>
      <c r="G61" s="348"/>
      <c r="H61" s="348"/>
      <c r="I61" s="348"/>
      <c r="J61" s="348"/>
      <c r="K61" s="348"/>
      <c r="L61" s="263"/>
      <c r="M61" s="375">
        <v>168.47564000000003</v>
      </c>
      <c r="N61" s="295"/>
      <c r="O61" s="375">
        <v>168.47564000000003</v>
      </c>
      <c r="P61" s="295"/>
      <c r="Q61" s="62"/>
      <c r="R61" s="429"/>
      <c r="S61"/>
      <c r="T61"/>
      <c r="U61"/>
      <c r="V61"/>
      <c r="W61"/>
      <c r="X61"/>
      <c r="Y61"/>
      <c r="Z61"/>
      <c r="AA61"/>
      <c r="AB61"/>
      <c r="AC61"/>
      <c r="AD61"/>
      <c r="AE61"/>
      <c r="AF61"/>
    </row>
    <row r="62" spans="1:32" ht="15" customHeight="1">
      <c r="A62" s="412">
        <v>68</v>
      </c>
      <c r="B62" s="263"/>
      <c r="C62" s="263"/>
      <c r="D62" s="263"/>
      <c r="E62" s="263"/>
      <c r="F62" s="263"/>
      <c r="G62" s="263"/>
      <c r="H62" s="263"/>
      <c r="I62" s="263"/>
      <c r="J62" s="263"/>
      <c r="K62" s="263"/>
      <c r="L62" s="263"/>
      <c r="M62" s="304"/>
      <c r="N62" s="304"/>
      <c r="O62" s="304"/>
      <c r="P62" s="304"/>
      <c r="Q62" s="62"/>
      <c r="R62" s="429"/>
      <c r="S62"/>
      <c r="T62"/>
      <c r="U62"/>
      <c r="V62"/>
      <c r="W62"/>
      <c r="X62"/>
      <c r="Y62"/>
      <c r="Z62"/>
      <c r="AA62"/>
      <c r="AB62"/>
      <c r="AC62"/>
      <c r="AD62"/>
      <c r="AE62"/>
      <c r="AF62"/>
    </row>
    <row r="63" spans="1:32" ht="15" customHeight="1" thickBot="1">
      <c r="A63" s="412">
        <v>69</v>
      </c>
      <c r="B63" s="263"/>
      <c r="C63" s="263"/>
      <c r="D63" s="348"/>
      <c r="E63" s="348"/>
      <c r="F63" s="348" t="s">
        <v>253</v>
      </c>
      <c r="G63" s="348"/>
      <c r="H63" s="348"/>
      <c r="I63" s="348"/>
      <c r="J63" s="348"/>
      <c r="K63" s="348"/>
      <c r="L63" s="263"/>
      <c r="M63" s="369">
        <f>M60-M61</f>
        <v>153064.74341468734</v>
      </c>
      <c r="N63" s="304"/>
      <c r="O63" s="369">
        <f>O60-O61</f>
        <v>153064.74341468734</v>
      </c>
      <c r="P63" s="304"/>
      <c r="Q63" s="62"/>
      <c r="R63" s="429"/>
      <c r="S63"/>
      <c r="T63"/>
      <c r="U63"/>
      <c r="V63"/>
      <c r="W63"/>
      <c r="X63"/>
      <c r="Y63"/>
      <c r="Z63"/>
      <c r="AA63"/>
      <c r="AB63"/>
      <c r="AC63"/>
      <c r="AD63"/>
      <c r="AE63"/>
      <c r="AF63"/>
    </row>
    <row r="64" spans="1:32" ht="15" customHeight="1" thickBot="1">
      <c r="A64" s="412">
        <v>70</v>
      </c>
      <c r="B64" s="263"/>
      <c r="C64" s="263"/>
      <c r="D64" s="263"/>
      <c r="E64" s="193" t="s">
        <v>456</v>
      </c>
      <c r="F64" s="263"/>
      <c r="G64" s="263"/>
      <c r="H64" s="263"/>
      <c r="I64" s="263"/>
      <c r="J64" s="263"/>
      <c r="K64" s="263"/>
      <c r="L64" s="263"/>
      <c r="M64" s="304"/>
      <c r="N64" s="376">
        <f>IF(M63&lt;&gt;0,M63*$P56,0)</f>
        <v>2346.8188939219372</v>
      </c>
      <c r="O64" s="304"/>
      <c r="P64" s="376">
        <f>IF(O63&lt;&gt;0,O63*$P56,0)</f>
        <v>2346.8188939219372</v>
      </c>
      <c r="Q64" s="62"/>
      <c r="R64" s="429" t="s">
        <v>724</v>
      </c>
      <c r="S64"/>
      <c r="T64"/>
      <c r="U64"/>
      <c r="V64"/>
      <c r="W64"/>
      <c r="X64"/>
      <c r="Y64"/>
      <c r="Z64"/>
      <c r="AA64"/>
      <c r="AB64"/>
      <c r="AC64"/>
      <c r="AD64"/>
      <c r="AE64"/>
      <c r="AF64"/>
    </row>
    <row r="65" spans="1:35" s="189" customFormat="1">
      <c r="A65" s="412">
        <v>71</v>
      </c>
      <c r="B65" s="263"/>
      <c r="C65" s="263"/>
      <c r="D65" s="263"/>
      <c r="E65" s="263"/>
      <c r="F65" s="263"/>
      <c r="G65" s="263"/>
      <c r="H65" s="263"/>
      <c r="I65" s="263"/>
      <c r="J65" s="263"/>
      <c r="K65" s="263"/>
      <c r="L65" s="263"/>
      <c r="M65" s="263"/>
      <c r="N65" s="263"/>
      <c r="O65" s="263"/>
      <c r="P65" s="263"/>
      <c r="Q65" s="62"/>
      <c r="R65" s="429"/>
      <c r="S65" s="218"/>
      <c r="T65" s="218"/>
      <c r="U65" s="218"/>
      <c r="V65" s="218"/>
      <c r="W65" s="218"/>
      <c r="X65" s="218"/>
      <c r="Y65" s="218"/>
      <c r="Z65" s="218"/>
      <c r="AA65" s="218"/>
      <c r="AB65" s="218"/>
      <c r="AC65" s="218"/>
      <c r="AD65" s="218"/>
      <c r="AE65" s="218"/>
      <c r="AF65" s="218"/>
      <c r="AG65" s="218"/>
      <c r="AH65" s="218"/>
      <c r="AI65" s="218"/>
    </row>
    <row r="66" spans="1:35" s="50" customFormat="1" ht="30" customHeight="1">
      <c r="A66" s="412">
        <v>72</v>
      </c>
      <c r="B66" s="263"/>
      <c r="C66" s="256" t="s">
        <v>544</v>
      </c>
      <c r="D66" s="263"/>
      <c r="E66" s="263"/>
      <c r="F66" s="263"/>
      <c r="G66" s="263"/>
      <c r="H66" s="263"/>
      <c r="I66" s="263"/>
      <c r="J66" s="263"/>
      <c r="K66" s="263"/>
      <c r="L66" s="267"/>
      <c r="M66" s="267"/>
      <c r="N66" s="267"/>
      <c r="O66" s="267"/>
      <c r="P66" s="267"/>
      <c r="Q66" s="62"/>
      <c r="R66" s="429"/>
    </row>
    <row r="67" spans="1:35" ht="35.25" customHeight="1">
      <c r="A67" s="412">
        <v>73</v>
      </c>
      <c r="B67" s="263"/>
      <c r="C67" s="263"/>
      <c r="D67" s="263"/>
      <c r="E67" s="263"/>
      <c r="F67" s="263"/>
      <c r="G67" s="263"/>
      <c r="H67" s="263"/>
      <c r="I67" s="263"/>
      <c r="J67" s="263"/>
      <c r="K67" s="263"/>
      <c r="L67" s="263"/>
      <c r="M67" s="630" t="s">
        <v>254</v>
      </c>
      <c r="N67" s="630"/>
      <c r="O67" s="630" t="s">
        <v>255</v>
      </c>
      <c r="P67" s="630"/>
      <c r="Q67" s="62"/>
      <c r="R67" s="429"/>
      <c r="S67"/>
      <c r="T67"/>
      <c r="U67"/>
      <c r="V67"/>
      <c r="W67"/>
      <c r="X67"/>
      <c r="Y67"/>
      <c r="Z67"/>
      <c r="AA67"/>
      <c r="AB67"/>
      <c r="AC67"/>
      <c r="AD67"/>
      <c r="AE67"/>
      <c r="AF67"/>
    </row>
    <row r="68" spans="1:35" ht="15" customHeight="1">
      <c r="A68" s="412">
        <v>74</v>
      </c>
      <c r="B68" s="263"/>
      <c r="C68" s="263"/>
      <c r="D68" s="348"/>
      <c r="E68" s="262" t="s">
        <v>256</v>
      </c>
      <c r="F68" s="348"/>
      <c r="G68" s="348"/>
      <c r="H68" s="348"/>
      <c r="I68" s="348"/>
      <c r="J68" s="348"/>
      <c r="K68" s="348"/>
      <c r="L68" s="263"/>
      <c r="M68" s="304"/>
      <c r="N68" s="375">
        <v>4045.1470619961838</v>
      </c>
      <c r="O68" s="304"/>
      <c r="P68" s="375">
        <v>4045.1470619961838</v>
      </c>
      <c r="Q68" s="62"/>
      <c r="R68" s="429"/>
      <c r="S68" s="534" t="s">
        <v>845</v>
      </c>
      <c r="T68"/>
      <c r="U68"/>
      <c r="V68"/>
      <c r="W68"/>
      <c r="X68"/>
      <c r="Y68"/>
      <c r="Z68"/>
      <c r="AA68"/>
      <c r="AB68"/>
      <c r="AC68"/>
      <c r="AD68"/>
      <c r="AE68"/>
      <c r="AF68"/>
    </row>
    <row r="69" spans="1:35" ht="15" customHeight="1">
      <c r="A69" s="412">
        <v>75</v>
      </c>
      <c r="B69" s="263"/>
      <c r="C69" s="266"/>
      <c r="D69" s="266" t="s">
        <v>7</v>
      </c>
      <c r="E69" s="262"/>
      <c r="F69" s="263" t="s">
        <v>257</v>
      </c>
      <c r="G69" s="279"/>
      <c r="H69" s="279"/>
      <c r="I69" s="279"/>
      <c r="J69" s="279"/>
      <c r="K69" s="279"/>
      <c r="L69" s="263"/>
      <c r="M69" s="375">
        <f>O69</f>
        <v>14228.648620500002</v>
      </c>
      <c r="N69" s="304"/>
      <c r="O69" s="369">
        <f>'S6a.Actual Expenditure Capex'!K25</f>
        <v>14228.648620500002</v>
      </c>
      <c r="P69" s="304"/>
      <c r="Q69" s="62"/>
      <c r="R69" s="429" t="s">
        <v>698</v>
      </c>
      <c r="S69"/>
      <c r="T69"/>
      <c r="U69"/>
      <c r="V69"/>
      <c r="W69"/>
      <c r="X69"/>
      <c r="Y69"/>
      <c r="Z69"/>
      <c r="AA69"/>
      <c r="AB69"/>
      <c r="AC69"/>
      <c r="AD69"/>
      <c r="AE69"/>
      <c r="AF69"/>
    </row>
    <row r="70" spans="1:35" ht="15" customHeight="1">
      <c r="A70" s="412">
        <v>76</v>
      </c>
      <c r="B70" s="263"/>
      <c r="C70" s="266"/>
      <c r="D70" s="266" t="s">
        <v>6</v>
      </c>
      <c r="E70" s="262"/>
      <c r="F70" s="263" t="s">
        <v>139</v>
      </c>
      <c r="G70" s="279"/>
      <c r="H70" s="279"/>
      <c r="I70" s="279"/>
      <c r="J70" s="279"/>
      <c r="K70" s="279"/>
      <c r="L70" s="263"/>
      <c r="M70" s="394">
        <f>N38</f>
        <v>11151.546218299596</v>
      </c>
      <c r="N70" s="304"/>
      <c r="O70" s="394">
        <f>P38</f>
        <v>11151.546218299596</v>
      </c>
      <c r="P70" s="304"/>
      <c r="Q70" s="62"/>
      <c r="R70" s="553" t="s">
        <v>825</v>
      </c>
      <c r="S70"/>
      <c r="T70"/>
      <c r="U70"/>
      <c r="V70"/>
      <c r="W70"/>
      <c r="X70"/>
      <c r="Y70"/>
      <c r="Z70"/>
      <c r="AA70"/>
      <c r="AB70"/>
      <c r="AC70"/>
      <c r="AD70"/>
      <c r="AE70"/>
      <c r="AF70"/>
    </row>
    <row r="71" spans="1:35" ht="15" customHeight="1" thickBot="1">
      <c r="A71" s="412">
        <v>77</v>
      </c>
      <c r="B71" s="263"/>
      <c r="C71" s="266"/>
      <c r="D71" s="266" t="s">
        <v>7</v>
      </c>
      <c r="E71" s="262"/>
      <c r="F71" s="263" t="s">
        <v>143</v>
      </c>
      <c r="G71" s="279"/>
      <c r="H71" s="279"/>
      <c r="I71" s="279"/>
      <c r="J71" s="279"/>
      <c r="K71" s="279"/>
      <c r="L71" s="263"/>
      <c r="M71" s="295"/>
      <c r="N71" s="304"/>
      <c r="O71" s="375">
        <v>0</v>
      </c>
      <c r="P71" s="304"/>
      <c r="Q71" s="62"/>
      <c r="R71" s="429"/>
      <c r="S71"/>
      <c r="T71"/>
      <c r="U71"/>
      <c r="V71"/>
      <c r="W71"/>
      <c r="X71"/>
      <c r="Y71"/>
      <c r="Z71"/>
      <c r="AA71"/>
      <c r="AB71"/>
      <c r="AC71"/>
      <c r="AD71"/>
      <c r="AE71"/>
      <c r="AF71"/>
    </row>
    <row r="72" spans="1:35" ht="15" customHeight="1" thickBot="1">
      <c r="A72" s="412">
        <v>78</v>
      </c>
      <c r="B72" s="263"/>
      <c r="C72" s="263"/>
      <c r="D72" s="348"/>
      <c r="E72" s="262" t="s">
        <v>258</v>
      </c>
      <c r="F72" s="348"/>
      <c r="G72" s="348"/>
      <c r="H72" s="348"/>
      <c r="I72" s="348"/>
      <c r="J72" s="348"/>
      <c r="K72" s="348"/>
      <c r="L72" s="263"/>
      <c r="M72" s="304"/>
      <c r="N72" s="376">
        <f>N68+M69-M70</f>
        <v>7122.2494641965914</v>
      </c>
      <c r="O72" s="304"/>
      <c r="P72" s="376">
        <f>P68+O69-O70+O71</f>
        <v>7122.2494641965914</v>
      </c>
      <c r="Q72" s="62"/>
      <c r="R72" s="429"/>
      <c r="S72"/>
      <c r="T72"/>
      <c r="U72"/>
      <c r="V72"/>
      <c r="W72"/>
      <c r="X72"/>
      <c r="Y72"/>
      <c r="Z72"/>
      <c r="AA72"/>
      <c r="AB72"/>
      <c r="AC72"/>
      <c r="AD72"/>
      <c r="AE72"/>
      <c r="AF72"/>
    </row>
    <row r="73" spans="1:35" ht="15" customHeight="1">
      <c r="A73" s="412">
        <v>79</v>
      </c>
      <c r="B73" s="263"/>
      <c r="C73" s="263"/>
      <c r="D73" s="348"/>
      <c r="E73" s="348"/>
      <c r="F73" s="348"/>
      <c r="G73" s="348"/>
      <c r="H73" s="348"/>
      <c r="I73" s="348"/>
      <c r="J73" s="348"/>
      <c r="K73" s="348"/>
      <c r="L73" s="263"/>
      <c r="M73" s="263"/>
      <c r="N73" s="267"/>
      <c r="O73" s="263"/>
      <c r="P73" s="263"/>
      <c r="Q73" s="62"/>
      <c r="R73" s="429"/>
      <c r="S73" s="50"/>
      <c r="T73" s="50"/>
      <c r="U73" s="50"/>
      <c r="V73" s="50"/>
      <c r="W73" s="50"/>
      <c r="X73"/>
      <c r="Y73"/>
      <c r="Z73"/>
      <c r="AA73"/>
      <c r="AB73"/>
      <c r="AC73"/>
      <c r="AD73"/>
      <c r="AE73"/>
      <c r="AF73"/>
    </row>
    <row r="74" spans="1:35" ht="15" customHeight="1">
      <c r="A74" s="412">
        <v>80</v>
      </c>
      <c r="B74" s="263"/>
      <c r="C74" s="263"/>
      <c r="D74" s="348"/>
      <c r="E74" s="348"/>
      <c r="F74" s="263" t="s">
        <v>259</v>
      </c>
      <c r="G74" s="348"/>
      <c r="H74" s="348"/>
      <c r="I74" s="348"/>
      <c r="J74" s="348"/>
      <c r="K74" s="348"/>
      <c r="L74" s="263"/>
      <c r="M74" s="263"/>
      <c r="N74" s="267"/>
      <c r="O74" s="263"/>
      <c r="P74" s="382">
        <v>0</v>
      </c>
      <c r="Q74" s="62"/>
      <c r="R74" s="429"/>
      <c r="S74" s="50"/>
      <c r="T74" s="50"/>
      <c r="U74" s="50"/>
      <c r="V74" s="50"/>
      <c r="W74" s="50"/>
      <c r="X74"/>
      <c r="Y74"/>
      <c r="Z74"/>
      <c r="AA74"/>
      <c r="AB74"/>
      <c r="AC74"/>
      <c r="AD74"/>
      <c r="AE74"/>
      <c r="AF74"/>
    </row>
    <row r="75" spans="1:35" s="218" customFormat="1" ht="15" customHeight="1">
      <c r="A75" s="412"/>
      <c r="B75" s="263"/>
      <c r="C75" s="263"/>
      <c r="D75" s="348"/>
      <c r="E75" s="348"/>
      <c r="F75" s="263"/>
      <c r="G75" s="348"/>
      <c r="H75" s="348"/>
      <c r="I75" s="348"/>
      <c r="J75" s="348"/>
      <c r="K75" s="348"/>
      <c r="L75" s="263"/>
      <c r="M75" s="263"/>
      <c r="N75" s="267"/>
      <c r="O75" s="263"/>
      <c r="P75" s="263"/>
      <c r="Q75" s="62"/>
      <c r="R75" s="429"/>
    </row>
    <row r="76" spans="1:35" s="50" customFormat="1" ht="30" customHeight="1">
      <c r="A76" s="412">
        <v>88</v>
      </c>
      <c r="B76" s="263"/>
      <c r="C76" s="256" t="s">
        <v>545</v>
      </c>
      <c r="D76" s="263"/>
      <c r="E76" s="263"/>
      <c r="F76" s="263"/>
      <c r="G76" s="263"/>
      <c r="H76" s="263"/>
      <c r="I76" s="263"/>
      <c r="J76" s="263"/>
      <c r="K76" s="263"/>
      <c r="L76" s="267"/>
      <c r="M76" s="648"/>
      <c r="N76" s="648"/>
      <c r="O76" s="648"/>
      <c r="P76" s="648"/>
      <c r="Q76" s="62"/>
      <c r="R76" s="429"/>
    </row>
    <row r="77" spans="1:35" ht="12.75" customHeight="1">
      <c r="A77" s="412">
        <v>89</v>
      </c>
      <c r="B77" s="263"/>
      <c r="C77" s="263"/>
      <c r="D77" s="263"/>
      <c r="E77" s="263"/>
      <c r="F77" s="263"/>
      <c r="G77" s="263"/>
      <c r="H77" s="263"/>
      <c r="I77" s="263"/>
      <c r="J77" s="263"/>
      <c r="K77" s="263"/>
      <c r="L77" s="263"/>
      <c r="M77" s="630" t="s">
        <v>236</v>
      </c>
      <c r="N77" s="630"/>
      <c r="O77" s="630" t="s">
        <v>165</v>
      </c>
      <c r="P77" s="630"/>
      <c r="Q77" s="62"/>
      <c r="R77" s="429"/>
      <c r="S77"/>
      <c r="T77"/>
      <c r="U77"/>
      <c r="V77"/>
      <c r="W77"/>
      <c r="X77"/>
      <c r="Y77"/>
      <c r="Z77"/>
      <c r="AA77"/>
      <c r="AB77"/>
      <c r="AC77"/>
      <c r="AD77"/>
      <c r="AE77"/>
      <c r="AF77"/>
    </row>
    <row r="78" spans="1:35" ht="15" customHeight="1">
      <c r="A78" s="412">
        <v>90</v>
      </c>
      <c r="B78" s="263"/>
      <c r="C78" s="263"/>
      <c r="D78" s="263"/>
      <c r="E78" s="263"/>
      <c r="F78" s="263"/>
      <c r="G78" s="263"/>
      <c r="H78" s="263"/>
      <c r="I78" s="263"/>
      <c r="J78" s="263"/>
      <c r="K78" s="263"/>
      <c r="L78" s="263"/>
      <c r="M78" s="280" t="s">
        <v>133</v>
      </c>
      <c r="N78" s="280" t="s">
        <v>133</v>
      </c>
      <c r="O78" s="280" t="s">
        <v>133</v>
      </c>
      <c r="P78" s="280" t="s">
        <v>133</v>
      </c>
      <c r="Q78" s="62"/>
      <c r="R78" s="430"/>
      <c r="S78"/>
      <c r="T78"/>
      <c r="U78"/>
      <c r="V78"/>
      <c r="W78"/>
      <c r="X78"/>
      <c r="Y78"/>
      <c r="Z78"/>
      <c r="AA78"/>
      <c r="AB78"/>
      <c r="AC78"/>
      <c r="AD78"/>
      <c r="AE78"/>
      <c r="AF78"/>
    </row>
    <row r="79" spans="1:35" ht="15" customHeight="1">
      <c r="A79" s="412">
        <v>91</v>
      </c>
      <c r="B79" s="263"/>
      <c r="C79" s="263"/>
      <c r="D79" s="263"/>
      <c r="E79" s="263"/>
      <c r="F79" s="354" t="s">
        <v>245</v>
      </c>
      <c r="G79" s="263"/>
      <c r="H79" s="263"/>
      <c r="I79" s="263"/>
      <c r="J79" s="263"/>
      <c r="K79" s="263"/>
      <c r="L79" s="263"/>
      <c r="M79" s="375">
        <v>9430.785010742271</v>
      </c>
      <c r="N79" s="304"/>
      <c r="O79" s="375">
        <v>9430.785010742271</v>
      </c>
      <c r="P79" s="304"/>
      <c r="Q79" s="62"/>
      <c r="R79" s="429"/>
      <c r="S79"/>
      <c r="T79"/>
      <c r="U79"/>
      <c r="V79"/>
      <c r="W79"/>
      <c r="X79"/>
      <c r="Y79"/>
      <c r="Z79"/>
      <c r="AA79"/>
      <c r="AB79"/>
      <c r="AC79"/>
      <c r="AD79"/>
      <c r="AE79"/>
      <c r="AF79"/>
    </row>
    <row r="80" spans="1:35" ht="15" customHeight="1">
      <c r="A80" s="412">
        <v>92</v>
      </c>
      <c r="B80" s="263"/>
      <c r="C80" s="263"/>
      <c r="D80" s="266"/>
      <c r="E80" s="263"/>
      <c r="F80" s="354" t="s">
        <v>676</v>
      </c>
      <c r="G80" s="263"/>
      <c r="H80" s="263"/>
      <c r="I80" s="263"/>
      <c r="J80" s="263"/>
      <c r="K80" s="263"/>
      <c r="L80" s="263"/>
      <c r="M80" s="375">
        <v>353.77956999999992</v>
      </c>
      <c r="N80" s="295"/>
      <c r="O80" s="375">
        <v>353.77956999999992</v>
      </c>
      <c r="P80" s="295"/>
      <c r="Q80" s="62"/>
      <c r="R80" s="429"/>
      <c r="S80"/>
      <c r="T80"/>
      <c r="U80"/>
      <c r="V80"/>
      <c r="W80"/>
      <c r="X80"/>
      <c r="Y80"/>
      <c r="Z80"/>
      <c r="AA80"/>
      <c r="AB80"/>
      <c r="AC80"/>
      <c r="AD80"/>
      <c r="AE80"/>
      <c r="AF80"/>
    </row>
    <row r="81" spans="1:32" ht="15" customHeight="1">
      <c r="A81" s="412">
        <v>93</v>
      </c>
      <c r="B81" s="263"/>
      <c r="C81" s="263"/>
      <c r="D81" s="266"/>
      <c r="E81" s="263"/>
      <c r="F81" s="354" t="s">
        <v>246</v>
      </c>
      <c r="G81" s="263"/>
      <c r="H81" s="263"/>
      <c r="I81" s="263"/>
      <c r="J81" s="263"/>
      <c r="K81" s="263"/>
      <c r="L81" s="263"/>
      <c r="M81" s="375">
        <v>0</v>
      </c>
      <c r="N81" s="295"/>
      <c r="O81" s="375">
        <v>0</v>
      </c>
      <c r="P81" s="295"/>
      <c r="Q81" s="62"/>
      <c r="R81" s="429"/>
      <c r="S81"/>
      <c r="T81"/>
      <c r="U81"/>
      <c r="V81"/>
      <c r="W81"/>
      <c r="X81"/>
      <c r="Y81"/>
      <c r="Z81"/>
      <c r="AA81"/>
      <c r="AB81"/>
      <c r="AC81"/>
      <c r="AD81"/>
      <c r="AE81"/>
      <c r="AF81"/>
    </row>
    <row r="82" spans="1:32" ht="15" customHeight="1" thickBot="1">
      <c r="A82" s="412">
        <v>94</v>
      </c>
      <c r="B82" s="263"/>
      <c r="C82" s="263"/>
      <c r="D82" s="266"/>
      <c r="E82" s="263"/>
      <c r="F82" s="354" t="s">
        <v>247</v>
      </c>
      <c r="G82" s="263"/>
      <c r="H82" s="263"/>
      <c r="I82" s="263"/>
      <c r="J82" s="263"/>
      <c r="K82" s="263"/>
      <c r="L82" s="263"/>
      <c r="M82" s="375">
        <v>0</v>
      </c>
      <c r="N82" s="295"/>
      <c r="O82" s="375">
        <v>0</v>
      </c>
      <c r="P82" s="295"/>
      <c r="Q82" s="62"/>
      <c r="R82" s="429"/>
      <c r="S82"/>
      <c r="T82"/>
      <c r="U82"/>
      <c r="V82"/>
      <c r="W82"/>
      <c r="X82"/>
      <c r="Y82"/>
      <c r="Z82"/>
      <c r="AA82"/>
      <c r="AB82"/>
      <c r="AC82"/>
      <c r="AD82"/>
      <c r="AE82"/>
      <c r="AF82"/>
    </row>
    <row r="83" spans="1:32" ht="15" customHeight="1" thickBot="1">
      <c r="A83" s="412">
        <v>95</v>
      </c>
      <c r="B83" s="263"/>
      <c r="C83" s="263"/>
      <c r="D83" s="263"/>
      <c r="E83" s="262" t="s">
        <v>171</v>
      </c>
      <c r="F83" s="263"/>
      <c r="G83" s="263"/>
      <c r="H83" s="263"/>
      <c r="I83" s="263"/>
      <c r="J83" s="263"/>
      <c r="K83" s="263"/>
      <c r="L83" s="263"/>
      <c r="M83" s="295"/>
      <c r="N83" s="378">
        <f>SUM(M79:M82)</f>
        <v>9784.5645807422716</v>
      </c>
      <c r="O83" s="295"/>
      <c r="P83" s="378">
        <f>SUM(O79:O82)</f>
        <v>9784.5645807422716</v>
      </c>
      <c r="Q83" s="62"/>
      <c r="R83" s="429" t="s">
        <v>725</v>
      </c>
      <c r="S83"/>
      <c r="T83"/>
      <c r="U83"/>
      <c r="V83"/>
      <c r="W83"/>
      <c r="X83"/>
      <c r="Y83"/>
      <c r="Z83"/>
      <c r="AA83"/>
      <c r="AB83"/>
      <c r="AC83"/>
      <c r="AD83"/>
      <c r="AE83"/>
      <c r="AF83"/>
    </row>
    <row r="84" spans="1:32">
      <c r="A84" s="412">
        <v>96</v>
      </c>
      <c r="B84" s="263"/>
      <c r="C84" s="263"/>
      <c r="D84" s="263"/>
      <c r="E84" s="263"/>
      <c r="F84" s="263"/>
      <c r="G84" s="263"/>
      <c r="H84" s="263"/>
      <c r="I84" s="263"/>
      <c r="J84" s="263"/>
      <c r="K84" s="263"/>
      <c r="L84" s="263"/>
      <c r="M84" s="263"/>
      <c r="N84" s="263"/>
      <c r="O84" s="263"/>
      <c r="P84" s="263"/>
      <c r="Q84" s="59"/>
      <c r="R84" s="429"/>
      <c r="S84"/>
      <c r="T84"/>
      <c r="U84"/>
      <c r="V84"/>
      <c r="W84"/>
      <c r="X84"/>
      <c r="Y84"/>
      <c r="Z84"/>
      <c r="AA84"/>
      <c r="AB84"/>
      <c r="AC84"/>
      <c r="AD84"/>
      <c r="AE84"/>
      <c r="AF84"/>
    </row>
    <row r="85" spans="1:32" s="50" customFormat="1" ht="30" customHeight="1">
      <c r="A85" s="412">
        <v>97</v>
      </c>
      <c r="B85" s="263"/>
      <c r="C85" s="256" t="s">
        <v>546</v>
      </c>
      <c r="D85" s="263"/>
      <c r="E85" s="263"/>
      <c r="F85" s="263"/>
      <c r="G85" s="263"/>
      <c r="H85" s="263"/>
      <c r="I85" s="263"/>
      <c r="J85" s="263"/>
      <c r="K85" s="263"/>
      <c r="L85" s="643" t="s">
        <v>96</v>
      </c>
      <c r="M85" s="643"/>
      <c r="N85" s="643"/>
      <c r="O85" s="643"/>
      <c r="P85" s="643"/>
      <c r="Q85" s="62"/>
      <c r="R85" s="429"/>
    </row>
    <row r="86" spans="1:32" ht="67.5" customHeight="1">
      <c r="A86" s="412">
        <v>98</v>
      </c>
      <c r="B86" s="263"/>
      <c r="C86" s="338"/>
      <c r="D86" s="338"/>
      <c r="E86" s="338"/>
      <c r="F86" s="262" t="s">
        <v>794</v>
      </c>
      <c r="G86" s="338"/>
      <c r="H86" s="338"/>
      <c r="I86" s="338"/>
      <c r="J86" s="338"/>
      <c r="K86" s="653" t="s">
        <v>552</v>
      </c>
      <c r="L86" s="653"/>
      <c r="M86" s="653"/>
      <c r="N86" s="340" t="s">
        <v>248</v>
      </c>
      <c r="O86" s="340" t="s">
        <v>249</v>
      </c>
      <c r="P86" s="340" t="s">
        <v>250</v>
      </c>
      <c r="Q86" s="62"/>
      <c r="R86" s="429"/>
      <c r="S86"/>
      <c r="T86"/>
      <c r="U86"/>
      <c r="V86"/>
      <c r="W86"/>
      <c r="X86"/>
      <c r="Y86"/>
      <c r="Z86"/>
      <c r="AA86"/>
      <c r="AB86"/>
      <c r="AC86"/>
      <c r="AD86"/>
      <c r="AE86"/>
      <c r="AF86"/>
    </row>
    <row r="87" spans="1:32" ht="15" customHeight="1">
      <c r="A87" s="412">
        <v>99</v>
      </c>
      <c r="B87" s="263"/>
      <c r="C87" s="641"/>
      <c r="D87" s="641"/>
      <c r="E87" s="338"/>
      <c r="F87" s="638"/>
      <c r="G87" s="638"/>
      <c r="H87" s="638"/>
      <c r="I87" s="338"/>
      <c r="J87" s="338"/>
      <c r="K87" s="644"/>
      <c r="L87" s="645"/>
      <c r="M87" s="646"/>
      <c r="N87" s="571"/>
      <c r="O87" s="571"/>
      <c r="P87" s="571"/>
      <c r="Q87" s="62"/>
      <c r="S87"/>
      <c r="T87"/>
      <c r="U87"/>
      <c r="V87"/>
      <c r="W87"/>
      <c r="X87"/>
      <c r="Y87"/>
      <c r="Z87"/>
      <c r="AA87"/>
      <c r="AB87"/>
      <c r="AC87"/>
      <c r="AD87"/>
      <c r="AE87"/>
      <c r="AF87"/>
    </row>
    <row r="88" spans="1:32" ht="15" customHeight="1">
      <c r="A88" s="412">
        <v>100</v>
      </c>
      <c r="B88" s="263"/>
      <c r="C88" s="641"/>
      <c r="D88" s="641"/>
      <c r="E88" s="338"/>
      <c r="F88" s="638"/>
      <c r="G88" s="638"/>
      <c r="H88" s="638"/>
      <c r="I88" s="338"/>
      <c r="J88" s="338"/>
      <c r="K88" s="644"/>
      <c r="L88" s="645"/>
      <c r="M88" s="646"/>
      <c r="N88" s="571"/>
      <c r="O88" s="571"/>
      <c r="P88" s="571"/>
      <c r="Q88" s="62"/>
      <c r="S88"/>
      <c r="T88"/>
      <c r="U88"/>
      <c r="V88"/>
      <c r="W88"/>
      <c r="X88"/>
      <c r="Y88"/>
      <c r="Z88"/>
      <c r="AA88"/>
      <c r="AB88"/>
      <c r="AC88"/>
      <c r="AD88"/>
      <c r="AE88"/>
      <c r="AF88"/>
    </row>
    <row r="89" spans="1:32" ht="15" customHeight="1">
      <c r="A89" s="412">
        <v>101</v>
      </c>
      <c r="B89" s="263"/>
      <c r="C89" s="341"/>
      <c r="D89" s="341"/>
      <c r="E89" s="338"/>
      <c r="F89" s="638"/>
      <c r="G89" s="638"/>
      <c r="H89" s="638"/>
      <c r="I89" s="338"/>
      <c r="J89" s="338"/>
      <c r="K89" s="644"/>
      <c r="L89" s="645"/>
      <c r="M89" s="646"/>
      <c r="N89" s="571"/>
      <c r="O89" s="571"/>
      <c r="P89" s="571"/>
      <c r="Q89" s="62"/>
      <c r="S89"/>
      <c r="T89"/>
      <c r="U89"/>
      <c r="V89"/>
      <c r="W89"/>
      <c r="X89"/>
      <c r="Y89"/>
      <c r="Z89"/>
      <c r="AA89"/>
      <c r="AB89"/>
      <c r="AC89"/>
      <c r="AD89"/>
      <c r="AE89"/>
      <c r="AF89"/>
    </row>
    <row r="90" spans="1:32" ht="15" customHeight="1">
      <c r="A90" s="412">
        <v>102</v>
      </c>
      <c r="B90" s="263"/>
      <c r="C90" s="341"/>
      <c r="D90" s="341"/>
      <c r="E90" s="338"/>
      <c r="F90" s="638"/>
      <c r="G90" s="638"/>
      <c r="H90" s="638"/>
      <c r="I90" s="338"/>
      <c r="J90" s="338"/>
      <c r="K90" s="644"/>
      <c r="L90" s="645"/>
      <c r="M90" s="646"/>
      <c r="N90" s="571"/>
      <c r="O90" s="571"/>
      <c r="P90" s="571"/>
      <c r="Q90" s="62"/>
      <c r="S90"/>
      <c r="T90"/>
      <c r="U90"/>
      <c r="V90"/>
      <c r="W90"/>
      <c r="X90"/>
      <c r="Y90"/>
      <c r="Z90"/>
      <c r="AA90"/>
      <c r="AB90"/>
      <c r="AC90"/>
      <c r="AD90"/>
      <c r="AE90"/>
      <c r="AF90"/>
    </row>
    <row r="91" spans="1:32" ht="15" customHeight="1">
      <c r="A91" s="412">
        <v>103</v>
      </c>
      <c r="B91" s="263"/>
      <c r="C91" s="341"/>
      <c r="D91" s="341"/>
      <c r="E91" s="338"/>
      <c r="F91" s="638"/>
      <c r="G91" s="638"/>
      <c r="H91" s="638"/>
      <c r="I91" s="338"/>
      <c r="J91" s="338"/>
      <c r="K91" s="644"/>
      <c r="L91" s="645"/>
      <c r="M91" s="646"/>
      <c r="N91" s="571"/>
      <c r="O91" s="571"/>
      <c r="P91" s="571"/>
      <c r="Q91" s="62"/>
      <c r="S91"/>
      <c r="T91"/>
      <c r="U91"/>
      <c r="V91"/>
      <c r="W91"/>
      <c r="X91"/>
      <c r="Y91"/>
      <c r="Z91"/>
      <c r="AA91"/>
      <c r="AB91"/>
      <c r="AC91"/>
      <c r="AD91"/>
      <c r="AE91"/>
      <c r="AF91"/>
    </row>
    <row r="92" spans="1:32" ht="15" customHeight="1">
      <c r="A92" s="412">
        <v>104</v>
      </c>
      <c r="B92" s="263"/>
      <c r="C92" s="641"/>
      <c r="D92" s="641"/>
      <c r="E92" s="492"/>
      <c r="F92" s="650"/>
      <c r="G92" s="651"/>
      <c r="H92" s="652"/>
      <c r="I92" s="492"/>
      <c r="J92" s="492"/>
      <c r="K92" s="644"/>
      <c r="L92" s="645"/>
      <c r="M92" s="646"/>
      <c r="N92" s="571"/>
      <c r="O92" s="571"/>
      <c r="P92" s="571"/>
      <c r="Q92" s="62"/>
      <c r="S92" s="495"/>
      <c r="T92" s="495"/>
      <c r="U92" s="495"/>
      <c r="V92" s="495"/>
      <c r="W92" s="495"/>
      <c r="X92" s="495"/>
      <c r="Y92" s="495"/>
      <c r="Z92" s="495"/>
      <c r="AA92" s="495"/>
      <c r="AB92" s="495"/>
      <c r="AC92" s="495"/>
      <c r="AD92" s="495"/>
      <c r="AE92" s="495"/>
      <c r="AF92" s="495"/>
    </row>
    <row r="93" spans="1:32" ht="15" customHeight="1">
      <c r="A93" s="412">
        <v>105</v>
      </c>
      <c r="B93" s="263"/>
      <c r="C93" s="641"/>
      <c r="D93" s="641"/>
      <c r="E93" s="338"/>
      <c r="F93" s="638"/>
      <c r="G93" s="638"/>
      <c r="H93" s="638"/>
      <c r="I93" s="338"/>
      <c r="J93" s="338"/>
      <c r="K93" s="644"/>
      <c r="L93" s="645"/>
      <c r="M93" s="646"/>
      <c r="N93" s="571"/>
      <c r="O93" s="571"/>
      <c r="P93" s="571"/>
      <c r="Q93" s="62"/>
      <c r="S93"/>
      <c r="T93"/>
      <c r="U93"/>
      <c r="V93"/>
      <c r="W93"/>
      <c r="X93"/>
      <c r="Y93"/>
      <c r="Z93"/>
      <c r="AA93"/>
      <c r="AB93"/>
      <c r="AC93"/>
      <c r="AD93"/>
      <c r="AE93"/>
      <c r="AF93"/>
    </row>
    <row r="94" spans="1:32" ht="15" customHeight="1">
      <c r="A94" s="412">
        <v>106</v>
      </c>
      <c r="B94" s="263"/>
      <c r="C94" s="641"/>
      <c r="D94" s="641"/>
      <c r="E94" s="338"/>
      <c r="F94" s="638"/>
      <c r="G94" s="638"/>
      <c r="H94" s="638"/>
      <c r="I94" s="338"/>
      <c r="J94" s="338"/>
      <c r="K94" s="644"/>
      <c r="L94" s="645"/>
      <c r="M94" s="646"/>
      <c r="N94" s="571"/>
      <c r="O94" s="571"/>
      <c r="P94" s="571"/>
      <c r="Q94" s="62"/>
      <c r="S94"/>
      <c r="T94"/>
      <c r="U94"/>
      <c r="V94"/>
      <c r="W94"/>
      <c r="X94"/>
      <c r="Y94"/>
      <c r="Z94"/>
      <c r="AA94"/>
      <c r="AB94"/>
      <c r="AC94"/>
      <c r="AD94"/>
      <c r="AE94"/>
      <c r="AF94"/>
    </row>
    <row r="95" spans="1:32" s="466" customFormat="1" ht="15" customHeight="1">
      <c r="A95" s="412"/>
      <c r="B95" s="263"/>
      <c r="C95" s="463"/>
      <c r="D95" s="463"/>
      <c r="E95" s="462"/>
      <c r="F95" s="202" t="s">
        <v>793</v>
      </c>
      <c r="G95" s="463"/>
      <c r="H95" s="463"/>
      <c r="I95" s="462"/>
      <c r="J95" s="462"/>
      <c r="K95" s="462"/>
      <c r="L95" s="463"/>
      <c r="M95" s="462"/>
      <c r="N95" s="463"/>
      <c r="O95" s="462"/>
      <c r="P95" s="462"/>
      <c r="Q95" s="62"/>
      <c r="R95" s="433"/>
    </row>
    <row r="96" spans="1:32" s="50" customFormat="1" ht="30" customHeight="1">
      <c r="A96" s="412">
        <v>107</v>
      </c>
      <c r="B96" s="263"/>
      <c r="C96" s="256" t="s">
        <v>389</v>
      </c>
      <c r="D96" s="263"/>
      <c r="E96" s="263"/>
      <c r="F96" s="263"/>
      <c r="G96" s="263"/>
      <c r="H96" s="263"/>
      <c r="I96" s="263"/>
      <c r="J96" s="263"/>
      <c r="K96" s="263"/>
      <c r="L96" s="267"/>
      <c r="M96" s="267"/>
      <c r="N96" s="267"/>
      <c r="O96" s="267"/>
      <c r="P96" s="267"/>
      <c r="Q96" s="62"/>
      <c r="R96" s="433"/>
    </row>
    <row r="97" spans="1:35" s="200" customFormat="1" ht="24.75" customHeight="1" thickBot="1">
      <c r="A97" s="412">
        <v>108</v>
      </c>
      <c r="B97" s="263"/>
      <c r="C97" s="344"/>
      <c r="D97" s="263"/>
      <c r="E97" s="263"/>
      <c r="F97" s="263"/>
      <c r="G97" s="649" t="s">
        <v>96</v>
      </c>
      <c r="H97" s="649"/>
      <c r="I97" s="649"/>
      <c r="J97" s="649"/>
      <c r="K97" s="649"/>
      <c r="L97" s="649"/>
      <c r="M97" s="649"/>
      <c r="N97" s="649"/>
      <c r="O97" s="649"/>
      <c r="P97" s="649"/>
      <c r="Q97" s="62"/>
      <c r="R97" s="433"/>
      <c r="S97" s="647" t="s">
        <v>791</v>
      </c>
      <c r="T97" s="647"/>
    </row>
    <row r="98" spans="1:35" ht="42" thickBot="1">
      <c r="A98" s="412">
        <v>109</v>
      </c>
      <c r="B98" s="263"/>
      <c r="C98" s="263"/>
      <c r="D98" s="263"/>
      <c r="E98" s="263"/>
      <c r="F98" s="263"/>
      <c r="G98" s="340" t="s">
        <v>485</v>
      </c>
      <c r="H98" s="340" t="s">
        <v>516</v>
      </c>
      <c r="I98" s="340" t="s">
        <v>66</v>
      </c>
      <c r="J98" s="340" t="s">
        <v>260</v>
      </c>
      <c r="K98" s="340" t="s">
        <v>261</v>
      </c>
      <c r="L98" s="340" t="s">
        <v>262</v>
      </c>
      <c r="M98" s="340" t="s">
        <v>98</v>
      </c>
      <c r="N98" s="340" t="s">
        <v>486</v>
      </c>
      <c r="O98" s="340" t="s">
        <v>460</v>
      </c>
      <c r="P98" s="340" t="s">
        <v>94</v>
      </c>
      <c r="Q98" s="59"/>
      <c r="S98" s="481" t="s">
        <v>801</v>
      </c>
      <c r="T98" s="480" t="s">
        <v>802</v>
      </c>
      <c r="U98" s="50"/>
      <c r="V98" s="50"/>
      <c r="W98" s="50"/>
      <c r="X98"/>
      <c r="Y98"/>
      <c r="Z98"/>
      <c r="AA98" s="167"/>
      <c r="AB98" s="167"/>
      <c r="AC98"/>
      <c r="AD98"/>
      <c r="AE98"/>
      <c r="AF98"/>
      <c r="AG98"/>
      <c r="AH98"/>
      <c r="AI98"/>
    </row>
    <row r="99" spans="1:35" ht="15" customHeight="1">
      <c r="A99" s="412">
        <v>110</v>
      </c>
      <c r="B99" s="263"/>
      <c r="C99" s="279"/>
      <c r="D99" s="263"/>
      <c r="E99" s="262" t="s">
        <v>134</v>
      </c>
      <c r="F99" s="263"/>
      <c r="G99" s="375">
        <v>8400.7540419051293</v>
      </c>
      <c r="H99" s="375">
        <v>609.26441153034352</v>
      </c>
      <c r="I99" s="375">
        <v>25856.611502697826</v>
      </c>
      <c r="J99" s="375">
        <v>41018.488814866243</v>
      </c>
      <c r="K99" s="375">
        <v>45572.876676233907</v>
      </c>
      <c r="L99" s="375">
        <v>22709.731135439044</v>
      </c>
      <c r="M99" s="375">
        <v>3951.3124494120311</v>
      </c>
      <c r="N99" s="375">
        <v>4354.4177175587056</v>
      </c>
      <c r="O99" s="375">
        <v>759</v>
      </c>
      <c r="P99" s="370">
        <f>SUM(G99:O99)</f>
        <v>153232.45674964326</v>
      </c>
      <c r="Q99" s="59"/>
      <c r="S99" s="484">
        <f>P29</f>
        <v>153233.21905468733</v>
      </c>
      <c r="T99" s="486" t="b">
        <f>ROUND(P99,0)=ROUND(S99,0)</f>
        <v>0</v>
      </c>
      <c r="U99" s="50"/>
      <c r="V99" s="50"/>
      <c r="W99" s="50"/>
      <c r="X99"/>
      <c r="Y99"/>
      <c r="Z99"/>
      <c r="AA99" s="167"/>
      <c r="AB99" s="167"/>
      <c r="AC99"/>
      <c r="AD99"/>
      <c r="AE99"/>
      <c r="AF99"/>
      <c r="AG99"/>
      <c r="AH99"/>
      <c r="AI99"/>
    </row>
    <row r="100" spans="1:35" ht="15" customHeight="1">
      <c r="A100" s="412">
        <v>111</v>
      </c>
      <c r="B100" s="263"/>
      <c r="C100" s="266"/>
      <c r="D100" s="266" t="s">
        <v>6</v>
      </c>
      <c r="E100" s="262"/>
      <c r="F100" s="263" t="s">
        <v>171</v>
      </c>
      <c r="G100" s="375">
        <v>380.55951853488722</v>
      </c>
      <c r="H100" s="375">
        <v>23.013406577965103</v>
      </c>
      <c r="I100" s="375">
        <v>1552.3743989689565</v>
      </c>
      <c r="J100" s="375">
        <v>3639.6982751298428</v>
      </c>
      <c r="K100" s="375">
        <v>1682.0112579280128</v>
      </c>
      <c r="L100" s="375">
        <v>1630.557790604807</v>
      </c>
      <c r="M100" s="375">
        <v>290.39861739077998</v>
      </c>
      <c r="N100" s="375">
        <v>232.17174560702173</v>
      </c>
      <c r="O100" s="375">
        <v>353.77956999999992</v>
      </c>
      <c r="P100" s="370">
        <f t="shared" ref="P100:P106" si="0">SUM(G100:O100)</f>
        <v>9784.5645807422734</v>
      </c>
      <c r="Q100" s="59"/>
      <c r="S100" s="484">
        <f>P31</f>
        <v>9784.5645807422716</v>
      </c>
      <c r="T100" s="482" t="b">
        <f t="shared" ref="T100:T107" si="1">ROUND(P100,0)=ROUND(S100,0)</f>
        <v>1</v>
      </c>
      <c r="U100" s="50"/>
      <c r="V100" s="50"/>
      <c r="W100" s="50"/>
      <c r="X100"/>
      <c r="Y100"/>
      <c r="Z100"/>
      <c r="AA100" s="167"/>
      <c r="AB100" s="167"/>
      <c r="AC100"/>
      <c r="AD100"/>
      <c r="AE100"/>
      <c r="AF100"/>
      <c r="AG100"/>
      <c r="AH100"/>
      <c r="AI100"/>
    </row>
    <row r="101" spans="1:35" ht="15" customHeight="1">
      <c r="A101" s="412">
        <v>112</v>
      </c>
      <c r="B101" s="263"/>
      <c r="C101" s="266"/>
      <c r="D101" s="266" t="s">
        <v>7</v>
      </c>
      <c r="E101" s="262"/>
      <c r="F101" s="263" t="s">
        <v>456</v>
      </c>
      <c r="G101" s="375">
        <v>128.80202109999999</v>
      </c>
      <c r="H101" s="375">
        <v>9.3413623999999995</v>
      </c>
      <c r="I101" s="375">
        <v>395.54211709999998</v>
      </c>
      <c r="J101" s="375">
        <v>628.90357640000002</v>
      </c>
      <c r="K101" s="375">
        <v>698.73235109999996</v>
      </c>
      <c r="L101" s="375">
        <v>348.19008559999997</v>
      </c>
      <c r="M101" s="375">
        <v>60.5823033</v>
      </c>
      <c r="N101" s="375">
        <v>65.076251200000002</v>
      </c>
      <c r="O101" s="375">
        <v>12</v>
      </c>
      <c r="P101" s="370">
        <f t="shared" si="0"/>
        <v>2347.1700682000005</v>
      </c>
      <c r="Q101" s="59"/>
      <c r="S101" s="484">
        <f>P33</f>
        <v>2346.8188939219372</v>
      </c>
      <c r="T101" s="482" t="b">
        <f t="shared" si="1"/>
        <v>1</v>
      </c>
      <c r="U101" s="50"/>
      <c r="V101" s="50"/>
      <c r="W101" s="50"/>
      <c r="X101"/>
      <c r="Y101"/>
      <c r="Z101"/>
      <c r="AA101" s="167"/>
      <c r="AB101" s="167"/>
      <c r="AC101"/>
      <c r="AD101"/>
      <c r="AE101"/>
      <c r="AF101"/>
      <c r="AG101"/>
      <c r="AH101"/>
      <c r="AI101"/>
    </row>
    <row r="102" spans="1:35" ht="15" customHeight="1">
      <c r="A102" s="412">
        <v>113</v>
      </c>
      <c r="B102" s="263"/>
      <c r="C102" s="266"/>
      <c r="D102" s="266" t="s">
        <v>7</v>
      </c>
      <c r="E102" s="262"/>
      <c r="F102" s="263" t="s">
        <v>139</v>
      </c>
      <c r="G102" s="375">
        <v>3544.765073</v>
      </c>
      <c r="H102" s="375">
        <v>3.5345499</v>
      </c>
      <c r="I102" s="375">
        <v>2654.1255273000006</v>
      </c>
      <c r="J102" s="375">
        <v>1947.0072474995939</v>
      </c>
      <c r="K102" s="375">
        <v>490.39268029999999</v>
      </c>
      <c r="L102" s="375">
        <v>361.31595900000002</v>
      </c>
      <c r="M102" s="375">
        <v>650.44212229999994</v>
      </c>
      <c r="N102" s="375">
        <v>231.69651900000002</v>
      </c>
      <c r="O102" s="375">
        <v>1268.2665400000001</v>
      </c>
      <c r="P102" s="370">
        <f t="shared" si="0"/>
        <v>11151.546218299593</v>
      </c>
      <c r="Q102" s="59"/>
      <c r="S102" s="484">
        <f>P38</f>
        <v>11151.546218299596</v>
      </c>
      <c r="T102" s="482" t="b">
        <f t="shared" si="1"/>
        <v>1</v>
      </c>
      <c r="U102" s="50"/>
      <c r="V102" s="50"/>
      <c r="W102" s="50"/>
      <c r="X102"/>
      <c r="Y102"/>
      <c r="Z102"/>
      <c r="AA102" s="167"/>
      <c r="AB102" s="167"/>
      <c r="AC102"/>
      <c r="AD102"/>
      <c r="AE102"/>
      <c r="AF102"/>
      <c r="AG102"/>
      <c r="AH102"/>
      <c r="AI102"/>
    </row>
    <row r="103" spans="1:35" ht="15" customHeight="1">
      <c r="A103" s="412">
        <v>114</v>
      </c>
      <c r="B103" s="263"/>
      <c r="C103" s="266"/>
      <c r="D103" s="266" t="s">
        <v>6</v>
      </c>
      <c r="E103" s="262"/>
      <c r="F103" s="263" t="s">
        <v>140</v>
      </c>
      <c r="G103" s="375">
        <v>0</v>
      </c>
      <c r="H103" s="375">
        <v>0</v>
      </c>
      <c r="I103" s="375">
        <v>58.475639999999999</v>
      </c>
      <c r="J103" s="375">
        <v>0</v>
      </c>
      <c r="K103" s="375">
        <v>0</v>
      </c>
      <c r="L103" s="375">
        <v>0</v>
      </c>
      <c r="M103" s="375">
        <v>0</v>
      </c>
      <c r="N103" s="375">
        <v>110</v>
      </c>
      <c r="O103" s="375">
        <v>0</v>
      </c>
      <c r="P103" s="370">
        <f t="shared" si="0"/>
        <v>168.47564</v>
      </c>
      <c r="Q103" s="59"/>
      <c r="S103" s="484">
        <f>P43</f>
        <v>168.47564000000003</v>
      </c>
      <c r="T103" s="482" t="b">
        <f t="shared" si="1"/>
        <v>1</v>
      </c>
      <c r="U103" s="50"/>
      <c r="V103" s="50"/>
      <c r="W103" s="50"/>
      <c r="X103"/>
      <c r="Y103"/>
      <c r="Z103"/>
      <c r="AA103" s="167"/>
      <c r="AB103" s="167"/>
      <c r="AC103"/>
      <c r="AD103"/>
      <c r="AE103"/>
      <c r="AF103"/>
      <c r="AG103"/>
      <c r="AH103"/>
      <c r="AI103"/>
    </row>
    <row r="104" spans="1:35" ht="15" customHeight="1">
      <c r="A104" s="412">
        <v>115</v>
      </c>
      <c r="B104" s="263"/>
      <c r="C104" s="266"/>
      <c r="D104" s="266" t="s">
        <v>7</v>
      </c>
      <c r="E104" s="262"/>
      <c r="F104" s="263" t="s">
        <v>144</v>
      </c>
      <c r="G104" s="375">
        <v>0</v>
      </c>
      <c r="H104" s="375">
        <v>0</v>
      </c>
      <c r="I104" s="375">
        <v>0</v>
      </c>
      <c r="J104" s="375">
        <v>0</v>
      </c>
      <c r="K104" s="375">
        <v>0</v>
      </c>
      <c r="L104" s="375">
        <v>0</v>
      </c>
      <c r="M104" s="375">
        <v>0</v>
      </c>
      <c r="N104" s="375">
        <v>0</v>
      </c>
      <c r="O104" s="375">
        <v>0</v>
      </c>
      <c r="P104" s="370">
        <f t="shared" si="0"/>
        <v>0</v>
      </c>
      <c r="Q104" s="59"/>
      <c r="S104" s="484">
        <f>P45</f>
        <v>0</v>
      </c>
      <c r="T104" s="482" t="b">
        <f t="shared" si="1"/>
        <v>1</v>
      </c>
      <c r="U104" s="50"/>
      <c r="V104" s="50"/>
      <c r="W104" s="50"/>
      <c r="X104"/>
      <c r="Y104"/>
      <c r="Z104"/>
      <c r="AA104" s="167"/>
      <c r="AB104" s="167"/>
      <c r="AC104"/>
      <c r="AD104"/>
      <c r="AE104"/>
      <c r="AF104"/>
      <c r="AG104"/>
      <c r="AH104"/>
      <c r="AI104"/>
    </row>
    <row r="105" spans="1:35" ht="15" customHeight="1">
      <c r="A105" s="412">
        <v>116</v>
      </c>
      <c r="B105" s="263"/>
      <c r="C105" s="266"/>
      <c r="D105" s="266" t="s">
        <v>7</v>
      </c>
      <c r="E105" s="262"/>
      <c r="F105" s="263" t="s">
        <v>143</v>
      </c>
      <c r="G105" s="375">
        <v>0</v>
      </c>
      <c r="H105" s="375">
        <v>0</v>
      </c>
      <c r="I105" s="375">
        <v>0</v>
      </c>
      <c r="J105" s="375">
        <v>0</v>
      </c>
      <c r="K105" s="375">
        <v>0</v>
      </c>
      <c r="L105" s="375">
        <v>0</v>
      </c>
      <c r="M105" s="375">
        <v>0</v>
      </c>
      <c r="N105" s="375">
        <v>0</v>
      </c>
      <c r="O105" s="375">
        <v>0</v>
      </c>
      <c r="P105" s="370">
        <f t="shared" si="0"/>
        <v>0</v>
      </c>
      <c r="Q105" s="59"/>
      <c r="S105" s="484">
        <f>P47</f>
        <v>0.15115211758529767</v>
      </c>
      <c r="T105" s="482" t="b">
        <f t="shared" si="1"/>
        <v>1</v>
      </c>
      <c r="U105" s="50"/>
      <c r="V105" s="50"/>
      <c r="W105" s="50"/>
      <c r="X105"/>
      <c r="Y105"/>
      <c r="Z105"/>
      <c r="AA105" s="167"/>
      <c r="AB105" s="167"/>
      <c r="AC105"/>
      <c r="AD105"/>
      <c r="AE105"/>
      <c r="AF105"/>
      <c r="AG105"/>
      <c r="AH105"/>
      <c r="AI105"/>
    </row>
    <row r="106" spans="1:35" ht="15" customHeight="1" thickBot="1">
      <c r="A106" s="412">
        <v>117</v>
      </c>
      <c r="B106" s="263"/>
      <c r="C106" s="266"/>
      <c r="D106" s="266" t="s">
        <v>7</v>
      </c>
      <c r="E106" s="262"/>
      <c r="F106" s="263" t="s">
        <v>454</v>
      </c>
      <c r="G106" s="375">
        <v>0</v>
      </c>
      <c r="H106" s="375">
        <v>0</v>
      </c>
      <c r="I106" s="375">
        <v>0</v>
      </c>
      <c r="J106" s="375">
        <v>0</v>
      </c>
      <c r="K106" s="375">
        <v>0</v>
      </c>
      <c r="L106" s="375">
        <v>0</v>
      </c>
      <c r="M106" s="375">
        <v>0</v>
      </c>
      <c r="N106" s="375">
        <v>0</v>
      </c>
      <c r="O106" s="375">
        <v>0</v>
      </c>
      <c r="P106" s="370">
        <f t="shared" si="0"/>
        <v>0</v>
      </c>
      <c r="Q106" s="59"/>
      <c r="S106" s="482"/>
      <c r="T106" s="482"/>
      <c r="U106" s="50"/>
      <c r="V106" s="50"/>
      <c r="W106" s="50"/>
      <c r="X106"/>
      <c r="Y106"/>
      <c r="Z106"/>
      <c r="AA106" s="167"/>
      <c r="AB106" s="167"/>
      <c r="AC106"/>
      <c r="AD106"/>
      <c r="AE106"/>
      <c r="AF106"/>
      <c r="AG106"/>
      <c r="AH106"/>
      <c r="AI106"/>
    </row>
    <row r="107" spans="1:35" ht="15" customHeight="1" thickBot="1">
      <c r="A107" s="412">
        <v>118</v>
      </c>
      <c r="B107" s="263"/>
      <c r="C107" s="279"/>
      <c r="D107" s="263"/>
      <c r="E107" s="262" t="s">
        <v>142</v>
      </c>
      <c r="F107" s="354"/>
      <c r="G107" s="376">
        <f t="shared" ref="G107:P107" si="2">G99-G100+G101+G102-G103+G104+G105+G106</f>
        <v>11693.761617470242</v>
      </c>
      <c r="H107" s="376">
        <f t="shared" si="2"/>
        <v>599.12691725237835</v>
      </c>
      <c r="I107" s="376">
        <f t="shared" si="2"/>
        <v>27295.429108128872</v>
      </c>
      <c r="J107" s="376">
        <f t="shared" si="2"/>
        <v>39954.701363635992</v>
      </c>
      <c r="K107" s="376">
        <f t="shared" si="2"/>
        <v>45079.990449705896</v>
      </c>
      <c r="L107" s="376">
        <f t="shared" si="2"/>
        <v>21788.679389434237</v>
      </c>
      <c r="M107" s="376">
        <f t="shared" si="2"/>
        <v>4371.9382576212511</v>
      </c>
      <c r="N107" s="376">
        <f t="shared" si="2"/>
        <v>4309.0187421516839</v>
      </c>
      <c r="O107" s="376">
        <f t="shared" si="2"/>
        <v>1685.4869700000002</v>
      </c>
      <c r="P107" s="376">
        <f t="shared" si="2"/>
        <v>156778.1328154006</v>
      </c>
      <c r="Q107" s="59"/>
      <c r="S107" s="485">
        <f>P49</f>
        <v>156778.6950982842</v>
      </c>
      <c r="T107" s="483" t="b">
        <f t="shared" si="1"/>
        <v>0</v>
      </c>
      <c r="U107" s="50"/>
      <c r="V107" s="50"/>
      <c r="W107" s="50"/>
      <c r="X107"/>
      <c r="Y107"/>
      <c r="Z107"/>
      <c r="AA107" s="167"/>
      <c r="AB107" s="167"/>
      <c r="AC107"/>
      <c r="AD107"/>
      <c r="AE107"/>
      <c r="AF107"/>
      <c r="AG107"/>
      <c r="AH107"/>
      <c r="AI107"/>
    </row>
    <row r="108" spans="1:35" ht="15" customHeight="1">
      <c r="A108" s="412">
        <v>119</v>
      </c>
      <c r="B108" s="263"/>
      <c r="C108" s="279"/>
      <c r="D108" s="263"/>
      <c r="E108" s="262"/>
      <c r="F108" s="354"/>
      <c r="G108" s="267"/>
      <c r="H108" s="267"/>
      <c r="I108" s="267"/>
      <c r="J108" s="267"/>
      <c r="K108" s="267"/>
      <c r="L108" s="267"/>
      <c r="M108" s="267"/>
      <c r="N108" s="267"/>
      <c r="O108" s="267"/>
      <c r="P108" s="267"/>
      <c r="Q108" s="59"/>
      <c r="S108" s="50"/>
      <c r="T108" s="50"/>
      <c r="U108" s="50"/>
      <c r="V108" s="50"/>
      <c r="W108" s="50"/>
      <c r="X108"/>
      <c r="Y108"/>
      <c r="Z108"/>
      <c r="AA108" s="167"/>
      <c r="AB108" s="167"/>
      <c r="AC108"/>
      <c r="AD108"/>
      <c r="AE108"/>
      <c r="AF108"/>
      <c r="AG108"/>
      <c r="AH108"/>
      <c r="AI108"/>
    </row>
    <row r="109" spans="1:35" ht="15" customHeight="1">
      <c r="A109" s="412">
        <v>120</v>
      </c>
      <c r="B109" s="263"/>
      <c r="C109" s="279"/>
      <c r="D109" s="263"/>
      <c r="E109" s="262" t="s">
        <v>263</v>
      </c>
      <c r="F109" s="354"/>
      <c r="G109" s="267"/>
      <c r="H109" s="267"/>
      <c r="I109" s="267"/>
      <c r="J109" s="267"/>
      <c r="K109" s="267"/>
      <c r="L109" s="267"/>
      <c r="M109" s="267"/>
      <c r="N109" s="267"/>
      <c r="O109" s="267"/>
      <c r="P109" s="267"/>
      <c r="Q109" s="59"/>
      <c r="S109" s="50"/>
      <c r="T109" s="50"/>
      <c r="U109" s="50"/>
      <c r="V109" s="50"/>
      <c r="W109" s="50"/>
      <c r="X109"/>
      <c r="Y109"/>
      <c r="Z109"/>
      <c r="AA109" s="167"/>
      <c r="AB109" s="167"/>
      <c r="AC109"/>
      <c r="AD109"/>
      <c r="AE109"/>
      <c r="AF109"/>
      <c r="AG109"/>
      <c r="AH109"/>
      <c r="AI109"/>
    </row>
    <row r="110" spans="1:35" ht="15" customHeight="1">
      <c r="A110" s="412">
        <v>121</v>
      </c>
      <c r="B110" s="263"/>
      <c r="C110" s="279"/>
      <c r="D110" s="263"/>
      <c r="E110" s="262"/>
      <c r="F110" s="263" t="s">
        <v>264</v>
      </c>
      <c r="G110" s="404">
        <v>35.588311222657737</v>
      </c>
      <c r="H110" s="404">
        <v>31.003690604066268</v>
      </c>
      <c r="I110" s="404">
        <v>34.482872401133548</v>
      </c>
      <c r="J110" s="404">
        <v>29.524560698402698</v>
      </c>
      <c r="K110" s="404">
        <v>41.00448423024848</v>
      </c>
      <c r="L110" s="404">
        <v>27.113182373789865</v>
      </c>
      <c r="M110" s="404">
        <v>33.393264337867059</v>
      </c>
      <c r="N110" s="404">
        <v>23.405497937558696</v>
      </c>
      <c r="O110" s="404">
        <v>24.98440960641949</v>
      </c>
      <c r="P110" s="279" t="s">
        <v>593</v>
      </c>
      <c r="Q110" s="59"/>
      <c r="S110" s="50"/>
      <c r="T110" s="50"/>
      <c r="U110" s="50"/>
      <c r="V110" s="50"/>
      <c r="W110" s="50"/>
      <c r="X110"/>
      <c r="Y110"/>
      <c r="Z110"/>
      <c r="AA110"/>
      <c r="AB110"/>
      <c r="AC110"/>
      <c r="AD110"/>
      <c r="AE110"/>
      <c r="AF110"/>
      <c r="AG110"/>
      <c r="AH110"/>
      <c r="AI110"/>
    </row>
    <row r="111" spans="1:35" ht="15" customHeight="1">
      <c r="A111" s="412">
        <v>122</v>
      </c>
      <c r="B111" s="263"/>
      <c r="C111" s="279"/>
      <c r="D111" s="263"/>
      <c r="E111" s="263"/>
      <c r="F111" s="263" t="s">
        <v>265</v>
      </c>
      <c r="G111" s="404">
        <v>51</v>
      </c>
      <c r="H111" s="404">
        <v>45</v>
      </c>
      <c r="I111" s="404">
        <v>40.299873174150278</v>
      </c>
      <c r="J111" s="404">
        <v>53.214701664757627</v>
      </c>
      <c r="K111" s="404">
        <v>55.259746549250629</v>
      </c>
      <c r="L111" s="404">
        <v>45</v>
      </c>
      <c r="M111" s="404">
        <v>44.14378217828564</v>
      </c>
      <c r="N111" s="404">
        <v>35.0928385113545</v>
      </c>
      <c r="O111" s="404">
        <v>32.76229701620835</v>
      </c>
      <c r="P111" s="279" t="s">
        <v>593</v>
      </c>
      <c r="Q111" s="59"/>
      <c r="S111" s="50"/>
      <c r="T111" s="50"/>
      <c r="U111" s="50"/>
      <c r="V111" s="50"/>
      <c r="W111" s="50"/>
      <c r="X111"/>
      <c r="Y111"/>
      <c r="Z111"/>
      <c r="AA111"/>
      <c r="AB111"/>
      <c r="AC111"/>
      <c r="AD111"/>
      <c r="AE111"/>
      <c r="AF111"/>
      <c r="AG111"/>
      <c r="AH111"/>
      <c r="AI111"/>
    </row>
    <row r="112" spans="1:35" s="1" customFormat="1">
      <c r="A112" s="144"/>
      <c r="B112" s="65"/>
      <c r="C112" s="65"/>
      <c r="D112" s="65"/>
      <c r="E112" s="65"/>
      <c r="F112" s="65"/>
      <c r="G112" s="65"/>
      <c r="H112" s="65"/>
      <c r="I112" s="65"/>
      <c r="J112" s="65"/>
      <c r="K112" s="65"/>
      <c r="L112" s="65"/>
      <c r="M112" s="65"/>
      <c r="N112" s="65"/>
      <c r="O112" s="65"/>
      <c r="P112" s="65"/>
      <c r="Q112" s="69"/>
      <c r="R112" s="433"/>
      <c r="S112" s="50"/>
      <c r="T112" s="50"/>
      <c r="U112" s="50"/>
      <c r="V112" s="50"/>
      <c r="W112" s="50"/>
      <c r="X112"/>
      <c r="Y112"/>
      <c r="Z112"/>
      <c r="AA112" s="38"/>
      <c r="AB112" s="38"/>
      <c r="AC112"/>
      <c r="AD112"/>
      <c r="AE112"/>
      <c r="AF112"/>
      <c r="AG112"/>
      <c r="AH112"/>
      <c r="AI112"/>
    </row>
    <row r="113" spans="1:18" s="1" customFormat="1">
      <c r="A113" s="163"/>
      <c r="B113" s="163"/>
      <c r="C113" s="163"/>
      <c r="D113" s="178"/>
      <c r="E113" s="163"/>
      <c r="F113" s="163"/>
      <c r="G113" s="163"/>
      <c r="H113" s="163"/>
      <c r="I113" s="163"/>
      <c r="J113" s="163"/>
      <c r="K113" s="163"/>
      <c r="L113" s="163"/>
      <c r="M113" s="163"/>
      <c r="N113" s="163"/>
      <c r="O113" s="163"/>
      <c r="P113" s="163"/>
      <c r="Q113" s="163"/>
      <c r="R113" s="433"/>
    </row>
    <row r="114" spans="1:18" s="1" customFormat="1">
      <c r="A114" s="163"/>
      <c r="B114" s="163"/>
      <c r="C114" s="163"/>
      <c r="D114" s="178"/>
      <c r="E114" s="163"/>
      <c r="F114" s="163"/>
      <c r="G114" s="163"/>
      <c r="H114" s="163"/>
      <c r="I114" s="163"/>
      <c r="J114" s="163"/>
      <c r="K114" s="163"/>
      <c r="L114" s="163"/>
      <c r="M114" s="163"/>
      <c r="N114" s="163"/>
      <c r="O114" s="163"/>
      <c r="P114" s="163"/>
      <c r="Q114" s="163"/>
      <c r="R114" s="433"/>
    </row>
    <row r="115" spans="1:18" s="1" customFormat="1">
      <c r="A115" s="163"/>
      <c r="B115" s="163"/>
      <c r="C115" s="163"/>
      <c r="D115" s="178"/>
      <c r="E115" s="163"/>
      <c r="F115" s="163"/>
      <c r="G115" s="163"/>
      <c r="H115" s="163"/>
      <c r="I115" s="163"/>
      <c r="J115" s="163"/>
      <c r="K115" s="163"/>
      <c r="L115" s="163"/>
      <c r="M115" s="163"/>
      <c r="N115" s="163"/>
      <c r="O115" s="163"/>
      <c r="P115" s="163"/>
      <c r="Q115" s="163"/>
      <c r="R115" s="433"/>
    </row>
    <row r="116" spans="1:18" s="1" customFormat="1">
      <c r="A116" s="163"/>
      <c r="B116" s="163"/>
      <c r="C116" s="163"/>
      <c r="D116" s="178"/>
      <c r="E116" s="163"/>
      <c r="F116" s="163"/>
      <c r="G116" s="163"/>
      <c r="H116" s="163"/>
      <c r="I116" s="163"/>
      <c r="J116" s="163"/>
      <c r="K116" s="163"/>
      <c r="L116" s="163"/>
      <c r="M116" s="163"/>
      <c r="N116" s="163"/>
      <c r="O116" s="163"/>
      <c r="P116" s="163"/>
      <c r="Q116" s="163"/>
      <c r="R116" s="433"/>
    </row>
    <row r="117" spans="1:18" s="1" customFormat="1">
      <c r="A117" s="163"/>
      <c r="B117" s="163"/>
      <c r="C117" s="163"/>
      <c r="D117" s="178"/>
      <c r="E117" s="163"/>
      <c r="F117" s="163"/>
      <c r="G117" s="163"/>
      <c r="H117" s="163"/>
      <c r="I117" s="163"/>
      <c r="J117" s="163"/>
      <c r="K117" s="163"/>
      <c r="L117" s="163"/>
      <c r="M117" s="163"/>
      <c r="N117" s="163"/>
      <c r="O117" s="163"/>
      <c r="P117" s="163"/>
      <c r="Q117" s="163"/>
      <c r="R117" s="433"/>
    </row>
    <row r="118" spans="1:18" s="1" customFormat="1">
      <c r="A118" s="163"/>
      <c r="B118" s="163"/>
      <c r="C118" s="163"/>
      <c r="D118" s="178"/>
      <c r="E118" s="163"/>
      <c r="F118" s="163"/>
      <c r="G118" s="163"/>
      <c r="H118" s="163"/>
      <c r="I118" s="163"/>
      <c r="J118" s="163"/>
      <c r="K118" s="163"/>
      <c r="L118" s="163"/>
      <c r="M118" s="163"/>
      <c r="N118" s="163"/>
      <c r="O118" s="163"/>
      <c r="P118" s="163"/>
      <c r="Q118" s="163"/>
      <c r="R118" s="433"/>
    </row>
    <row r="119" spans="1:18" s="1" customFormat="1">
      <c r="A119" s="163"/>
      <c r="B119" s="163"/>
      <c r="C119" s="163"/>
      <c r="D119" s="178"/>
      <c r="E119" s="163"/>
      <c r="F119" s="163"/>
      <c r="G119" s="163"/>
      <c r="H119" s="163"/>
      <c r="I119" s="163"/>
      <c r="J119" s="163"/>
      <c r="K119" s="163"/>
      <c r="L119" s="163"/>
      <c r="M119" s="163"/>
      <c r="N119" s="163"/>
      <c r="O119" s="163"/>
      <c r="P119" s="163"/>
      <c r="Q119" s="163"/>
      <c r="R119" s="433"/>
    </row>
    <row r="120" spans="1:18" s="1" customFormat="1">
      <c r="A120" s="163"/>
      <c r="B120" s="163"/>
      <c r="C120" s="163"/>
      <c r="D120" s="178"/>
      <c r="E120" s="163"/>
      <c r="F120" s="163"/>
      <c r="G120" s="163"/>
      <c r="H120" s="163"/>
      <c r="I120" s="163"/>
      <c r="J120" s="163"/>
      <c r="K120" s="163"/>
      <c r="L120" s="163"/>
      <c r="M120" s="163"/>
      <c r="N120" s="163"/>
      <c r="O120" s="163"/>
      <c r="P120" s="163"/>
      <c r="Q120" s="163"/>
      <c r="R120" s="433"/>
    </row>
    <row r="121" spans="1:18" s="1" customFormat="1">
      <c r="A121" s="163"/>
      <c r="B121" s="163"/>
      <c r="C121" s="163"/>
      <c r="D121" s="178"/>
      <c r="E121" s="163"/>
      <c r="F121" s="163"/>
      <c r="G121" s="163"/>
      <c r="H121" s="163"/>
      <c r="I121" s="163"/>
      <c r="J121" s="163"/>
      <c r="K121" s="163"/>
      <c r="L121" s="163"/>
      <c r="M121" s="163"/>
      <c r="N121" s="163"/>
      <c r="O121" s="163"/>
      <c r="P121" s="163"/>
      <c r="Q121" s="163"/>
      <c r="R121" s="433"/>
    </row>
    <row r="122" spans="1:18" s="1" customFormat="1">
      <c r="A122" s="163"/>
      <c r="B122" s="163"/>
      <c r="C122" s="163"/>
      <c r="D122" s="178"/>
      <c r="E122" s="163"/>
      <c r="F122" s="163"/>
      <c r="G122" s="163"/>
      <c r="H122" s="163"/>
      <c r="I122" s="163"/>
      <c r="J122" s="163"/>
      <c r="K122" s="163"/>
      <c r="L122" s="163"/>
      <c r="M122" s="163"/>
      <c r="N122" s="163"/>
      <c r="O122" s="163"/>
      <c r="P122" s="163"/>
      <c r="Q122" s="163"/>
      <c r="R122" s="433"/>
    </row>
    <row r="123" spans="1:18" s="1" customFormat="1">
      <c r="A123" s="163"/>
      <c r="B123" s="163"/>
      <c r="C123" s="163"/>
      <c r="D123" s="178"/>
      <c r="E123" s="163"/>
      <c r="F123" s="163"/>
      <c r="G123" s="163"/>
      <c r="H123" s="163"/>
      <c r="I123" s="163"/>
      <c r="J123" s="163"/>
      <c r="K123" s="163"/>
      <c r="L123" s="163"/>
      <c r="M123" s="163"/>
      <c r="N123" s="163"/>
      <c r="O123" s="163"/>
      <c r="P123" s="163"/>
      <c r="Q123" s="163"/>
      <c r="R123" s="433"/>
    </row>
    <row r="124" spans="1:18" s="1" customFormat="1">
      <c r="A124" s="163"/>
      <c r="B124" s="163"/>
      <c r="C124" s="163"/>
      <c r="D124" s="178"/>
      <c r="E124" s="163"/>
      <c r="F124" s="163"/>
      <c r="G124" s="163"/>
      <c r="H124" s="163"/>
      <c r="I124" s="163"/>
      <c r="J124" s="163"/>
      <c r="K124" s="163"/>
      <c r="L124" s="163"/>
      <c r="M124" s="163"/>
      <c r="N124" s="163"/>
      <c r="O124" s="163"/>
      <c r="P124" s="163"/>
      <c r="Q124" s="163"/>
      <c r="R124" s="433"/>
    </row>
    <row r="125" spans="1:18" s="1" customFormat="1">
      <c r="A125" s="163"/>
      <c r="B125" s="163"/>
      <c r="C125" s="163"/>
      <c r="D125" s="178"/>
      <c r="E125" s="163"/>
      <c r="F125" s="163"/>
      <c r="G125" s="163"/>
      <c r="H125" s="163"/>
      <c r="I125" s="163"/>
      <c r="J125" s="163"/>
      <c r="K125" s="163"/>
      <c r="L125" s="163"/>
      <c r="M125" s="163"/>
      <c r="N125" s="163"/>
      <c r="O125" s="163"/>
      <c r="P125" s="163"/>
      <c r="Q125" s="163"/>
      <c r="R125" s="433"/>
    </row>
    <row r="126" spans="1:18" s="1" customFormat="1">
      <c r="A126" s="163"/>
      <c r="B126" s="163"/>
      <c r="C126" s="163"/>
      <c r="D126" s="178"/>
      <c r="E126" s="163"/>
      <c r="F126" s="163"/>
      <c r="G126" s="163"/>
      <c r="H126" s="163"/>
      <c r="I126" s="163"/>
      <c r="J126" s="163"/>
      <c r="K126" s="163"/>
      <c r="L126" s="163"/>
      <c r="M126" s="163"/>
      <c r="N126" s="163"/>
      <c r="O126" s="163"/>
      <c r="P126" s="163"/>
      <c r="Q126" s="163"/>
      <c r="R126" s="433"/>
    </row>
    <row r="127" spans="1:18" s="1" customFormat="1">
      <c r="A127" s="163"/>
      <c r="B127" s="163"/>
      <c r="C127" s="163"/>
      <c r="D127" s="178"/>
      <c r="E127" s="163"/>
      <c r="F127" s="163"/>
      <c r="G127" s="163"/>
      <c r="H127" s="163"/>
      <c r="I127" s="163"/>
      <c r="J127" s="163"/>
      <c r="K127" s="163"/>
      <c r="L127" s="163"/>
      <c r="M127" s="163"/>
      <c r="N127" s="163"/>
      <c r="O127" s="163"/>
      <c r="P127" s="163"/>
      <c r="Q127" s="163"/>
      <c r="R127" s="433"/>
    </row>
    <row r="128" spans="1:18" s="1" customFormat="1">
      <c r="A128" s="163"/>
      <c r="B128" s="163"/>
      <c r="C128" s="163"/>
      <c r="D128" s="178"/>
      <c r="E128" s="163"/>
      <c r="F128" s="163"/>
      <c r="G128" s="163"/>
      <c r="H128" s="163"/>
      <c r="I128" s="163"/>
      <c r="J128" s="163"/>
      <c r="K128" s="163"/>
      <c r="L128" s="163"/>
      <c r="M128" s="163"/>
      <c r="N128" s="163"/>
      <c r="O128" s="163"/>
      <c r="P128" s="163"/>
      <c r="Q128" s="163"/>
      <c r="R128" s="433"/>
    </row>
    <row r="129" spans="1:18" s="1" customFormat="1">
      <c r="A129" s="163"/>
      <c r="B129" s="163"/>
      <c r="C129" s="163"/>
      <c r="D129" s="178"/>
      <c r="E129" s="163"/>
      <c r="F129" s="163"/>
      <c r="G129" s="163"/>
      <c r="H129" s="163"/>
      <c r="I129" s="163"/>
      <c r="J129" s="163"/>
      <c r="K129" s="163"/>
      <c r="L129" s="163"/>
      <c r="M129" s="163"/>
      <c r="N129" s="163"/>
      <c r="O129" s="163"/>
      <c r="P129" s="163"/>
      <c r="Q129" s="163"/>
      <c r="R129" s="433"/>
    </row>
    <row r="130" spans="1:18" s="1" customFormat="1">
      <c r="A130" s="163"/>
      <c r="B130" s="163"/>
      <c r="C130" s="163"/>
      <c r="D130" s="178"/>
      <c r="E130" s="163"/>
      <c r="F130" s="163"/>
      <c r="G130" s="163"/>
      <c r="H130" s="163"/>
      <c r="I130" s="163"/>
      <c r="J130" s="163"/>
      <c r="K130" s="163"/>
      <c r="L130" s="163"/>
      <c r="M130" s="163"/>
      <c r="N130" s="163"/>
      <c r="O130" s="163"/>
      <c r="P130" s="163"/>
      <c r="Q130" s="163"/>
      <c r="R130" s="433"/>
    </row>
    <row r="131" spans="1:18" s="1" customFormat="1">
      <c r="A131" s="163"/>
      <c r="B131" s="163"/>
      <c r="C131" s="163"/>
      <c r="D131" s="178"/>
      <c r="E131" s="163"/>
      <c r="F131" s="163"/>
      <c r="G131" s="163"/>
      <c r="H131" s="163"/>
      <c r="I131" s="163"/>
      <c r="J131" s="163"/>
      <c r="K131" s="163"/>
      <c r="L131" s="163"/>
      <c r="M131" s="163"/>
      <c r="N131" s="163"/>
      <c r="O131" s="163"/>
      <c r="P131" s="163"/>
      <c r="Q131" s="163"/>
      <c r="R131" s="433"/>
    </row>
    <row r="132" spans="1:18" s="1" customFormat="1">
      <c r="A132" s="163"/>
      <c r="B132" s="163"/>
      <c r="C132" s="163"/>
      <c r="D132" s="178"/>
      <c r="E132" s="163"/>
      <c r="F132" s="163"/>
      <c r="G132" s="163"/>
      <c r="H132" s="163"/>
      <c r="I132" s="163"/>
      <c r="J132" s="163"/>
      <c r="K132" s="163"/>
      <c r="L132" s="163"/>
      <c r="M132" s="163"/>
      <c r="N132" s="163"/>
      <c r="O132" s="163"/>
      <c r="P132" s="163"/>
      <c r="Q132" s="163"/>
      <c r="R132" s="433"/>
    </row>
    <row r="133" spans="1:18" s="1" customFormat="1">
      <c r="A133" s="163"/>
      <c r="B133" s="163"/>
      <c r="C133" s="163"/>
      <c r="D133" s="178"/>
      <c r="E133" s="163"/>
      <c r="F133" s="163"/>
      <c r="G133" s="163"/>
      <c r="H133" s="163"/>
      <c r="I133" s="163"/>
      <c r="J133" s="163"/>
      <c r="K133" s="163"/>
      <c r="L133" s="163"/>
      <c r="M133" s="163"/>
      <c r="N133" s="163"/>
      <c r="O133" s="163"/>
      <c r="P133" s="163"/>
      <c r="Q133" s="163"/>
      <c r="R133" s="433"/>
    </row>
    <row r="134" spans="1:18" s="1" customFormat="1">
      <c r="A134" s="163"/>
      <c r="B134" s="163"/>
      <c r="C134" s="163"/>
      <c r="D134" s="178"/>
      <c r="E134" s="163"/>
      <c r="F134" s="163"/>
      <c r="G134" s="163"/>
      <c r="H134" s="163"/>
      <c r="I134" s="163"/>
      <c r="J134" s="163"/>
      <c r="K134" s="163"/>
      <c r="L134" s="163"/>
      <c r="M134" s="163"/>
      <c r="N134" s="163"/>
      <c r="O134" s="163"/>
      <c r="P134" s="163"/>
      <c r="Q134" s="163"/>
      <c r="R134" s="433"/>
    </row>
    <row r="135" spans="1:18" s="1" customFormat="1">
      <c r="A135" s="163"/>
      <c r="B135" s="163"/>
      <c r="C135" s="163"/>
      <c r="D135" s="178"/>
      <c r="E135" s="163"/>
      <c r="F135" s="163"/>
      <c r="G135" s="163"/>
      <c r="H135" s="163"/>
      <c r="I135" s="163"/>
      <c r="J135" s="163"/>
      <c r="K135" s="163"/>
      <c r="L135" s="163"/>
      <c r="M135" s="163"/>
      <c r="N135" s="163"/>
      <c r="O135" s="163"/>
      <c r="P135" s="163"/>
      <c r="Q135" s="163"/>
      <c r="R135" s="433"/>
    </row>
    <row r="136" spans="1:18" s="1" customFormat="1">
      <c r="A136" s="163"/>
      <c r="B136" s="163"/>
      <c r="C136" s="163"/>
      <c r="D136" s="178"/>
      <c r="E136" s="163"/>
      <c r="F136" s="163"/>
      <c r="G136" s="163"/>
      <c r="H136" s="163"/>
      <c r="I136" s="163"/>
      <c r="J136" s="163"/>
      <c r="K136" s="163"/>
      <c r="L136" s="163"/>
      <c r="M136" s="163"/>
      <c r="N136" s="163"/>
      <c r="O136" s="163"/>
      <c r="P136" s="163"/>
      <c r="Q136" s="163"/>
      <c r="R136" s="433"/>
    </row>
    <row r="137" spans="1:18" s="1" customFormat="1">
      <c r="A137" s="163"/>
      <c r="B137" s="163"/>
      <c r="C137" s="163"/>
      <c r="D137" s="178"/>
      <c r="E137" s="163"/>
      <c r="F137" s="163"/>
      <c r="G137" s="163"/>
      <c r="H137" s="163"/>
      <c r="I137" s="163"/>
      <c r="J137" s="163"/>
      <c r="K137" s="163"/>
      <c r="L137" s="163"/>
      <c r="M137" s="163"/>
      <c r="N137" s="163"/>
      <c r="O137" s="163"/>
      <c r="P137" s="163"/>
      <c r="Q137" s="163"/>
      <c r="R137" s="433"/>
    </row>
    <row r="138" spans="1:18" s="1" customFormat="1">
      <c r="A138" s="163"/>
      <c r="B138" s="163"/>
      <c r="C138" s="163"/>
      <c r="D138" s="178"/>
      <c r="E138" s="163"/>
      <c r="F138" s="163"/>
      <c r="G138" s="163"/>
      <c r="H138" s="163"/>
      <c r="I138" s="163"/>
      <c r="J138" s="163"/>
      <c r="K138" s="163"/>
      <c r="L138" s="163"/>
      <c r="M138" s="163"/>
      <c r="N138" s="163"/>
      <c r="O138" s="163"/>
      <c r="P138" s="163"/>
      <c r="Q138" s="163"/>
      <c r="R138" s="433"/>
    </row>
    <row r="139" spans="1:18" s="1" customFormat="1">
      <c r="A139" s="163"/>
      <c r="B139" s="163"/>
      <c r="C139" s="163"/>
      <c r="D139" s="178"/>
      <c r="E139" s="163"/>
      <c r="F139" s="163"/>
      <c r="G139" s="163"/>
      <c r="H139" s="163"/>
      <c r="I139" s="163"/>
      <c r="J139" s="163"/>
      <c r="K139" s="163"/>
      <c r="L139" s="163"/>
      <c r="M139" s="163"/>
      <c r="N139" s="163"/>
      <c r="O139" s="163"/>
      <c r="P139" s="163"/>
      <c r="Q139" s="163"/>
      <c r="R139" s="433"/>
    </row>
    <row r="140" spans="1:18" s="1" customFormat="1">
      <c r="A140" s="163"/>
      <c r="B140" s="163"/>
      <c r="C140" s="163"/>
      <c r="D140" s="178"/>
      <c r="E140" s="163"/>
      <c r="F140" s="163"/>
      <c r="G140" s="163"/>
      <c r="H140" s="163"/>
      <c r="I140" s="163"/>
      <c r="J140" s="163"/>
      <c r="K140" s="163"/>
      <c r="L140" s="163"/>
      <c r="M140" s="163"/>
      <c r="N140" s="163"/>
      <c r="O140" s="163"/>
      <c r="P140" s="163"/>
      <c r="Q140" s="163"/>
      <c r="R140" s="433"/>
    </row>
    <row r="141" spans="1:18" s="1" customFormat="1">
      <c r="A141" s="163"/>
      <c r="B141" s="163"/>
      <c r="C141" s="163"/>
      <c r="D141" s="178"/>
      <c r="E141" s="163"/>
      <c r="F141" s="163"/>
      <c r="G141" s="163"/>
      <c r="H141" s="163"/>
      <c r="I141" s="163"/>
      <c r="J141" s="163"/>
      <c r="K141" s="163"/>
      <c r="L141" s="163"/>
      <c r="M141" s="163"/>
      <c r="N141" s="163"/>
      <c r="O141" s="163"/>
      <c r="P141" s="163"/>
      <c r="Q141" s="163"/>
      <c r="R141" s="433"/>
    </row>
    <row r="142" spans="1:18" s="1" customFormat="1">
      <c r="A142" s="163"/>
      <c r="B142" s="163"/>
      <c r="C142" s="163"/>
      <c r="D142" s="178"/>
      <c r="E142" s="163"/>
      <c r="F142" s="163"/>
      <c r="G142" s="163"/>
      <c r="H142" s="163"/>
      <c r="I142" s="163"/>
      <c r="J142" s="163"/>
      <c r="K142" s="163"/>
      <c r="L142" s="163"/>
      <c r="M142" s="163"/>
      <c r="N142" s="163"/>
      <c r="O142" s="163"/>
      <c r="P142" s="163"/>
      <c r="Q142" s="163"/>
      <c r="R142" s="433"/>
    </row>
    <row r="143" spans="1:18" s="1" customFormat="1">
      <c r="A143" s="163"/>
      <c r="B143" s="163"/>
      <c r="C143" s="163"/>
      <c r="D143" s="178"/>
      <c r="E143" s="163"/>
      <c r="F143" s="163"/>
      <c r="G143" s="163"/>
      <c r="H143" s="163"/>
      <c r="I143" s="163"/>
      <c r="J143" s="163"/>
      <c r="K143" s="163"/>
      <c r="L143" s="163"/>
      <c r="M143" s="163"/>
      <c r="N143" s="163"/>
      <c r="O143" s="163"/>
      <c r="P143" s="163"/>
      <c r="Q143" s="163"/>
      <c r="R143" s="433"/>
    </row>
    <row r="144" spans="1:18" s="1" customFormat="1">
      <c r="A144" s="163"/>
      <c r="B144" s="163"/>
      <c r="C144" s="163"/>
      <c r="D144" s="178"/>
      <c r="E144" s="163"/>
      <c r="F144" s="163"/>
      <c r="G144" s="163"/>
      <c r="H144" s="163"/>
      <c r="I144" s="163"/>
      <c r="J144" s="163"/>
      <c r="K144" s="163"/>
      <c r="L144" s="163"/>
      <c r="M144" s="163"/>
      <c r="N144" s="163"/>
      <c r="O144" s="163"/>
      <c r="P144" s="163"/>
      <c r="Q144" s="163"/>
      <c r="R144" s="433"/>
    </row>
    <row r="145" spans="1:18" s="1" customFormat="1">
      <c r="A145" s="163"/>
      <c r="B145" s="163"/>
      <c r="C145" s="163"/>
      <c r="D145" s="178"/>
      <c r="E145" s="163"/>
      <c r="F145" s="163"/>
      <c r="G145" s="163"/>
      <c r="H145" s="163"/>
      <c r="I145" s="163"/>
      <c r="J145" s="163"/>
      <c r="K145" s="163"/>
      <c r="L145" s="163"/>
      <c r="M145" s="163"/>
      <c r="N145" s="163"/>
      <c r="O145" s="163"/>
      <c r="P145" s="163"/>
      <c r="Q145" s="163"/>
      <c r="R145" s="433"/>
    </row>
    <row r="146" spans="1:18" s="1" customFormat="1">
      <c r="A146" s="163"/>
      <c r="B146" s="163"/>
      <c r="C146" s="163"/>
      <c r="D146" s="178"/>
      <c r="E146" s="163"/>
      <c r="F146" s="163"/>
      <c r="G146" s="163"/>
      <c r="H146" s="163"/>
      <c r="I146" s="163"/>
      <c r="J146" s="163"/>
      <c r="K146" s="163"/>
      <c r="L146" s="163"/>
      <c r="M146" s="163"/>
      <c r="N146" s="163"/>
      <c r="O146" s="163"/>
      <c r="P146" s="163"/>
      <c r="Q146" s="163"/>
      <c r="R146" s="433"/>
    </row>
    <row r="147" spans="1:18" s="1" customFormat="1">
      <c r="A147" s="163"/>
      <c r="B147" s="163"/>
      <c r="C147" s="163"/>
      <c r="D147" s="178"/>
      <c r="E147" s="163"/>
      <c r="F147" s="163"/>
      <c r="G147" s="163"/>
      <c r="H147" s="163"/>
      <c r="I147" s="163"/>
      <c r="J147" s="163"/>
      <c r="K147" s="163"/>
      <c r="L147" s="163"/>
      <c r="M147" s="163"/>
      <c r="N147" s="163"/>
      <c r="O147" s="163"/>
      <c r="P147" s="163"/>
      <c r="Q147" s="163"/>
      <c r="R147" s="433"/>
    </row>
    <row r="148" spans="1:18" s="1" customFormat="1">
      <c r="A148" s="163"/>
      <c r="B148" s="163"/>
      <c r="C148" s="163"/>
      <c r="D148" s="178"/>
      <c r="E148" s="163"/>
      <c r="F148" s="163"/>
      <c r="G148" s="163"/>
      <c r="H148" s="163"/>
      <c r="I148" s="163"/>
      <c r="J148" s="163"/>
      <c r="K148" s="163"/>
      <c r="L148" s="163"/>
      <c r="M148" s="163"/>
      <c r="N148" s="163"/>
      <c r="O148" s="163"/>
      <c r="P148" s="163"/>
      <c r="Q148" s="163"/>
      <c r="R148" s="433"/>
    </row>
    <row r="149" spans="1:18" s="1" customFormat="1">
      <c r="A149" s="163"/>
      <c r="B149" s="163"/>
      <c r="C149" s="163"/>
      <c r="D149" s="178"/>
      <c r="E149" s="163"/>
      <c r="F149" s="163"/>
      <c r="G149" s="163"/>
      <c r="H149" s="163"/>
      <c r="I149" s="163"/>
      <c r="J149" s="163"/>
      <c r="K149" s="163"/>
      <c r="L149" s="163"/>
      <c r="M149" s="163"/>
      <c r="N149" s="163"/>
      <c r="O149" s="163"/>
      <c r="P149" s="163"/>
      <c r="Q149" s="163"/>
      <c r="R149" s="433"/>
    </row>
    <row r="150" spans="1:18" s="1" customFormat="1">
      <c r="A150" s="163"/>
      <c r="B150" s="163"/>
      <c r="C150" s="163"/>
      <c r="D150" s="178"/>
      <c r="E150" s="163"/>
      <c r="F150" s="163"/>
      <c r="G150" s="163"/>
      <c r="H150" s="163"/>
      <c r="I150" s="163"/>
      <c r="J150" s="163"/>
      <c r="K150" s="163"/>
      <c r="L150" s="163"/>
      <c r="M150" s="163"/>
      <c r="N150" s="163"/>
      <c r="O150" s="163"/>
      <c r="P150" s="163"/>
      <c r="Q150" s="163"/>
      <c r="R150" s="433"/>
    </row>
    <row r="151" spans="1:18" s="1" customFormat="1">
      <c r="A151" s="163"/>
      <c r="B151" s="163"/>
      <c r="C151" s="163"/>
      <c r="D151" s="178"/>
      <c r="E151" s="163"/>
      <c r="F151" s="163"/>
      <c r="G151" s="163"/>
      <c r="H151" s="163"/>
      <c r="I151" s="163"/>
      <c r="J151" s="163"/>
      <c r="K151" s="163"/>
      <c r="L151" s="163"/>
      <c r="M151" s="163"/>
      <c r="N151" s="163"/>
      <c r="O151" s="163"/>
      <c r="P151" s="163"/>
      <c r="Q151" s="163"/>
      <c r="R151" s="433"/>
    </row>
    <row r="152" spans="1:18" s="1" customFormat="1">
      <c r="A152" s="163"/>
      <c r="B152" s="163"/>
      <c r="C152" s="163"/>
      <c r="D152" s="178"/>
      <c r="E152" s="163"/>
      <c r="F152" s="163"/>
      <c r="G152" s="163"/>
      <c r="H152" s="163"/>
      <c r="I152" s="163"/>
      <c r="J152" s="163"/>
      <c r="K152" s="163"/>
      <c r="L152" s="163"/>
      <c r="M152" s="163"/>
      <c r="N152" s="163"/>
      <c r="O152" s="163"/>
      <c r="P152" s="163"/>
      <c r="Q152" s="163"/>
      <c r="R152" s="433"/>
    </row>
    <row r="153" spans="1:18" s="1" customFormat="1">
      <c r="A153" s="163"/>
      <c r="B153" s="163"/>
      <c r="C153" s="163"/>
      <c r="D153" s="178"/>
      <c r="E153" s="163"/>
      <c r="F153" s="163"/>
      <c r="G153" s="163"/>
      <c r="H153" s="163"/>
      <c r="I153" s="163"/>
      <c r="J153" s="163"/>
      <c r="K153" s="163"/>
      <c r="L153" s="163"/>
      <c r="M153" s="163"/>
      <c r="N153" s="163"/>
      <c r="O153" s="163"/>
      <c r="P153" s="163"/>
      <c r="Q153" s="163"/>
      <c r="R153" s="433"/>
    </row>
    <row r="154" spans="1:18" s="1" customFormat="1">
      <c r="A154" s="163"/>
      <c r="B154" s="163"/>
      <c r="C154" s="163"/>
      <c r="D154" s="178"/>
      <c r="E154" s="163"/>
      <c r="F154" s="163"/>
      <c r="G154" s="163"/>
      <c r="H154" s="163"/>
      <c r="I154" s="163"/>
      <c r="J154" s="163"/>
      <c r="K154" s="163"/>
      <c r="L154" s="163"/>
      <c r="M154" s="163"/>
      <c r="N154" s="163"/>
      <c r="O154" s="163"/>
      <c r="P154" s="163"/>
      <c r="Q154" s="163"/>
      <c r="R154" s="433"/>
    </row>
    <row r="155" spans="1:18" s="1" customFormat="1">
      <c r="A155" s="163"/>
      <c r="B155" s="163"/>
      <c r="C155" s="163"/>
      <c r="D155" s="178"/>
      <c r="E155" s="163"/>
      <c r="F155" s="163"/>
      <c r="G155" s="163"/>
      <c r="H155" s="163"/>
      <c r="I155" s="163"/>
      <c r="J155" s="163"/>
      <c r="K155" s="163"/>
      <c r="L155" s="163"/>
      <c r="M155" s="163"/>
      <c r="N155" s="163"/>
      <c r="O155" s="163"/>
      <c r="P155" s="163"/>
      <c r="Q155" s="163"/>
      <c r="R155" s="433"/>
    </row>
    <row r="156" spans="1:18" s="1" customFormat="1">
      <c r="A156" s="163"/>
      <c r="B156" s="163"/>
      <c r="C156" s="163"/>
      <c r="D156" s="178"/>
      <c r="E156" s="163"/>
      <c r="F156" s="163"/>
      <c r="G156" s="163"/>
      <c r="H156" s="163"/>
      <c r="I156" s="163"/>
      <c r="J156" s="163"/>
      <c r="K156" s="163"/>
      <c r="L156" s="163"/>
      <c r="M156" s="163"/>
      <c r="N156" s="163"/>
      <c r="O156" s="163"/>
      <c r="P156" s="163"/>
      <c r="Q156" s="163"/>
      <c r="R156" s="433"/>
    </row>
    <row r="157" spans="1:18" s="1" customFormat="1">
      <c r="A157" s="163"/>
      <c r="B157" s="163"/>
      <c r="C157" s="163"/>
      <c r="D157" s="178"/>
      <c r="E157" s="163"/>
      <c r="F157" s="163"/>
      <c r="G157" s="163"/>
      <c r="H157" s="163"/>
      <c r="I157" s="163"/>
      <c r="J157" s="163"/>
      <c r="K157" s="163"/>
      <c r="L157" s="163"/>
      <c r="M157" s="163"/>
      <c r="N157" s="163"/>
      <c r="O157" s="163"/>
      <c r="P157" s="163"/>
      <c r="Q157" s="163"/>
      <c r="R157" s="433"/>
    </row>
    <row r="158" spans="1:18" s="1" customFormat="1">
      <c r="A158" s="163"/>
      <c r="B158" s="163"/>
      <c r="C158" s="163"/>
      <c r="D158" s="178"/>
      <c r="E158" s="163"/>
      <c r="F158" s="163"/>
      <c r="G158" s="163"/>
      <c r="H158" s="163"/>
      <c r="I158" s="163"/>
      <c r="J158" s="163"/>
      <c r="K158" s="163"/>
      <c r="L158" s="163"/>
      <c r="M158" s="163"/>
      <c r="N158" s="163"/>
      <c r="O158" s="163"/>
      <c r="P158" s="163"/>
      <c r="Q158" s="163"/>
      <c r="R158" s="433"/>
    </row>
    <row r="159" spans="1:18" s="1" customFormat="1">
      <c r="A159" s="163"/>
      <c r="B159" s="163"/>
      <c r="C159" s="163"/>
      <c r="D159" s="178"/>
      <c r="E159" s="163"/>
      <c r="F159" s="163"/>
      <c r="G159" s="163"/>
      <c r="H159" s="163"/>
      <c r="I159" s="163"/>
      <c r="J159" s="163"/>
      <c r="K159" s="163"/>
      <c r="L159" s="163"/>
      <c r="M159" s="163"/>
      <c r="N159" s="163"/>
      <c r="O159" s="163"/>
      <c r="P159" s="163"/>
      <c r="Q159" s="163"/>
      <c r="R159" s="433"/>
    </row>
    <row r="160" spans="1:18" s="1" customFormat="1">
      <c r="A160" s="163"/>
      <c r="B160" s="163"/>
      <c r="C160" s="163"/>
      <c r="D160" s="178"/>
      <c r="E160" s="163"/>
      <c r="F160" s="163"/>
      <c r="G160" s="163"/>
      <c r="H160" s="163"/>
      <c r="I160" s="163"/>
      <c r="J160" s="163"/>
      <c r="K160" s="163"/>
      <c r="L160" s="163"/>
      <c r="M160" s="163"/>
      <c r="N160" s="163"/>
      <c r="O160" s="163"/>
      <c r="P160" s="163"/>
      <c r="Q160" s="163"/>
      <c r="R160" s="433"/>
    </row>
    <row r="161" spans="1:18" s="1" customFormat="1">
      <c r="A161" s="163"/>
      <c r="B161" s="163"/>
      <c r="C161" s="163"/>
      <c r="D161" s="178"/>
      <c r="E161" s="163"/>
      <c r="F161" s="163"/>
      <c r="G161" s="163"/>
      <c r="H161" s="163"/>
      <c r="I161" s="163"/>
      <c r="J161" s="163"/>
      <c r="K161" s="163"/>
      <c r="L161" s="163"/>
      <c r="M161" s="163"/>
      <c r="N161" s="163"/>
      <c r="O161" s="163"/>
      <c r="P161" s="163"/>
      <c r="Q161" s="163"/>
      <c r="R161" s="433"/>
    </row>
    <row r="162" spans="1:18" s="1" customFormat="1">
      <c r="A162" s="163"/>
      <c r="B162" s="163"/>
      <c r="C162" s="163"/>
      <c r="D162" s="178"/>
      <c r="E162" s="163"/>
      <c r="F162" s="163"/>
      <c r="G162" s="163"/>
      <c r="H162" s="163"/>
      <c r="I162" s="163"/>
      <c r="J162" s="163"/>
      <c r="K162" s="163"/>
      <c r="L162" s="163"/>
      <c r="M162" s="163"/>
      <c r="N162" s="163"/>
      <c r="O162" s="163"/>
      <c r="P162" s="163"/>
      <c r="Q162" s="163"/>
      <c r="R162" s="433"/>
    </row>
    <row r="163" spans="1:18" s="1" customFormat="1">
      <c r="A163" s="163"/>
      <c r="B163" s="163"/>
      <c r="C163" s="163"/>
      <c r="D163" s="178"/>
      <c r="E163" s="163"/>
      <c r="F163" s="163"/>
      <c r="G163" s="163"/>
      <c r="H163" s="163"/>
      <c r="I163" s="163"/>
      <c r="J163" s="163"/>
      <c r="K163" s="163"/>
      <c r="L163" s="163"/>
      <c r="M163" s="163"/>
      <c r="N163" s="163"/>
      <c r="O163" s="163"/>
      <c r="P163" s="163"/>
      <c r="Q163" s="163"/>
      <c r="R163" s="433"/>
    </row>
    <row r="164" spans="1:18" s="1" customFormat="1">
      <c r="A164" s="163"/>
      <c r="B164" s="163"/>
      <c r="C164" s="163"/>
      <c r="D164" s="178"/>
      <c r="E164" s="163"/>
      <c r="F164" s="163"/>
      <c r="G164" s="163"/>
      <c r="H164" s="163"/>
      <c r="I164" s="163"/>
      <c r="J164" s="163"/>
      <c r="K164" s="163"/>
      <c r="L164" s="163"/>
      <c r="M164" s="163"/>
      <c r="N164" s="163"/>
      <c r="O164" s="163"/>
      <c r="P164" s="163"/>
      <c r="Q164" s="163"/>
      <c r="R164" s="433"/>
    </row>
    <row r="165" spans="1:18" s="1" customFormat="1">
      <c r="A165" s="163"/>
      <c r="B165" s="163"/>
      <c r="C165" s="163"/>
      <c r="D165" s="178"/>
      <c r="E165" s="163"/>
      <c r="F165" s="163"/>
      <c r="G165" s="163"/>
      <c r="H165" s="163"/>
      <c r="I165" s="163"/>
      <c r="J165" s="163"/>
      <c r="K165" s="163"/>
      <c r="L165" s="163"/>
      <c r="M165" s="163"/>
      <c r="N165" s="163"/>
      <c r="O165" s="163"/>
      <c r="P165" s="163"/>
      <c r="Q165" s="163"/>
      <c r="R165" s="433"/>
    </row>
    <row r="166" spans="1:18" s="1" customFormat="1">
      <c r="A166" s="163"/>
      <c r="B166" s="163"/>
      <c r="C166" s="163"/>
      <c r="D166" s="178"/>
      <c r="E166" s="163"/>
      <c r="F166" s="163"/>
      <c r="G166" s="163"/>
      <c r="H166" s="163"/>
      <c r="I166" s="163"/>
      <c r="J166" s="163"/>
      <c r="K166" s="163"/>
      <c r="L166" s="163"/>
      <c r="M166" s="163"/>
      <c r="N166" s="163"/>
      <c r="O166" s="163"/>
      <c r="P166" s="163"/>
      <c r="Q166" s="163"/>
      <c r="R166" s="433"/>
    </row>
    <row r="167" spans="1:18" s="1" customFormat="1">
      <c r="A167" s="163"/>
      <c r="B167" s="163"/>
      <c r="C167" s="163"/>
      <c r="D167" s="178"/>
      <c r="E167" s="163"/>
      <c r="F167" s="163"/>
      <c r="G167" s="163"/>
      <c r="H167" s="163"/>
      <c r="I167" s="163"/>
      <c r="J167" s="163"/>
      <c r="K167" s="163"/>
      <c r="L167" s="163"/>
      <c r="M167" s="163"/>
      <c r="N167" s="163"/>
      <c r="O167" s="163"/>
      <c r="P167" s="163"/>
      <c r="Q167" s="163"/>
      <c r="R167" s="433"/>
    </row>
    <row r="168" spans="1:18" s="1" customFormat="1">
      <c r="A168" s="163"/>
      <c r="B168" s="163"/>
      <c r="C168" s="163"/>
      <c r="D168" s="178"/>
      <c r="E168" s="163"/>
      <c r="F168" s="163"/>
      <c r="G168" s="163"/>
      <c r="H168" s="163"/>
      <c r="I168" s="163"/>
      <c r="J168" s="163"/>
      <c r="K168" s="163"/>
      <c r="L168" s="163"/>
      <c r="M168" s="163"/>
      <c r="N168" s="163"/>
      <c r="O168" s="163"/>
      <c r="P168" s="163"/>
      <c r="Q168" s="163"/>
      <c r="R168" s="433"/>
    </row>
    <row r="169" spans="1:18" s="1" customFormat="1">
      <c r="A169" s="163"/>
      <c r="B169" s="163"/>
      <c r="C169" s="163"/>
      <c r="D169" s="178"/>
      <c r="E169" s="163"/>
      <c r="F169" s="163"/>
      <c r="G169" s="163"/>
      <c r="H169" s="163"/>
      <c r="I169" s="163"/>
      <c r="J169" s="163"/>
      <c r="K169" s="163"/>
      <c r="L169" s="163"/>
      <c r="M169" s="163"/>
      <c r="N169" s="163"/>
      <c r="O169" s="163"/>
      <c r="P169" s="163"/>
      <c r="Q169" s="163"/>
      <c r="R169" s="433"/>
    </row>
    <row r="170" spans="1:18" s="1" customFormat="1">
      <c r="A170" s="163"/>
      <c r="B170" s="163"/>
      <c r="C170" s="163"/>
      <c r="D170" s="178"/>
      <c r="E170" s="163"/>
      <c r="F170" s="163"/>
      <c r="G170" s="163"/>
      <c r="H170" s="163"/>
      <c r="I170" s="163"/>
      <c r="J170" s="163"/>
      <c r="K170" s="163"/>
      <c r="L170" s="163"/>
      <c r="M170" s="163"/>
      <c r="N170" s="163"/>
      <c r="O170" s="163"/>
      <c r="P170" s="163"/>
      <c r="Q170" s="163"/>
      <c r="R170" s="433"/>
    </row>
    <row r="171" spans="1:18" s="1" customFormat="1">
      <c r="A171" s="163"/>
      <c r="B171" s="163"/>
      <c r="C171" s="163"/>
      <c r="D171" s="178"/>
      <c r="E171" s="163"/>
      <c r="F171" s="163"/>
      <c r="G171" s="163"/>
      <c r="H171" s="163"/>
      <c r="I171" s="163"/>
      <c r="J171" s="163"/>
      <c r="K171" s="163"/>
      <c r="L171" s="163"/>
      <c r="M171" s="163"/>
      <c r="N171" s="163"/>
      <c r="O171" s="163"/>
      <c r="P171" s="163"/>
      <c r="Q171" s="163"/>
      <c r="R171" s="433"/>
    </row>
    <row r="172" spans="1:18" s="1" customFormat="1">
      <c r="A172" s="163"/>
      <c r="B172" s="163"/>
      <c r="C172" s="163"/>
      <c r="D172" s="178"/>
      <c r="E172" s="163"/>
      <c r="F172" s="163"/>
      <c r="G172" s="163"/>
      <c r="H172" s="163"/>
      <c r="I172" s="163"/>
      <c r="J172" s="163"/>
      <c r="K172" s="163"/>
      <c r="L172" s="163"/>
      <c r="M172" s="163"/>
      <c r="N172" s="163"/>
      <c r="O172" s="163"/>
      <c r="P172" s="163"/>
      <c r="Q172" s="163"/>
      <c r="R172" s="433"/>
    </row>
    <row r="173" spans="1:18" s="1" customFormat="1">
      <c r="A173" s="163"/>
      <c r="B173" s="163"/>
      <c r="C173" s="163"/>
      <c r="D173" s="178"/>
      <c r="E173" s="163"/>
      <c r="F173" s="163"/>
      <c r="G173" s="163"/>
      <c r="H173" s="163"/>
      <c r="I173" s="163"/>
      <c r="J173" s="163"/>
      <c r="K173" s="163"/>
      <c r="L173" s="163"/>
      <c r="M173" s="163"/>
      <c r="N173" s="163"/>
      <c r="O173" s="163"/>
      <c r="P173" s="163"/>
      <c r="Q173" s="163"/>
      <c r="R173" s="433"/>
    </row>
    <row r="174" spans="1:18" s="1" customFormat="1">
      <c r="A174" s="163"/>
      <c r="B174" s="163"/>
      <c r="C174" s="163"/>
      <c r="D174" s="178"/>
      <c r="E174" s="163"/>
      <c r="F174" s="163"/>
      <c r="G174" s="163"/>
      <c r="H174" s="163"/>
      <c r="I174" s="163"/>
      <c r="J174" s="163"/>
      <c r="K174" s="163"/>
      <c r="L174" s="163"/>
      <c r="M174" s="163"/>
      <c r="N174" s="163"/>
      <c r="O174" s="163"/>
      <c r="P174" s="163"/>
      <c r="Q174" s="163"/>
      <c r="R174" s="433"/>
    </row>
    <row r="175" spans="1:18" s="1" customFormat="1">
      <c r="A175" s="163"/>
      <c r="B175" s="163"/>
      <c r="C175" s="163"/>
      <c r="D175" s="178"/>
      <c r="E175" s="163"/>
      <c r="F175" s="163"/>
      <c r="G175" s="163"/>
      <c r="H175" s="163"/>
      <c r="I175" s="163"/>
      <c r="J175" s="163"/>
      <c r="K175" s="163"/>
      <c r="L175" s="163"/>
      <c r="M175" s="163"/>
      <c r="N175" s="163"/>
      <c r="O175" s="163"/>
      <c r="P175" s="163"/>
      <c r="Q175" s="163"/>
      <c r="R175" s="433"/>
    </row>
    <row r="176" spans="1:18" s="1" customFormat="1">
      <c r="A176" s="163"/>
      <c r="B176" s="163"/>
      <c r="C176" s="163"/>
      <c r="D176" s="178"/>
      <c r="E176" s="163"/>
      <c r="F176" s="163"/>
      <c r="G176" s="163"/>
      <c r="H176" s="163"/>
      <c r="I176" s="163"/>
      <c r="J176" s="163"/>
      <c r="K176" s="163"/>
      <c r="L176" s="163"/>
      <c r="M176" s="163"/>
      <c r="N176" s="163"/>
      <c r="O176" s="163"/>
      <c r="P176" s="163"/>
      <c r="Q176" s="163"/>
      <c r="R176" s="433"/>
    </row>
    <row r="177" spans="1:18" s="1" customFormat="1">
      <c r="A177" s="163"/>
      <c r="B177" s="163"/>
      <c r="C177" s="163"/>
      <c r="D177" s="178"/>
      <c r="E177" s="163"/>
      <c r="F177" s="163"/>
      <c r="G177" s="163"/>
      <c r="H177" s="163"/>
      <c r="I177" s="163"/>
      <c r="J177" s="163"/>
      <c r="K177" s="163"/>
      <c r="L177" s="163"/>
      <c r="M177" s="163"/>
      <c r="N177" s="163"/>
      <c r="O177" s="163"/>
      <c r="P177" s="163"/>
      <c r="Q177" s="163"/>
      <c r="R177" s="433"/>
    </row>
    <row r="178" spans="1:18" s="1" customFormat="1">
      <c r="A178" s="163"/>
      <c r="B178" s="163"/>
      <c r="C178" s="163"/>
      <c r="D178" s="178"/>
      <c r="E178" s="163"/>
      <c r="F178" s="163"/>
      <c r="G178" s="163"/>
      <c r="H178" s="163"/>
      <c r="I178" s="163"/>
      <c r="J178" s="163"/>
      <c r="K178" s="163"/>
      <c r="L178" s="163"/>
      <c r="M178" s="163"/>
      <c r="N178" s="163"/>
      <c r="O178" s="163"/>
      <c r="P178" s="163"/>
      <c r="Q178" s="163"/>
      <c r="R178" s="433"/>
    </row>
    <row r="179" spans="1:18" s="1" customFormat="1">
      <c r="A179" s="163"/>
      <c r="B179" s="163"/>
      <c r="C179" s="163"/>
      <c r="D179" s="178"/>
      <c r="E179" s="163"/>
      <c r="F179" s="163"/>
      <c r="G179" s="163"/>
      <c r="H179" s="163"/>
      <c r="I179" s="163"/>
      <c r="J179" s="163"/>
      <c r="K179" s="163"/>
      <c r="L179" s="163"/>
      <c r="M179" s="163"/>
      <c r="N179" s="163"/>
      <c r="O179" s="163"/>
      <c r="P179" s="163"/>
      <c r="Q179" s="163"/>
      <c r="R179" s="433"/>
    </row>
    <row r="180" spans="1:18" s="1" customFormat="1">
      <c r="A180" s="163"/>
      <c r="B180" s="163"/>
      <c r="C180" s="163"/>
      <c r="D180" s="178"/>
      <c r="E180" s="163"/>
      <c r="F180" s="163"/>
      <c r="G180" s="163"/>
      <c r="H180" s="163"/>
      <c r="I180" s="163"/>
      <c r="J180" s="163"/>
      <c r="K180" s="163"/>
      <c r="L180" s="163"/>
      <c r="M180" s="163"/>
      <c r="N180" s="163"/>
      <c r="O180" s="163"/>
      <c r="P180" s="163"/>
      <c r="Q180" s="163"/>
      <c r="R180" s="433"/>
    </row>
    <row r="181" spans="1:18" s="1" customFormat="1">
      <c r="A181" s="163"/>
      <c r="B181" s="163"/>
      <c r="C181" s="163"/>
      <c r="D181" s="178"/>
      <c r="E181" s="163"/>
      <c r="F181" s="163"/>
      <c r="G181" s="163"/>
      <c r="H181" s="163"/>
      <c r="I181" s="163"/>
      <c r="J181" s="163"/>
      <c r="K181" s="163"/>
      <c r="L181" s="163"/>
      <c r="M181" s="163"/>
      <c r="N181" s="163"/>
      <c r="O181" s="163"/>
      <c r="P181" s="163"/>
      <c r="Q181" s="163"/>
      <c r="R181" s="433"/>
    </row>
    <row r="182" spans="1:18" s="1" customFormat="1">
      <c r="A182" s="163"/>
      <c r="B182" s="163"/>
      <c r="C182" s="163"/>
      <c r="D182" s="178"/>
      <c r="E182" s="163"/>
      <c r="F182" s="163"/>
      <c r="G182" s="163"/>
      <c r="H182" s="163"/>
      <c r="I182" s="163"/>
      <c r="J182" s="163"/>
      <c r="K182" s="163"/>
      <c r="L182" s="163"/>
      <c r="M182" s="163"/>
      <c r="N182" s="163"/>
      <c r="O182" s="163"/>
      <c r="P182" s="163"/>
      <c r="Q182" s="163"/>
      <c r="R182" s="433"/>
    </row>
    <row r="183" spans="1:18" s="1" customFormat="1">
      <c r="A183" s="163"/>
      <c r="B183" s="163"/>
      <c r="C183" s="163"/>
      <c r="D183" s="178"/>
      <c r="E183" s="163"/>
      <c r="F183" s="163"/>
      <c r="G183" s="163"/>
      <c r="H183" s="163"/>
      <c r="I183" s="163"/>
      <c r="J183" s="163"/>
      <c r="K183" s="163"/>
      <c r="L183" s="163"/>
      <c r="M183" s="163"/>
      <c r="N183" s="163"/>
      <c r="O183" s="163"/>
      <c r="P183" s="163"/>
      <c r="Q183" s="163"/>
      <c r="R183" s="433"/>
    </row>
    <row r="184" spans="1:18" s="1" customFormat="1">
      <c r="A184" s="163"/>
      <c r="B184" s="163"/>
      <c r="C184" s="163"/>
      <c r="D184" s="178"/>
      <c r="E184" s="163"/>
      <c r="F184" s="163"/>
      <c r="G184" s="163"/>
      <c r="H184" s="163"/>
      <c r="I184" s="163"/>
      <c r="J184" s="163"/>
      <c r="K184" s="163"/>
      <c r="L184" s="163"/>
      <c r="M184" s="163"/>
      <c r="N184" s="163"/>
      <c r="O184" s="163"/>
      <c r="P184" s="163"/>
      <c r="Q184" s="163"/>
      <c r="R184" s="433"/>
    </row>
    <row r="185" spans="1:18" s="1" customFormat="1">
      <c r="A185" s="163"/>
      <c r="B185" s="163"/>
      <c r="C185" s="163"/>
      <c r="D185" s="178"/>
      <c r="E185" s="163"/>
      <c r="F185" s="163"/>
      <c r="G185" s="163"/>
      <c r="H185" s="163"/>
      <c r="I185" s="163"/>
      <c r="J185" s="163"/>
      <c r="K185" s="163"/>
      <c r="L185" s="163"/>
      <c r="M185" s="163"/>
      <c r="N185" s="163"/>
      <c r="O185" s="163"/>
      <c r="P185" s="163"/>
      <c r="Q185" s="163"/>
      <c r="R185" s="433"/>
    </row>
    <row r="186" spans="1:18" s="1" customFormat="1">
      <c r="A186" s="163"/>
      <c r="B186" s="163"/>
      <c r="C186" s="163"/>
      <c r="D186" s="178"/>
      <c r="E186" s="163"/>
      <c r="F186" s="163"/>
      <c r="G186" s="163"/>
      <c r="H186" s="163"/>
      <c r="I186" s="163"/>
      <c r="J186" s="163"/>
      <c r="K186" s="163"/>
      <c r="L186" s="163"/>
      <c r="M186" s="163"/>
      <c r="N186" s="163"/>
      <c r="O186" s="163"/>
      <c r="P186" s="163"/>
      <c r="Q186" s="163"/>
      <c r="R186" s="433"/>
    </row>
    <row r="187" spans="1:18" s="1" customFormat="1">
      <c r="A187" s="163"/>
      <c r="B187" s="163"/>
      <c r="C187" s="163"/>
      <c r="D187" s="178"/>
      <c r="E187" s="163"/>
      <c r="F187" s="163"/>
      <c r="G187" s="163"/>
      <c r="H187" s="163"/>
      <c r="I187" s="163"/>
      <c r="J187" s="163"/>
      <c r="K187" s="163"/>
      <c r="L187" s="163"/>
      <c r="M187" s="163"/>
      <c r="N187" s="163"/>
      <c r="O187" s="163"/>
      <c r="P187" s="163"/>
      <c r="Q187" s="163"/>
      <c r="R187" s="433"/>
    </row>
    <row r="188" spans="1:18" s="1" customFormat="1">
      <c r="A188" s="163"/>
      <c r="B188" s="163"/>
      <c r="C188" s="163"/>
      <c r="D188" s="178"/>
      <c r="E188" s="163"/>
      <c r="F188" s="163"/>
      <c r="G188" s="163"/>
      <c r="H188" s="163"/>
      <c r="I188" s="163"/>
      <c r="J188" s="163"/>
      <c r="K188" s="163"/>
      <c r="L188" s="163"/>
      <c r="M188" s="163"/>
      <c r="N188" s="163"/>
      <c r="O188" s="163"/>
      <c r="P188" s="163"/>
      <c r="Q188" s="163"/>
      <c r="R188" s="433"/>
    </row>
    <row r="189" spans="1:18" s="1" customFormat="1">
      <c r="A189" s="163"/>
      <c r="B189" s="163"/>
      <c r="C189" s="163"/>
      <c r="D189" s="178"/>
      <c r="E189" s="163"/>
      <c r="F189" s="163"/>
      <c r="G189" s="163"/>
      <c r="H189" s="163"/>
      <c r="I189" s="163"/>
      <c r="J189" s="163"/>
      <c r="K189" s="163"/>
      <c r="L189" s="163"/>
      <c r="M189" s="163"/>
      <c r="N189" s="163"/>
      <c r="O189" s="163"/>
      <c r="P189" s="163"/>
      <c r="Q189" s="163"/>
      <c r="R189" s="433"/>
    </row>
    <row r="190" spans="1:18" s="1" customFormat="1">
      <c r="A190" s="163"/>
      <c r="B190" s="163"/>
      <c r="C190" s="163"/>
      <c r="D190" s="178"/>
      <c r="E190" s="163"/>
      <c r="F190" s="163"/>
      <c r="G190" s="163"/>
      <c r="H190" s="163"/>
      <c r="I190" s="163"/>
      <c r="J190" s="163"/>
      <c r="K190" s="163"/>
      <c r="L190" s="163"/>
      <c r="M190" s="163"/>
      <c r="N190" s="163"/>
      <c r="O190" s="163"/>
      <c r="P190" s="163"/>
      <c r="Q190" s="163"/>
      <c r="R190" s="433"/>
    </row>
    <row r="191" spans="1:18" s="1" customFormat="1">
      <c r="A191" s="163"/>
      <c r="B191" s="163"/>
      <c r="C191" s="163"/>
      <c r="D191" s="178"/>
      <c r="E191" s="163"/>
      <c r="F191" s="163"/>
      <c r="G191" s="163"/>
      <c r="H191" s="163"/>
      <c r="I191" s="163"/>
      <c r="J191" s="163"/>
      <c r="K191" s="163"/>
      <c r="L191" s="163"/>
      <c r="M191" s="163"/>
      <c r="N191" s="163"/>
      <c r="O191" s="163"/>
      <c r="P191" s="163"/>
      <c r="Q191" s="163"/>
      <c r="R191" s="433"/>
    </row>
    <row r="192" spans="1:18" s="1" customFormat="1">
      <c r="A192" s="163"/>
      <c r="B192" s="163"/>
      <c r="C192" s="163"/>
      <c r="D192" s="178"/>
      <c r="E192" s="163"/>
      <c r="F192" s="163"/>
      <c r="G192" s="163"/>
      <c r="H192" s="163"/>
      <c r="I192" s="163"/>
      <c r="J192" s="163"/>
      <c r="K192" s="163"/>
      <c r="L192" s="163"/>
      <c r="M192" s="163"/>
      <c r="N192" s="163"/>
      <c r="O192" s="163"/>
      <c r="P192" s="163"/>
      <c r="Q192" s="163"/>
      <c r="R192" s="433"/>
    </row>
    <row r="193" spans="1:18" s="1" customFormat="1">
      <c r="A193" s="163"/>
      <c r="B193" s="163"/>
      <c r="C193" s="163"/>
      <c r="D193" s="178"/>
      <c r="E193" s="163"/>
      <c r="F193" s="163"/>
      <c r="G193" s="163"/>
      <c r="H193" s="163"/>
      <c r="I193" s="163"/>
      <c r="J193" s="163"/>
      <c r="K193" s="163"/>
      <c r="L193" s="163"/>
      <c r="M193" s="163"/>
      <c r="N193" s="163"/>
      <c r="O193" s="163"/>
      <c r="P193" s="163"/>
      <c r="Q193" s="163"/>
      <c r="R193" s="433"/>
    </row>
    <row r="194" spans="1:18" s="1" customFormat="1">
      <c r="A194" s="163"/>
      <c r="B194" s="163"/>
      <c r="C194" s="163"/>
      <c r="D194" s="178"/>
      <c r="E194" s="163"/>
      <c r="F194" s="163"/>
      <c r="G194" s="163"/>
      <c r="H194" s="163"/>
      <c r="I194" s="163"/>
      <c r="J194" s="163"/>
      <c r="K194" s="163"/>
      <c r="L194" s="163"/>
      <c r="M194" s="163"/>
      <c r="N194" s="163"/>
      <c r="O194" s="163"/>
      <c r="P194" s="163"/>
      <c r="Q194" s="163"/>
      <c r="R194" s="433"/>
    </row>
    <row r="195" spans="1:18" s="1" customFormat="1">
      <c r="A195" s="163"/>
      <c r="B195" s="163"/>
      <c r="C195" s="163"/>
      <c r="D195" s="178"/>
      <c r="E195" s="163"/>
      <c r="F195" s="163"/>
      <c r="G195" s="163"/>
      <c r="H195" s="163"/>
      <c r="I195" s="163"/>
      <c r="J195" s="163"/>
      <c r="K195" s="163"/>
      <c r="L195" s="163"/>
      <c r="M195" s="163"/>
      <c r="N195" s="163"/>
      <c r="O195" s="163"/>
      <c r="P195" s="163"/>
      <c r="Q195" s="163"/>
      <c r="R195" s="433"/>
    </row>
    <row r="196" spans="1:18" s="1" customFormat="1">
      <c r="A196" s="163"/>
      <c r="B196" s="163"/>
      <c r="C196" s="163"/>
      <c r="D196" s="178"/>
      <c r="E196" s="163"/>
      <c r="F196" s="163"/>
      <c r="G196" s="163"/>
      <c r="H196" s="163"/>
      <c r="I196" s="163"/>
      <c r="J196" s="163"/>
      <c r="K196" s="163"/>
      <c r="L196" s="163"/>
      <c r="M196" s="163"/>
      <c r="N196" s="163"/>
      <c r="O196" s="163"/>
      <c r="P196" s="163"/>
      <c r="Q196" s="163"/>
      <c r="R196" s="433"/>
    </row>
    <row r="197" spans="1:18" s="1" customFormat="1">
      <c r="A197" s="163"/>
      <c r="B197" s="163"/>
      <c r="C197" s="163"/>
      <c r="D197" s="178"/>
      <c r="E197" s="163"/>
      <c r="F197" s="163"/>
      <c r="G197" s="163"/>
      <c r="H197" s="163"/>
      <c r="I197" s="163"/>
      <c r="J197" s="163"/>
      <c r="K197" s="163"/>
      <c r="L197" s="163"/>
      <c r="M197" s="163"/>
      <c r="N197" s="163"/>
      <c r="O197" s="163"/>
      <c r="P197" s="163"/>
      <c r="Q197" s="163"/>
      <c r="R197" s="433"/>
    </row>
    <row r="198" spans="1:18" s="1" customFormat="1">
      <c r="A198" s="163"/>
      <c r="B198" s="163"/>
      <c r="C198" s="163"/>
      <c r="D198" s="178"/>
      <c r="E198" s="163"/>
      <c r="F198" s="163"/>
      <c r="G198" s="163"/>
      <c r="H198" s="163"/>
      <c r="I198" s="163"/>
      <c r="J198" s="163"/>
      <c r="K198" s="163"/>
      <c r="L198" s="163"/>
      <c r="M198" s="163"/>
      <c r="N198" s="163"/>
      <c r="O198" s="163"/>
      <c r="P198" s="163"/>
      <c r="Q198" s="163"/>
      <c r="R198" s="433"/>
    </row>
    <row r="199" spans="1:18" s="1" customFormat="1">
      <c r="A199" s="163"/>
      <c r="B199" s="163"/>
      <c r="C199" s="163"/>
      <c r="D199" s="178"/>
      <c r="E199" s="163"/>
      <c r="F199" s="163"/>
      <c r="G199" s="163"/>
      <c r="H199" s="163"/>
      <c r="I199" s="163"/>
      <c r="J199" s="163"/>
      <c r="K199" s="163"/>
      <c r="L199" s="163"/>
      <c r="M199" s="163"/>
      <c r="N199" s="163"/>
      <c r="O199" s="163"/>
      <c r="P199" s="163"/>
      <c r="Q199" s="163"/>
      <c r="R199" s="433"/>
    </row>
    <row r="200" spans="1:18" s="1" customFormat="1">
      <c r="A200" s="163"/>
      <c r="B200" s="163"/>
      <c r="C200" s="163"/>
      <c r="D200" s="178"/>
      <c r="E200" s="163"/>
      <c r="F200" s="163"/>
      <c r="G200" s="163"/>
      <c r="H200" s="163"/>
      <c r="I200" s="163"/>
      <c r="J200" s="163"/>
      <c r="K200" s="163"/>
      <c r="L200" s="163"/>
      <c r="M200" s="163"/>
      <c r="N200" s="163"/>
      <c r="O200" s="163"/>
      <c r="P200" s="163"/>
      <c r="Q200" s="163"/>
      <c r="R200" s="433"/>
    </row>
    <row r="201" spans="1:18" s="1" customFormat="1">
      <c r="A201" s="163"/>
      <c r="B201" s="163"/>
      <c r="C201" s="163"/>
      <c r="D201" s="178"/>
      <c r="E201" s="163"/>
      <c r="F201" s="163"/>
      <c r="G201" s="163"/>
      <c r="H201" s="163"/>
      <c r="I201" s="163"/>
      <c r="J201" s="163"/>
      <c r="K201" s="163"/>
      <c r="L201" s="163"/>
      <c r="M201" s="163"/>
      <c r="N201" s="163"/>
      <c r="O201" s="163"/>
      <c r="P201" s="163"/>
      <c r="Q201" s="163"/>
      <c r="R201" s="433"/>
    </row>
    <row r="202" spans="1:18" s="1" customFormat="1">
      <c r="A202" s="163"/>
      <c r="B202" s="163"/>
      <c r="C202" s="163"/>
      <c r="D202" s="178"/>
      <c r="E202" s="163"/>
      <c r="F202" s="163"/>
      <c r="G202" s="163"/>
      <c r="H202" s="163"/>
      <c r="I202" s="163"/>
      <c r="J202" s="163"/>
      <c r="K202" s="163"/>
      <c r="L202" s="163"/>
      <c r="M202" s="163"/>
      <c r="N202" s="163"/>
      <c r="O202" s="163"/>
      <c r="P202" s="163"/>
      <c r="Q202" s="163"/>
      <c r="R202" s="433"/>
    </row>
    <row r="203" spans="1:18" s="1" customFormat="1">
      <c r="A203" s="163"/>
      <c r="B203" s="163"/>
      <c r="C203" s="163"/>
      <c r="D203" s="178"/>
      <c r="E203" s="163"/>
      <c r="F203" s="163"/>
      <c r="G203" s="163"/>
      <c r="H203" s="163"/>
      <c r="I203" s="163"/>
      <c r="J203" s="163"/>
      <c r="K203" s="163"/>
      <c r="L203" s="163"/>
      <c r="M203" s="163"/>
      <c r="N203" s="163"/>
      <c r="O203" s="163"/>
      <c r="P203" s="163"/>
      <c r="Q203" s="163"/>
      <c r="R203" s="433"/>
    </row>
    <row r="204" spans="1:18" s="1" customFormat="1">
      <c r="A204" s="163"/>
      <c r="B204" s="163"/>
      <c r="C204" s="163"/>
      <c r="D204" s="178"/>
      <c r="E204" s="163"/>
      <c r="F204" s="163"/>
      <c r="G204" s="163"/>
      <c r="H204" s="163"/>
      <c r="I204" s="163"/>
      <c r="J204" s="163"/>
      <c r="K204" s="163"/>
      <c r="L204" s="163"/>
      <c r="M204" s="163"/>
      <c r="N204" s="163"/>
      <c r="O204" s="163"/>
      <c r="P204" s="163"/>
      <c r="Q204" s="163"/>
      <c r="R204" s="433"/>
    </row>
    <row r="205" spans="1:18" s="1" customFormat="1">
      <c r="A205" s="163"/>
      <c r="B205" s="163"/>
      <c r="C205" s="163"/>
      <c r="D205" s="178"/>
      <c r="E205" s="163"/>
      <c r="F205" s="163"/>
      <c r="G205" s="163"/>
      <c r="H205" s="163"/>
      <c r="I205" s="163"/>
      <c r="J205" s="163"/>
      <c r="K205" s="163"/>
      <c r="L205" s="163"/>
      <c r="M205" s="163"/>
      <c r="N205" s="163"/>
      <c r="O205" s="163"/>
      <c r="P205" s="163"/>
      <c r="Q205" s="163"/>
      <c r="R205" s="433"/>
    </row>
    <row r="206" spans="1:18" s="1" customFormat="1">
      <c r="A206" s="163"/>
      <c r="B206" s="163"/>
      <c r="C206" s="163"/>
      <c r="D206" s="178"/>
      <c r="E206" s="163"/>
      <c r="F206" s="163"/>
      <c r="G206" s="163"/>
      <c r="H206" s="163"/>
      <c r="I206" s="163"/>
      <c r="J206" s="163"/>
      <c r="K206" s="163"/>
      <c r="L206" s="163"/>
      <c r="M206" s="163"/>
      <c r="N206" s="163"/>
      <c r="O206" s="163"/>
      <c r="P206" s="163"/>
      <c r="Q206" s="163"/>
      <c r="R206" s="433"/>
    </row>
    <row r="207" spans="1:18" s="1" customFormat="1">
      <c r="A207" s="163"/>
      <c r="B207" s="163"/>
      <c r="C207" s="163"/>
      <c r="D207" s="178"/>
      <c r="E207" s="163"/>
      <c r="F207" s="163"/>
      <c r="G207" s="163"/>
      <c r="H207" s="163"/>
      <c r="I207" s="163"/>
      <c r="J207" s="163"/>
      <c r="K207" s="163"/>
      <c r="L207" s="163"/>
      <c r="M207" s="163"/>
      <c r="N207" s="163"/>
      <c r="O207" s="163"/>
      <c r="P207" s="163"/>
      <c r="Q207" s="163"/>
      <c r="R207" s="433"/>
    </row>
    <row r="208" spans="1:18" s="1" customFormat="1">
      <c r="A208" s="163"/>
      <c r="B208" s="163"/>
      <c r="C208" s="163"/>
      <c r="D208" s="178"/>
      <c r="E208" s="163"/>
      <c r="F208" s="163"/>
      <c r="G208" s="163"/>
      <c r="H208" s="163"/>
      <c r="I208" s="163"/>
      <c r="J208" s="163"/>
      <c r="K208" s="163"/>
      <c r="L208" s="163"/>
      <c r="M208" s="163"/>
      <c r="N208" s="163"/>
      <c r="O208" s="163"/>
      <c r="P208" s="163"/>
      <c r="Q208" s="163"/>
      <c r="R208" s="433"/>
    </row>
    <row r="209" spans="1:18" s="1" customFormat="1">
      <c r="A209" s="163"/>
      <c r="B209" s="163"/>
      <c r="C209" s="163"/>
      <c r="D209" s="178"/>
      <c r="E209" s="163"/>
      <c r="F209" s="163"/>
      <c r="G209" s="163"/>
      <c r="H209" s="163"/>
      <c r="I209" s="163"/>
      <c r="J209" s="163"/>
      <c r="K209" s="163"/>
      <c r="L209" s="163"/>
      <c r="M209" s="163"/>
      <c r="N209" s="163"/>
      <c r="O209" s="163"/>
      <c r="P209" s="163"/>
      <c r="Q209" s="163"/>
      <c r="R209" s="433"/>
    </row>
    <row r="210" spans="1:18" s="1" customFormat="1">
      <c r="A210" s="163"/>
      <c r="B210" s="163"/>
      <c r="C210" s="163"/>
      <c r="D210" s="178"/>
      <c r="E210" s="163"/>
      <c r="F210" s="163"/>
      <c r="G210" s="163"/>
      <c r="H210" s="163"/>
      <c r="I210" s="163"/>
      <c r="J210" s="163"/>
      <c r="K210" s="163"/>
      <c r="L210" s="163"/>
      <c r="M210" s="163"/>
      <c r="N210" s="163"/>
      <c r="O210" s="163"/>
      <c r="P210" s="163"/>
      <c r="Q210" s="163"/>
      <c r="R210" s="433"/>
    </row>
    <row r="211" spans="1:18" s="1" customFormat="1">
      <c r="A211" s="163"/>
      <c r="B211" s="163"/>
      <c r="C211" s="163"/>
      <c r="D211" s="178"/>
      <c r="E211" s="163"/>
      <c r="F211" s="163"/>
      <c r="G211" s="163"/>
      <c r="H211" s="163"/>
      <c r="I211" s="163"/>
      <c r="J211" s="163"/>
      <c r="K211" s="163"/>
      <c r="L211" s="163"/>
      <c r="M211" s="163"/>
      <c r="N211" s="163"/>
      <c r="O211" s="163"/>
      <c r="P211" s="163"/>
      <c r="Q211" s="163"/>
      <c r="R211" s="433"/>
    </row>
    <row r="212" spans="1:18" s="1" customFormat="1">
      <c r="A212" s="163"/>
      <c r="B212" s="163"/>
      <c r="C212" s="163"/>
      <c r="D212" s="178"/>
      <c r="E212" s="163"/>
      <c r="F212" s="163"/>
      <c r="G212" s="163"/>
      <c r="H212" s="163"/>
      <c r="I212" s="163"/>
      <c r="J212" s="163"/>
      <c r="K212" s="163"/>
      <c r="L212" s="163"/>
      <c r="M212" s="163"/>
      <c r="N212" s="163"/>
      <c r="O212" s="163"/>
      <c r="P212" s="163"/>
      <c r="Q212" s="163"/>
      <c r="R212" s="433"/>
    </row>
    <row r="213" spans="1:18" s="1" customFormat="1">
      <c r="A213" s="163"/>
      <c r="B213" s="163"/>
      <c r="C213" s="163"/>
      <c r="D213" s="178"/>
      <c r="E213" s="163"/>
      <c r="F213" s="163"/>
      <c r="G213" s="163"/>
      <c r="H213" s="163"/>
      <c r="I213" s="163"/>
      <c r="J213" s="163"/>
      <c r="K213" s="163"/>
      <c r="L213" s="163"/>
      <c r="M213" s="163"/>
      <c r="N213" s="163"/>
      <c r="O213" s="163"/>
      <c r="P213" s="163"/>
      <c r="Q213" s="163"/>
      <c r="R213" s="433"/>
    </row>
    <row r="214" spans="1:18" s="1" customFormat="1">
      <c r="A214" s="163"/>
      <c r="B214" s="163"/>
      <c r="C214" s="163"/>
      <c r="D214" s="178"/>
      <c r="E214" s="163"/>
      <c r="F214" s="163"/>
      <c r="G214" s="163"/>
      <c r="H214" s="163"/>
      <c r="I214" s="163"/>
      <c r="J214" s="163"/>
      <c r="K214" s="163"/>
      <c r="L214" s="163"/>
      <c r="M214" s="163"/>
      <c r="N214" s="163"/>
      <c r="O214" s="163"/>
      <c r="P214" s="163"/>
      <c r="Q214" s="163"/>
      <c r="R214" s="433"/>
    </row>
    <row r="215" spans="1:18" s="1" customFormat="1">
      <c r="A215" s="163"/>
      <c r="B215" s="163"/>
      <c r="C215" s="163"/>
      <c r="D215" s="178"/>
      <c r="E215" s="163"/>
      <c r="F215" s="163"/>
      <c r="G215" s="163"/>
      <c r="H215" s="163"/>
      <c r="I215" s="163"/>
      <c r="J215" s="163"/>
      <c r="K215" s="163"/>
      <c r="L215" s="163"/>
      <c r="M215" s="163"/>
      <c r="N215" s="163"/>
      <c r="O215" s="163"/>
      <c r="P215" s="163"/>
      <c r="Q215" s="163"/>
      <c r="R215" s="433"/>
    </row>
    <row r="216" spans="1:18" s="1" customFormat="1">
      <c r="A216" s="163"/>
      <c r="B216" s="163"/>
      <c r="C216" s="163"/>
      <c r="D216" s="178"/>
      <c r="E216" s="163"/>
      <c r="F216" s="163"/>
      <c r="G216" s="163"/>
      <c r="H216" s="163"/>
      <c r="I216" s="163"/>
      <c r="J216" s="163"/>
      <c r="K216" s="163"/>
      <c r="L216" s="163"/>
      <c r="M216" s="163"/>
      <c r="N216" s="163"/>
      <c r="O216" s="163"/>
      <c r="P216" s="163"/>
      <c r="Q216" s="163"/>
      <c r="R216" s="433"/>
    </row>
    <row r="217" spans="1:18" s="1" customFormat="1">
      <c r="A217" s="163"/>
      <c r="B217" s="163"/>
      <c r="C217" s="163"/>
      <c r="D217" s="178"/>
      <c r="E217" s="163"/>
      <c r="F217" s="163"/>
      <c r="G217" s="163"/>
      <c r="H217" s="163"/>
      <c r="I217" s="163"/>
      <c r="J217" s="163"/>
      <c r="K217" s="163"/>
      <c r="L217" s="163"/>
      <c r="M217" s="163"/>
      <c r="N217" s="163"/>
      <c r="O217" s="163"/>
      <c r="P217" s="163"/>
      <c r="Q217" s="163"/>
      <c r="R217" s="433"/>
    </row>
    <row r="218" spans="1:18" s="1" customFormat="1">
      <c r="A218" s="163"/>
      <c r="B218" s="163"/>
      <c r="C218" s="163"/>
      <c r="D218" s="178"/>
      <c r="E218" s="163"/>
      <c r="F218" s="163"/>
      <c r="G218" s="163"/>
      <c r="H218" s="163"/>
      <c r="I218" s="163"/>
      <c r="J218" s="163"/>
      <c r="K218" s="163"/>
      <c r="L218" s="163"/>
      <c r="M218" s="163"/>
      <c r="N218" s="163"/>
      <c r="O218" s="163"/>
      <c r="P218" s="163"/>
      <c r="Q218" s="163"/>
      <c r="R218" s="433"/>
    </row>
    <row r="219" spans="1:18" s="1" customFormat="1">
      <c r="A219" s="163"/>
      <c r="B219" s="163"/>
      <c r="C219" s="163"/>
      <c r="D219" s="178"/>
      <c r="E219" s="163"/>
      <c r="F219" s="163"/>
      <c r="G219" s="163"/>
      <c r="H219" s="163"/>
      <c r="I219" s="163"/>
      <c r="J219" s="163"/>
      <c r="K219" s="163"/>
      <c r="L219" s="163"/>
      <c r="M219" s="163"/>
      <c r="N219" s="163"/>
      <c r="O219" s="163"/>
      <c r="P219" s="163"/>
      <c r="Q219" s="163"/>
      <c r="R219" s="433"/>
    </row>
    <row r="220" spans="1:18" s="1" customFormat="1">
      <c r="A220" s="163"/>
      <c r="B220" s="163"/>
      <c r="C220" s="163"/>
      <c r="D220" s="178"/>
      <c r="E220" s="163"/>
      <c r="F220" s="163"/>
      <c r="G220" s="163"/>
      <c r="H220" s="163"/>
      <c r="I220" s="163"/>
      <c r="J220" s="163"/>
      <c r="K220" s="163"/>
      <c r="L220" s="163"/>
      <c r="M220" s="163"/>
      <c r="N220" s="163"/>
      <c r="O220" s="163"/>
      <c r="P220" s="163"/>
      <c r="Q220" s="163"/>
      <c r="R220" s="433"/>
    </row>
    <row r="221" spans="1:18" s="1" customFormat="1">
      <c r="A221" s="163"/>
      <c r="B221" s="163"/>
      <c r="C221" s="163"/>
      <c r="D221" s="178"/>
      <c r="E221" s="163"/>
      <c r="F221" s="163"/>
      <c r="G221" s="163"/>
      <c r="H221" s="163"/>
      <c r="I221" s="163"/>
      <c r="J221" s="163"/>
      <c r="K221" s="163"/>
      <c r="L221" s="163"/>
      <c r="M221" s="163"/>
      <c r="N221" s="163"/>
      <c r="O221" s="163"/>
      <c r="P221" s="163"/>
      <c r="Q221" s="163"/>
      <c r="R221" s="433"/>
    </row>
    <row r="222" spans="1:18" s="1" customFormat="1">
      <c r="A222" s="163"/>
      <c r="B222" s="163"/>
      <c r="C222" s="163"/>
      <c r="D222" s="178"/>
      <c r="E222" s="163"/>
      <c r="F222" s="163"/>
      <c r="G222" s="163"/>
      <c r="H222" s="163"/>
      <c r="I222" s="163"/>
      <c r="J222" s="163"/>
      <c r="K222" s="163"/>
      <c r="L222" s="163"/>
      <c r="M222" s="163"/>
      <c r="N222" s="163"/>
      <c r="O222" s="163"/>
      <c r="P222" s="163"/>
      <c r="Q222" s="163"/>
      <c r="R222" s="433"/>
    </row>
    <row r="223" spans="1:18" s="1" customFormat="1">
      <c r="A223" s="163"/>
      <c r="B223" s="163"/>
      <c r="C223" s="163"/>
      <c r="D223" s="178"/>
      <c r="E223" s="163"/>
      <c r="F223" s="163"/>
      <c r="G223" s="163"/>
      <c r="H223" s="163"/>
      <c r="I223" s="163"/>
      <c r="J223" s="163"/>
      <c r="K223" s="163"/>
      <c r="L223" s="163"/>
      <c r="M223" s="163"/>
      <c r="N223" s="163"/>
      <c r="O223" s="163"/>
      <c r="P223" s="163"/>
      <c r="Q223" s="163"/>
      <c r="R223" s="433"/>
    </row>
    <row r="224" spans="1:18" s="1" customFormat="1">
      <c r="A224" s="163"/>
      <c r="B224" s="163"/>
      <c r="C224" s="163"/>
      <c r="D224" s="178"/>
      <c r="E224" s="163"/>
      <c r="F224" s="163"/>
      <c r="G224" s="163"/>
      <c r="H224" s="163"/>
      <c r="I224" s="163"/>
      <c r="J224" s="163"/>
      <c r="K224" s="163"/>
      <c r="L224" s="163"/>
      <c r="M224" s="163"/>
      <c r="N224" s="163"/>
      <c r="O224" s="163"/>
      <c r="P224" s="163"/>
      <c r="Q224" s="163"/>
      <c r="R224" s="433"/>
    </row>
    <row r="225" spans="1:18" s="1" customFormat="1">
      <c r="A225" s="163"/>
      <c r="B225" s="163"/>
      <c r="C225" s="163"/>
      <c r="D225" s="178"/>
      <c r="E225" s="163"/>
      <c r="F225" s="163"/>
      <c r="G225" s="163"/>
      <c r="H225" s="163"/>
      <c r="I225" s="163"/>
      <c r="J225" s="163"/>
      <c r="K225" s="163"/>
      <c r="L225" s="163"/>
      <c r="M225" s="163"/>
      <c r="N225" s="163"/>
      <c r="O225" s="163"/>
      <c r="P225" s="163"/>
      <c r="Q225" s="163"/>
      <c r="R225" s="433"/>
    </row>
    <row r="226" spans="1:18" s="1" customFormat="1">
      <c r="A226" s="163"/>
      <c r="B226" s="163"/>
      <c r="C226" s="163"/>
      <c r="D226" s="178"/>
      <c r="E226" s="163"/>
      <c r="F226" s="163"/>
      <c r="G226" s="163"/>
      <c r="H226" s="163"/>
      <c r="I226" s="163"/>
      <c r="J226" s="163"/>
      <c r="K226" s="163"/>
      <c r="L226" s="163"/>
      <c r="M226" s="163"/>
      <c r="N226" s="163"/>
      <c r="O226" s="163"/>
      <c r="P226" s="163"/>
      <c r="Q226" s="163"/>
      <c r="R226" s="433"/>
    </row>
    <row r="227" spans="1:18" s="1" customFormat="1">
      <c r="A227" s="163"/>
      <c r="B227" s="163"/>
      <c r="C227" s="163"/>
      <c r="D227" s="178"/>
      <c r="E227" s="163"/>
      <c r="F227" s="163"/>
      <c r="G227" s="163"/>
      <c r="H227" s="163"/>
      <c r="I227" s="163"/>
      <c r="J227" s="163"/>
      <c r="K227" s="163"/>
      <c r="L227" s="163"/>
      <c r="M227" s="163"/>
      <c r="N227" s="163"/>
      <c r="O227" s="163"/>
      <c r="P227" s="163"/>
      <c r="Q227" s="163"/>
      <c r="R227" s="433"/>
    </row>
    <row r="228" spans="1:18" s="1" customFormat="1">
      <c r="A228" s="163"/>
      <c r="B228" s="163"/>
      <c r="C228" s="163"/>
      <c r="D228" s="178"/>
      <c r="E228" s="163"/>
      <c r="F228" s="163"/>
      <c r="G228" s="163"/>
      <c r="H228" s="163"/>
      <c r="I228" s="163"/>
      <c r="J228" s="163"/>
      <c r="K228" s="163"/>
      <c r="L228" s="163"/>
      <c r="M228" s="163"/>
      <c r="N228" s="163"/>
      <c r="O228" s="163"/>
      <c r="P228" s="163"/>
      <c r="Q228" s="163"/>
      <c r="R228" s="433"/>
    </row>
    <row r="229" spans="1:18" s="1" customFormat="1">
      <c r="A229" s="163"/>
      <c r="B229" s="163"/>
      <c r="C229" s="163"/>
      <c r="D229" s="178"/>
      <c r="E229" s="163"/>
      <c r="F229" s="163"/>
      <c r="G229" s="163"/>
      <c r="H229" s="163"/>
      <c r="I229" s="163"/>
      <c r="J229" s="163"/>
      <c r="K229" s="163"/>
      <c r="L229" s="163"/>
      <c r="M229" s="163"/>
      <c r="N229" s="163"/>
      <c r="O229" s="163"/>
      <c r="P229" s="163"/>
      <c r="Q229" s="163"/>
      <c r="R229" s="433"/>
    </row>
    <row r="230" spans="1:18" s="1" customFormat="1">
      <c r="A230" s="163"/>
      <c r="B230" s="163"/>
      <c r="C230" s="163"/>
      <c r="D230" s="178"/>
      <c r="E230" s="163"/>
      <c r="F230" s="163"/>
      <c r="G230" s="163"/>
      <c r="H230" s="163"/>
      <c r="I230" s="163"/>
      <c r="J230" s="163"/>
      <c r="K230" s="163"/>
      <c r="L230" s="163"/>
      <c r="M230" s="163"/>
      <c r="N230" s="163"/>
      <c r="O230" s="163"/>
      <c r="P230" s="163"/>
      <c r="Q230" s="163"/>
      <c r="R230" s="433"/>
    </row>
    <row r="231" spans="1:18" s="1" customFormat="1">
      <c r="A231" s="163"/>
      <c r="B231" s="163"/>
      <c r="C231" s="163"/>
      <c r="D231" s="178"/>
      <c r="E231" s="163"/>
      <c r="F231" s="163"/>
      <c r="G231" s="163"/>
      <c r="H231" s="163"/>
      <c r="I231" s="163"/>
      <c r="J231" s="163"/>
      <c r="K231" s="163"/>
      <c r="L231" s="163"/>
      <c r="M231" s="163"/>
      <c r="N231" s="163"/>
      <c r="O231" s="163"/>
      <c r="P231" s="163"/>
      <c r="Q231" s="163"/>
      <c r="R231" s="433"/>
    </row>
    <row r="232" spans="1:18" s="1" customFormat="1">
      <c r="A232" s="163"/>
      <c r="B232" s="163"/>
      <c r="C232" s="163"/>
      <c r="D232" s="178"/>
      <c r="E232" s="163"/>
      <c r="F232" s="163"/>
      <c r="G232" s="163"/>
      <c r="H232" s="163"/>
      <c r="I232" s="163"/>
      <c r="J232" s="163"/>
      <c r="K232" s="163"/>
      <c r="L232" s="163"/>
      <c r="M232" s="163"/>
      <c r="N232" s="163"/>
      <c r="O232" s="163"/>
      <c r="P232" s="163"/>
      <c r="Q232" s="163"/>
      <c r="R232" s="433"/>
    </row>
    <row r="233" spans="1:18" s="1" customFormat="1">
      <c r="A233" s="163"/>
      <c r="B233" s="163"/>
      <c r="C233" s="163"/>
      <c r="D233" s="178"/>
      <c r="E233" s="163"/>
      <c r="F233" s="163"/>
      <c r="G233" s="163"/>
      <c r="H233" s="163"/>
      <c r="I233" s="163"/>
      <c r="J233" s="163"/>
      <c r="K233" s="163"/>
      <c r="L233" s="163"/>
      <c r="M233" s="163"/>
      <c r="N233" s="163"/>
      <c r="O233" s="163"/>
      <c r="P233" s="163"/>
      <c r="Q233" s="163"/>
      <c r="R233" s="433"/>
    </row>
    <row r="234" spans="1:18" s="1" customFormat="1">
      <c r="A234" s="163"/>
      <c r="B234" s="163"/>
      <c r="C234" s="163"/>
      <c r="D234" s="178"/>
      <c r="E234" s="163"/>
      <c r="F234" s="163"/>
      <c r="G234" s="163"/>
      <c r="H234" s="163"/>
      <c r="I234" s="163"/>
      <c r="J234" s="163"/>
      <c r="K234" s="163"/>
      <c r="L234" s="163"/>
      <c r="M234" s="163"/>
      <c r="N234" s="163"/>
      <c r="O234" s="163"/>
      <c r="P234" s="163"/>
      <c r="Q234" s="163"/>
      <c r="R234" s="433"/>
    </row>
    <row r="235" spans="1:18" s="1" customFormat="1">
      <c r="A235" s="163"/>
      <c r="B235" s="163"/>
      <c r="C235" s="163"/>
      <c r="D235" s="178"/>
      <c r="E235" s="163"/>
      <c r="F235" s="163"/>
      <c r="G235" s="163"/>
      <c r="H235" s="163"/>
      <c r="I235" s="163"/>
      <c r="J235" s="163"/>
      <c r="K235" s="163"/>
      <c r="L235" s="163"/>
      <c r="M235" s="163"/>
      <c r="N235" s="163"/>
      <c r="O235" s="163"/>
      <c r="P235" s="163"/>
      <c r="Q235" s="163"/>
      <c r="R235" s="433"/>
    </row>
    <row r="236" spans="1:18" s="1" customFormat="1">
      <c r="A236" s="163"/>
      <c r="B236" s="163"/>
      <c r="C236" s="163"/>
      <c r="D236" s="178"/>
      <c r="E236" s="163"/>
      <c r="F236" s="163"/>
      <c r="G236" s="163"/>
      <c r="H236" s="163"/>
      <c r="I236" s="163"/>
      <c r="J236" s="163"/>
      <c r="K236" s="163"/>
      <c r="L236" s="163"/>
      <c r="M236" s="163"/>
      <c r="N236" s="163"/>
      <c r="O236" s="163"/>
      <c r="P236" s="163"/>
      <c r="Q236" s="163"/>
      <c r="R236" s="433"/>
    </row>
    <row r="237" spans="1:18" s="1" customFormat="1">
      <c r="A237" s="163"/>
      <c r="B237" s="163"/>
      <c r="C237" s="163"/>
      <c r="D237" s="178"/>
      <c r="E237" s="163"/>
      <c r="F237" s="163"/>
      <c r="G237" s="163"/>
      <c r="H237" s="163"/>
      <c r="I237" s="163"/>
      <c r="J237" s="163"/>
      <c r="K237" s="163"/>
      <c r="L237" s="163"/>
      <c r="M237" s="163"/>
      <c r="N237" s="163"/>
      <c r="O237" s="163"/>
      <c r="P237" s="163"/>
      <c r="Q237" s="163"/>
      <c r="R237" s="433"/>
    </row>
    <row r="238" spans="1:18" s="1" customFormat="1">
      <c r="A238" s="163"/>
      <c r="B238" s="163"/>
      <c r="C238" s="163"/>
      <c r="D238" s="178"/>
      <c r="E238" s="163"/>
      <c r="F238" s="163"/>
      <c r="G238" s="163"/>
      <c r="H238" s="163"/>
      <c r="I238" s="163"/>
      <c r="J238" s="163"/>
      <c r="K238" s="163"/>
      <c r="L238" s="163"/>
      <c r="M238" s="163"/>
      <c r="N238" s="163"/>
      <c r="O238" s="163"/>
      <c r="P238" s="163"/>
      <c r="Q238" s="163"/>
      <c r="R238" s="433"/>
    </row>
    <row r="239" spans="1:18" s="1" customFormat="1">
      <c r="A239" s="163"/>
      <c r="B239" s="163"/>
      <c r="C239" s="163"/>
      <c r="D239" s="178"/>
      <c r="E239" s="163"/>
      <c r="F239" s="163"/>
      <c r="G239" s="163"/>
      <c r="H239" s="163"/>
      <c r="I239" s="163"/>
      <c r="J239" s="163"/>
      <c r="K239" s="163"/>
      <c r="L239" s="163"/>
      <c r="M239" s="163"/>
      <c r="N239" s="163"/>
      <c r="O239" s="163"/>
      <c r="P239" s="163"/>
      <c r="Q239" s="163"/>
      <c r="R239" s="433"/>
    </row>
    <row r="240" spans="1:18" s="1" customFormat="1">
      <c r="A240" s="163"/>
      <c r="B240" s="163"/>
      <c r="C240" s="163"/>
      <c r="D240" s="178"/>
      <c r="E240" s="163"/>
      <c r="F240" s="163"/>
      <c r="G240" s="163"/>
      <c r="H240" s="163"/>
      <c r="I240" s="163"/>
      <c r="J240" s="163"/>
      <c r="K240" s="163"/>
      <c r="L240" s="163"/>
      <c r="M240" s="163"/>
      <c r="N240" s="163"/>
      <c r="O240" s="163"/>
      <c r="P240" s="163"/>
      <c r="Q240" s="163"/>
      <c r="R240" s="433"/>
    </row>
    <row r="241" spans="1:18" s="1" customFormat="1">
      <c r="A241" s="163"/>
      <c r="B241" s="163"/>
      <c r="C241" s="163"/>
      <c r="D241" s="178"/>
      <c r="E241" s="163"/>
      <c r="F241" s="163"/>
      <c r="G241" s="163"/>
      <c r="H241" s="163"/>
      <c r="I241" s="163"/>
      <c r="J241" s="163"/>
      <c r="K241" s="163"/>
      <c r="L241" s="163"/>
      <c r="M241" s="163"/>
      <c r="N241" s="163"/>
      <c r="O241" s="163"/>
      <c r="P241" s="163"/>
      <c r="Q241" s="163"/>
      <c r="R241" s="433"/>
    </row>
    <row r="242" spans="1:18" s="1" customFormat="1">
      <c r="A242" s="163"/>
      <c r="B242" s="163"/>
      <c r="C242" s="163"/>
      <c r="D242" s="178"/>
      <c r="E242" s="163"/>
      <c r="F242" s="163"/>
      <c r="G242" s="163"/>
      <c r="H242" s="163"/>
      <c r="I242" s="163"/>
      <c r="J242" s="163"/>
      <c r="K242" s="163"/>
      <c r="L242" s="163"/>
      <c r="M242" s="163"/>
      <c r="N242" s="163"/>
      <c r="O242" s="163"/>
      <c r="P242" s="163"/>
      <c r="Q242" s="163"/>
      <c r="R242" s="433"/>
    </row>
    <row r="243" spans="1:18" s="1" customFormat="1">
      <c r="A243" s="163"/>
      <c r="B243" s="163"/>
      <c r="C243" s="163"/>
      <c r="D243" s="178"/>
      <c r="E243" s="163"/>
      <c r="F243" s="163"/>
      <c r="G243" s="163"/>
      <c r="H243" s="163"/>
      <c r="I243" s="163"/>
      <c r="J243" s="163"/>
      <c r="K243" s="163"/>
      <c r="L243" s="163"/>
      <c r="M243" s="163"/>
      <c r="N243" s="163"/>
      <c r="O243" s="163"/>
      <c r="P243" s="163"/>
      <c r="Q243" s="163"/>
      <c r="R243" s="433"/>
    </row>
    <row r="244" spans="1:18" s="1" customFormat="1">
      <c r="A244" s="163"/>
      <c r="B244" s="163"/>
      <c r="C244" s="163"/>
      <c r="D244" s="178"/>
      <c r="E244" s="163"/>
      <c r="F244" s="163"/>
      <c r="G244" s="163"/>
      <c r="H244" s="163"/>
      <c r="I244" s="163"/>
      <c r="J244" s="163"/>
      <c r="K244" s="163"/>
      <c r="L244" s="163"/>
      <c r="M244" s="163"/>
      <c r="N244" s="163"/>
      <c r="O244" s="163"/>
      <c r="P244" s="163"/>
      <c r="Q244" s="163"/>
      <c r="R244" s="433"/>
    </row>
    <row r="245" spans="1:18" s="1" customFormat="1">
      <c r="A245" s="163"/>
      <c r="B245" s="163"/>
      <c r="C245" s="163"/>
      <c r="D245" s="178"/>
      <c r="E245" s="163"/>
      <c r="F245" s="163"/>
      <c r="G245" s="163"/>
      <c r="H245" s="163"/>
      <c r="I245" s="163"/>
      <c r="J245" s="163"/>
      <c r="K245" s="163"/>
      <c r="L245" s="163"/>
      <c r="M245" s="163"/>
      <c r="N245" s="163"/>
      <c r="O245" s="163"/>
      <c r="P245" s="163"/>
      <c r="Q245" s="163"/>
      <c r="R245" s="433"/>
    </row>
    <row r="246" spans="1:18" s="1" customFormat="1">
      <c r="A246" s="163"/>
      <c r="B246" s="163"/>
      <c r="C246" s="163"/>
      <c r="D246" s="178"/>
      <c r="E246" s="163"/>
      <c r="F246" s="163"/>
      <c r="G246" s="163"/>
      <c r="H246" s="163"/>
      <c r="I246" s="163"/>
      <c r="J246" s="163"/>
      <c r="K246" s="163"/>
      <c r="L246" s="163"/>
      <c r="M246" s="163"/>
      <c r="N246" s="163"/>
      <c r="O246" s="163"/>
      <c r="P246" s="163"/>
      <c r="Q246" s="163"/>
      <c r="R246" s="433"/>
    </row>
    <row r="247" spans="1:18" s="1" customFormat="1">
      <c r="A247" s="163"/>
      <c r="B247" s="163"/>
      <c r="C247" s="163"/>
      <c r="D247" s="178"/>
      <c r="E247" s="163"/>
      <c r="F247" s="163"/>
      <c r="G247" s="163"/>
      <c r="H247" s="163"/>
      <c r="I247" s="163"/>
      <c r="J247" s="163"/>
      <c r="K247" s="163"/>
      <c r="L247" s="163"/>
      <c r="M247" s="163"/>
      <c r="N247" s="163"/>
      <c r="O247" s="163"/>
      <c r="P247" s="163"/>
      <c r="Q247" s="163"/>
      <c r="R247" s="433"/>
    </row>
    <row r="248" spans="1:18" s="1" customFormat="1">
      <c r="A248" s="163"/>
      <c r="B248" s="163"/>
      <c r="C248" s="163"/>
      <c r="D248" s="178"/>
      <c r="E248" s="163"/>
      <c r="F248" s="163"/>
      <c r="G248" s="163"/>
      <c r="H248" s="163"/>
      <c r="I248" s="163"/>
      <c r="J248" s="163"/>
      <c r="K248" s="163"/>
      <c r="L248" s="163"/>
      <c r="M248" s="163"/>
      <c r="N248" s="163"/>
      <c r="O248" s="163"/>
      <c r="P248" s="163"/>
      <c r="Q248" s="163"/>
      <c r="R248" s="433"/>
    </row>
    <row r="249" spans="1:18" s="1" customFormat="1">
      <c r="A249" s="163"/>
      <c r="B249" s="163"/>
      <c r="C249" s="163"/>
      <c r="D249" s="178"/>
      <c r="E249" s="163"/>
      <c r="F249" s="163"/>
      <c r="G249" s="163"/>
      <c r="H249" s="163"/>
      <c r="I249" s="163"/>
      <c r="J249" s="163"/>
      <c r="K249" s="163"/>
      <c r="L249" s="163"/>
      <c r="M249" s="163"/>
      <c r="N249" s="163"/>
      <c r="O249" s="163"/>
      <c r="P249" s="163"/>
      <c r="Q249" s="163"/>
      <c r="R249" s="433"/>
    </row>
    <row r="250" spans="1:18" s="1" customFormat="1">
      <c r="A250" s="163"/>
      <c r="B250" s="163"/>
      <c r="C250" s="163"/>
      <c r="D250" s="178"/>
      <c r="E250" s="163"/>
      <c r="F250" s="163"/>
      <c r="G250" s="163"/>
      <c r="H250" s="163"/>
      <c r="I250" s="163"/>
      <c r="J250" s="163"/>
      <c r="K250" s="163"/>
      <c r="L250" s="163"/>
      <c r="M250" s="163"/>
      <c r="N250" s="163"/>
      <c r="O250" s="163"/>
      <c r="P250" s="163"/>
      <c r="Q250" s="163"/>
      <c r="R250" s="433"/>
    </row>
    <row r="251" spans="1:18" s="1" customFormat="1">
      <c r="A251" s="163"/>
      <c r="B251" s="163"/>
      <c r="C251" s="163"/>
      <c r="D251" s="178"/>
      <c r="E251" s="163"/>
      <c r="F251" s="163"/>
      <c r="G251" s="163"/>
      <c r="H251" s="163"/>
      <c r="I251" s="163"/>
      <c r="J251" s="163"/>
      <c r="K251" s="163"/>
      <c r="L251" s="163"/>
      <c r="M251" s="163"/>
      <c r="N251" s="163"/>
      <c r="O251" s="163"/>
      <c r="P251" s="163"/>
      <c r="Q251" s="163"/>
      <c r="R251" s="433"/>
    </row>
    <row r="252" spans="1:18" s="1" customFormat="1">
      <c r="A252" s="163"/>
      <c r="B252" s="163"/>
      <c r="C252" s="163"/>
      <c r="D252" s="178"/>
      <c r="E252" s="163"/>
      <c r="F252" s="163"/>
      <c r="G252" s="163"/>
      <c r="H252" s="163"/>
      <c r="I252" s="163"/>
      <c r="J252" s="163"/>
      <c r="K252" s="163"/>
      <c r="L252" s="163"/>
      <c r="M252" s="163"/>
      <c r="N252" s="163"/>
      <c r="O252" s="163"/>
      <c r="P252" s="163"/>
      <c r="Q252" s="163"/>
      <c r="R252" s="433"/>
    </row>
    <row r="253" spans="1:18" s="1" customFormat="1">
      <c r="A253" s="163"/>
      <c r="B253" s="163"/>
      <c r="C253" s="163"/>
      <c r="D253" s="178"/>
      <c r="E253" s="163"/>
      <c r="F253" s="163"/>
      <c r="G253" s="163"/>
      <c r="H253" s="163"/>
      <c r="I253" s="163"/>
      <c r="J253" s="163"/>
      <c r="K253" s="163"/>
      <c r="L253" s="163"/>
      <c r="M253" s="163"/>
      <c r="N253" s="163"/>
      <c r="O253" s="163"/>
      <c r="P253" s="163"/>
      <c r="Q253" s="163"/>
      <c r="R253" s="433"/>
    </row>
    <row r="254" spans="1:18" s="1" customFormat="1">
      <c r="A254" s="163"/>
      <c r="B254" s="163"/>
      <c r="C254" s="163"/>
      <c r="D254" s="178"/>
      <c r="E254" s="163"/>
      <c r="F254" s="163"/>
      <c r="G254" s="163"/>
      <c r="H254" s="163"/>
      <c r="I254" s="163"/>
      <c r="J254" s="163"/>
      <c r="K254" s="163"/>
      <c r="L254" s="163"/>
      <c r="M254" s="163"/>
      <c r="N254" s="163"/>
      <c r="O254" s="163"/>
      <c r="P254" s="163"/>
      <c r="Q254" s="163"/>
      <c r="R254" s="433"/>
    </row>
    <row r="255" spans="1:18" s="1" customFormat="1">
      <c r="A255" s="163"/>
      <c r="B255" s="163"/>
      <c r="C255" s="163"/>
      <c r="D255" s="178"/>
      <c r="E255" s="163"/>
      <c r="F255" s="163"/>
      <c r="G255" s="163"/>
      <c r="H255" s="163"/>
      <c r="I255" s="163"/>
      <c r="J255" s="163"/>
      <c r="K255" s="163"/>
      <c r="L255" s="163"/>
      <c r="M255" s="163"/>
      <c r="N255" s="163"/>
      <c r="O255" s="163"/>
      <c r="P255" s="163"/>
      <c r="Q255" s="163"/>
      <c r="R255" s="433"/>
    </row>
    <row r="256" spans="1:18" s="1" customFormat="1">
      <c r="A256" s="163"/>
      <c r="B256" s="163"/>
      <c r="C256" s="163"/>
      <c r="D256" s="178"/>
      <c r="E256" s="163"/>
      <c r="F256" s="163"/>
      <c r="G256" s="163"/>
      <c r="H256" s="163"/>
      <c r="I256" s="163"/>
      <c r="J256" s="163"/>
      <c r="K256" s="163"/>
      <c r="L256" s="163"/>
      <c r="M256" s="163"/>
      <c r="N256" s="163"/>
      <c r="O256" s="163"/>
      <c r="P256" s="163"/>
      <c r="Q256" s="163"/>
      <c r="R256" s="433"/>
    </row>
    <row r="257" spans="1:18" s="1" customFormat="1">
      <c r="A257" s="163"/>
      <c r="B257" s="163"/>
      <c r="C257" s="163"/>
      <c r="D257" s="178"/>
      <c r="E257" s="163"/>
      <c r="F257" s="163"/>
      <c r="G257" s="163"/>
      <c r="H257" s="163"/>
      <c r="I257" s="163"/>
      <c r="J257" s="163"/>
      <c r="K257" s="163"/>
      <c r="L257" s="163"/>
      <c r="M257" s="163"/>
      <c r="N257" s="163"/>
      <c r="O257" s="163"/>
      <c r="P257" s="163"/>
      <c r="Q257" s="163"/>
      <c r="R257" s="433"/>
    </row>
    <row r="258" spans="1:18" s="1" customFormat="1">
      <c r="A258" s="163"/>
      <c r="B258" s="163"/>
      <c r="C258" s="163"/>
      <c r="D258" s="178"/>
      <c r="E258" s="163"/>
      <c r="F258" s="163"/>
      <c r="G258" s="163"/>
      <c r="H258" s="163"/>
      <c r="I258" s="163"/>
      <c r="J258" s="163"/>
      <c r="K258" s="163"/>
      <c r="L258" s="163"/>
      <c r="M258" s="163"/>
      <c r="N258" s="163"/>
      <c r="O258" s="163"/>
      <c r="P258" s="163"/>
      <c r="Q258" s="163"/>
      <c r="R258" s="433"/>
    </row>
    <row r="259" spans="1:18" s="1" customFormat="1">
      <c r="A259" s="163"/>
      <c r="B259" s="163"/>
      <c r="C259" s="163"/>
      <c r="D259" s="178"/>
      <c r="E259" s="163"/>
      <c r="F259" s="163"/>
      <c r="G259" s="163"/>
      <c r="H259" s="163"/>
      <c r="I259" s="163"/>
      <c r="J259" s="163"/>
      <c r="K259" s="163"/>
      <c r="L259" s="163"/>
      <c r="M259" s="163"/>
      <c r="N259" s="163"/>
      <c r="O259" s="163"/>
      <c r="P259" s="163"/>
      <c r="Q259" s="163"/>
      <c r="R259" s="433"/>
    </row>
    <row r="260" spans="1:18" s="1" customFormat="1">
      <c r="A260" s="163"/>
      <c r="B260" s="163"/>
      <c r="C260" s="163"/>
      <c r="D260" s="178"/>
      <c r="E260" s="163"/>
      <c r="F260" s="163"/>
      <c r="G260" s="163"/>
      <c r="H260" s="163"/>
      <c r="I260" s="163"/>
      <c r="J260" s="163"/>
      <c r="K260" s="163"/>
      <c r="L260" s="163"/>
      <c r="M260" s="163"/>
      <c r="N260" s="163"/>
      <c r="O260" s="163"/>
      <c r="P260" s="163"/>
      <c r="Q260" s="163"/>
      <c r="R260" s="433"/>
    </row>
    <row r="261" spans="1:18" s="1" customFormat="1">
      <c r="A261" s="163"/>
      <c r="B261" s="163"/>
      <c r="C261" s="163"/>
      <c r="D261" s="178"/>
      <c r="E261" s="163"/>
      <c r="F261" s="163"/>
      <c r="G261" s="163"/>
      <c r="H261" s="163"/>
      <c r="I261" s="163"/>
      <c r="J261" s="163"/>
      <c r="K261" s="163"/>
      <c r="L261" s="163"/>
      <c r="M261" s="163"/>
      <c r="N261" s="163"/>
      <c r="O261" s="163"/>
      <c r="P261" s="163"/>
      <c r="Q261" s="163"/>
      <c r="R261" s="433"/>
    </row>
    <row r="262" spans="1:18" s="1" customFormat="1">
      <c r="A262" s="163"/>
      <c r="B262" s="163"/>
      <c r="C262" s="163"/>
      <c r="D262" s="178"/>
      <c r="E262" s="163"/>
      <c r="F262" s="163"/>
      <c r="G262" s="163"/>
      <c r="H262" s="163"/>
      <c r="I262" s="163"/>
      <c r="J262" s="163"/>
      <c r="K262" s="163"/>
      <c r="L262" s="163"/>
      <c r="M262" s="163"/>
      <c r="N262" s="163"/>
      <c r="O262" s="163"/>
      <c r="P262" s="163"/>
      <c r="Q262" s="163"/>
      <c r="R262" s="433"/>
    </row>
    <row r="263" spans="1:18" s="1" customFormat="1">
      <c r="A263" s="163"/>
      <c r="B263" s="163"/>
      <c r="C263" s="163"/>
      <c r="D263" s="178"/>
      <c r="E263" s="163"/>
      <c r="F263" s="163"/>
      <c r="G263" s="163"/>
      <c r="H263" s="163"/>
      <c r="I263" s="163"/>
      <c r="J263" s="163"/>
      <c r="K263" s="163"/>
      <c r="L263" s="163"/>
      <c r="M263" s="163"/>
      <c r="N263" s="163"/>
      <c r="O263" s="163"/>
      <c r="P263" s="163"/>
      <c r="Q263" s="163"/>
      <c r="R263" s="433"/>
    </row>
    <row r="264" spans="1:18" s="1" customFormat="1">
      <c r="A264" s="163"/>
      <c r="B264" s="163"/>
      <c r="C264" s="163"/>
      <c r="D264" s="178"/>
      <c r="E264" s="163"/>
      <c r="F264" s="163"/>
      <c r="G264" s="163"/>
      <c r="H264" s="163"/>
      <c r="I264" s="163"/>
      <c r="J264" s="163"/>
      <c r="K264" s="163"/>
      <c r="L264" s="163"/>
      <c r="M264" s="163"/>
      <c r="N264" s="163"/>
      <c r="O264" s="163"/>
      <c r="P264" s="163"/>
      <c r="Q264" s="163"/>
      <c r="R264" s="433"/>
    </row>
    <row r="265" spans="1:18" s="1" customFormat="1">
      <c r="A265" s="163"/>
      <c r="B265" s="163"/>
      <c r="C265" s="163"/>
      <c r="D265" s="178"/>
      <c r="E265" s="163"/>
      <c r="F265" s="163"/>
      <c r="G265" s="163"/>
      <c r="H265" s="163"/>
      <c r="I265" s="163"/>
      <c r="J265" s="163"/>
      <c r="K265" s="163"/>
      <c r="L265" s="163"/>
      <c r="M265" s="163"/>
      <c r="N265" s="163"/>
      <c r="O265" s="163"/>
      <c r="P265" s="163"/>
      <c r="Q265" s="163"/>
      <c r="R265" s="433"/>
    </row>
    <row r="266" spans="1:18" s="1" customFormat="1">
      <c r="A266" s="163"/>
      <c r="B266" s="163"/>
      <c r="C266" s="163"/>
      <c r="D266" s="178"/>
      <c r="E266" s="163"/>
      <c r="F266" s="163"/>
      <c r="G266" s="163"/>
      <c r="H266" s="163"/>
      <c r="I266" s="163"/>
      <c r="J266" s="163"/>
      <c r="K266" s="163"/>
      <c r="L266" s="163"/>
      <c r="M266" s="163"/>
      <c r="N266" s="163"/>
      <c r="O266" s="163"/>
      <c r="P266" s="163"/>
      <c r="Q266" s="163"/>
      <c r="R266" s="433"/>
    </row>
    <row r="267" spans="1:18" s="1" customFormat="1">
      <c r="A267" s="163"/>
      <c r="B267" s="163"/>
      <c r="C267" s="163"/>
      <c r="D267" s="178"/>
      <c r="E267" s="163"/>
      <c r="F267" s="163"/>
      <c r="G267" s="163"/>
      <c r="H267" s="163"/>
      <c r="I267" s="163"/>
      <c r="J267" s="163"/>
      <c r="K267" s="163"/>
      <c r="L267" s="163"/>
      <c r="M267" s="163"/>
      <c r="N267" s="163"/>
      <c r="O267" s="163"/>
      <c r="P267" s="163"/>
      <c r="Q267" s="163"/>
      <c r="R267" s="433"/>
    </row>
    <row r="268" spans="1:18" s="1" customFormat="1">
      <c r="A268" s="163"/>
      <c r="B268" s="163"/>
      <c r="C268" s="163"/>
      <c r="D268" s="178"/>
      <c r="E268" s="163"/>
      <c r="F268" s="163"/>
      <c r="G268" s="163"/>
      <c r="H268" s="163"/>
      <c r="I268" s="163"/>
      <c r="J268" s="163"/>
      <c r="K268" s="163"/>
      <c r="L268" s="163"/>
      <c r="M268" s="163"/>
      <c r="N268" s="163"/>
      <c r="O268" s="163"/>
      <c r="P268" s="163"/>
      <c r="Q268" s="163"/>
      <c r="R268" s="433"/>
    </row>
    <row r="269" spans="1:18" s="1" customFormat="1">
      <c r="A269" s="163"/>
      <c r="B269" s="163"/>
      <c r="C269" s="163"/>
      <c r="D269" s="178"/>
      <c r="E269" s="163"/>
      <c r="F269" s="163"/>
      <c r="G269" s="163"/>
      <c r="H269" s="163"/>
      <c r="I269" s="163"/>
      <c r="J269" s="163"/>
      <c r="K269" s="163"/>
      <c r="L269" s="163"/>
      <c r="M269" s="163"/>
      <c r="N269" s="163"/>
      <c r="O269" s="163"/>
      <c r="P269" s="163"/>
      <c r="Q269" s="163"/>
      <c r="R269" s="433"/>
    </row>
    <row r="270" spans="1:18" s="1" customFormat="1">
      <c r="A270" s="163"/>
      <c r="B270" s="163"/>
      <c r="C270" s="163"/>
      <c r="D270" s="178"/>
      <c r="E270" s="163"/>
      <c r="F270" s="163"/>
      <c r="G270" s="163"/>
      <c r="H270" s="163"/>
      <c r="I270" s="163"/>
      <c r="J270" s="163"/>
      <c r="K270" s="163"/>
      <c r="L270" s="163"/>
      <c r="M270" s="163"/>
      <c r="N270" s="163"/>
      <c r="O270" s="163"/>
      <c r="P270" s="163"/>
      <c r="Q270" s="163"/>
      <c r="R270" s="433"/>
    </row>
    <row r="271" spans="1:18" s="1" customFormat="1">
      <c r="A271" s="163"/>
      <c r="B271" s="163"/>
      <c r="C271" s="163"/>
      <c r="D271" s="178"/>
      <c r="E271" s="163"/>
      <c r="F271" s="163"/>
      <c r="G271" s="163"/>
      <c r="H271" s="163"/>
      <c r="I271" s="163"/>
      <c r="J271" s="163"/>
      <c r="K271" s="163"/>
      <c r="L271" s="163"/>
      <c r="M271" s="163"/>
      <c r="N271" s="163"/>
      <c r="O271" s="163"/>
      <c r="P271" s="163"/>
      <c r="Q271" s="163"/>
      <c r="R271" s="433"/>
    </row>
    <row r="272" spans="1:18" s="1" customFormat="1">
      <c r="A272" s="163"/>
      <c r="B272" s="163"/>
      <c r="C272" s="163"/>
      <c r="D272" s="178"/>
      <c r="E272" s="163"/>
      <c r="F272" s="163"/>
      <c r="G272" s="163"/>
      <c r="H272" s="163"/>
      <c r="I272" s="163"/>
      <c r="J272" s="163"/>
      <c r="K272" s="163"/>
      <c r="L272" s="163"/>
      <c r="M272" s="163"/>
      <c r="N272" s="163"/>
      <c r="O272" s="163"/>
      <c r="P272" s="163"/>
      <c r="Q272" s="163"/>
      <c r="R272" s="433"/>
    </row>
    <row r="273" spans="1:18" s="1" customFormat="1">
      <c r="A273" s="163"/>
      <c r="B273" s="163"/>
      <c r="C273" s="163"/>
      <c r="D273" s="178"/>
      <c r="E273" s="163"/>
      <c r="F273" s="163"/>
      <c r="G273" s="163"/>
      <c r="H273" s="163"/>
      <c r="I273" s="163"/>
      <c r="J273" s="163"/>
      <c r="K273" s="163"/>
      <c r="L273" s="163"/>
      <c r="M273" s="163"/>
      <c r="N273" s="163"/>
      <c r="O273" s="163"/>
      <c r="P273" s="163"/>
      <c r="Q273" s="163"/>
      <c r="R273" s="433"/>
    </row>
    <row r="274" spans="1:18" s="1" customFormat="1">
      <c r="A274" s="163"/>
      <c r="B274" s="163"/>
      <c r="C274" s="163"/>
      <c r="D274" s="178"/>
      <c r="E274" s="163"/>
      <c r="F274" s="163"/>
      <c r="G274" s="163"/>
      <c r="H274" s="163"/>
      <c r="I274" s="163"/>
      <c r="J274" s="163"/>
      <c r="K274" s="163"/>
      <c r="L274" s="163"/>
      <c r="M274" s="163"/>
      <c r="N274" s="163"/>
      <c r="O274" s="163"/>
      <c r="P274" s="163"/>
      <c r="Q274" s="163"/>
      <c r="R274" s="433"/>
    </row>
    <row r="275" spans="1:18" s="1" customFormat="1">
      <c r="A275" s="163"/>
      <c r="B275" s="163"/>
      <c r="C275" s="163"/>
      <c r="D275" s="178"/>
      <c r="E275" s="163"/>
      <c r="F275" s="163"/>
      <c r="G275" s="163"/>
      <c r="H275" s="163"/>
      <c r="I275" s="163"/>
      <c r="J275" s="163"/>
      <c r="K275" s="163"/>
      <c r="L275" s="163"/>
      <c r="M275" s="163"/>
      <c r="N275" s="163"/>
      <c r="O275" s="163"/>
      <c r="P275" s="163"/>
      <c r="Q275" s="163"/>
      <c r="R275" s="433"/>
    </row>
    <row r="276" spans="1:18" s="1" customFormat="1">
      <c r="A276" s="163"/>
      <c r="B276" s="163"/>
      <c r="C276" s="163"/>
      <c r="D276" s="178"/>
      <c r="E276" s="163"/>
      <c r="F276" s="163"/>
      <c r="G276" s="163"/>
      <c r="H276" s="163"/>
      <c r="I276" s="163"/>
      <c r="J276" s="163"/>
      <c r="K276" s="163"/>
      <c r="L276" s="163"/>
      <c r="M276" s="163"/>
      <c r="N276" s="163"/>
      <c r="O276" s="163"/>
      <c r="P276" s="163"/>
      <c r="Q276" s="163"/>
      <c r="R276" s="433"/>
    </row>
    <row r="277" spans="1:18" s="1" customFormat="1">
      <c r="A277" s="163"/>
      <c r="B277" s="163"/>
      <c r="C277" s="163"/>
      <c r="D277" s="178"/>
      <c r="E277" s="163"/>
      <c r="F277" s="163"/>
      <c r="G277" s="163"/>
      <c r="H277" s="163"/>
      <c r="I277" s="163"/>
      <c r="J277" s="163"/>
      <c r="K277" s="163"/>
      <c r="L277" s="163"/>
      <c r="M277" s="163"/>
      <c r="N277" s="163"/>
      <c r="O277" s="163"/>
      <c r="P277" s="163"/>
      <c r="Q277" s="163"/>
      <c r="R277" s="433"/>
    </row>
    <row r="278" spans="1:18" s="1" customFormat="1">
      <c r="A278" s="163"/>
      <c r="B278" s="163"/>
      <c r="C278" s="163"/>
      <c r="D278" s="178"/>
      <c r="E278" s="163"/>
      <c r="F278" s="163"/>
      <c r="G278" s="163"/>
      <c r="H278" s="163"/>
      <c r="I278" s="163"/>
      <c r="J278" s="163"/>
      <c r="K278" s="163"/>
      <c r="L278" s="163"/>
      <c r="M278" s="163"/>
      <c r="N278" s="163"/>
      <c r="O278" s="163"/>
      <c r="P278" s="163"/>
      <c r="Q278" s="163"/>
      <c r="R278" s="433"/>
    </row>
    <row r="279" spans="1:18" s="1" customFormat="1">
      <c r="A279" s="163"/>
      <c r="B279" s="163"/>
      <c r="C279" s="163"/>
      <c r="D279" s="178"/>
      <c r="E279" s="163"/>
      <c r="F279" s="163"/>
      <c r="G279" s="163"/>
      <c r="H279" s="163"/>
      <c r="I279" s="163"/>
      <c r="J279" s="163"/>
      <c r="K279" s="163"/>
      <c r="L279" s="163"/>
      <c r="M279" s="163"/>
      <c r="N279" s="163"/>
      <c r="O279" s="163"/>
      <c r="P279" s="163"/>
      <c r="Q279" s="163"/>
      <c r="R279" s="433"/>
    </row>
    <row r="280" spans="1:18" s="1" customFormat="1">
      <c r="A280" s="163"/>
      <c r="B280" s="163"/>
      <c r="C280" s="163"/>
      <c r="D280" s="178"/>
      <c r="E280" s="163"/>
      <c r="F280" s="163"/>
      <c r="G280" s="163"/>
      <c r="H280" s="163"/>
      <c r="I280" s="163"/>
      <c r="J280" s="163"/>
      <c r="K280" s="163"/>
      <c r="L280" s="163"/>
      <c r="M280" s="163"/>
      <c r="N280" s="163"/>
      <c r="O280" s="163"/>
      <c r="P280" s="163"/>
      <c r="Q280" s="163"/>
      <c r="R280" s="433"/>
    </row>
    <row r="281" spans="1:18" s="1" customFormat="1">
      <c r="A281" s="163"/>
      <c r="B281" s="163"/>
      <c r="C281" s="163"/>
      <c r="D281" s="178"/>
      <c r="E281" s="163"/>
      <c r="F281" s="163"/>
      <c r="G281" s="163"/>
      <c r="H281" s="163"/>
      <c r="I281" s="163"/>
      <c r="J281" s="163"/>
      <c r="K281" s="163"/>
      <c r="L281" s="163"/>
      <c r="M281" s="163"/>
      <c r="N281" s="163"/>
      <c r="O281" s="163"/>
      <c r="P281" s="163"/>
      <c r="Q281" s="163"/>
      <c r="R281" s="433"/>
    </row>
    <row r="282" spans="1:18" s="1" customFormat="1">
      <c r="A282" s="163"/>
      <c r="B282" s="163"/>
      <c r="C282" s="163"/>
      <c r="D282" s="178"/>
      <c r="E282" s="163"/>
      <c r="F282" s="163"/>
      <c r="G282" s="163"/>
      <c r="H282" s="163"/>
      <c r="I282" s="163"/>
      <c r="J282" s="163"/>
      <c r="K282" s="163"/>
      <c r="L282" s="163"/>
      <c r="M282" s="163"/>
      <c r="N282" s="163"/>
      <c r="O282" s="163"/>
      <c r="P282" s="163"/>
      <c r="Q282" s="163"/>
      <c r="R282" s="433"/>
    </row>
    <row r="283" spans="1:18" s="1" customFormat="1">
      <c r="A283" s="163"/>
      <c r="B283" s="163"/>
      <c r="C283" s="163"/>
      <c r="D283" s="178"/>
      <c r="E283" s="163"/>
      <c r="F283" s="163"/>
      <c r="G283" s="163"/>
      <c r="H283" s="163"/>
      <c r="I283" s="163"/>
      <c r="J283" s="163"/>
      <c r="K283" s="163"/>
      <c r="L283" s="163"/>
      <c r="M283" s="163"/>
      <c r="N283" s="163"/>
      <c r="O283" s="163"/>
      <c r="P283" s="163"/>
      <c r="Q283" s="163"/>
      <c r="R283" s="433"/>
    </row>
    <row r="284" spans="1:18" s="1" customFormat="1">
      <c r="A284" s="163"/>
      <c r="B284" s="163"/>
      <c r="C284" s="163"/>
      <c r="D284" s="178"/>
      <c r="E284" s="163"/>
      <c r="F284" s="163"/>
      <c r="G284" s="163"/>
      <c r="H284" s="163"/>
      <c r="I284" s="163"/>
      <c r="J284" s="163"/>
      <c r="K284" s="163"/>
      <c r="L284" s="163"/>
      <c r="M284" s="163"/>
      <c r="N284" s="163"/>
      <c r="O284" s="163"/>
      <c r="P284" s="163"/>
      <c r="Q284" s="163"/>
      <c r="R284" s="433"/>
    </row>
    <row r="285" spans="1:18" s="1" customFormat="1">
      <c r="A285" s="163"/>
      <c r="B285" s="163"/>
      <c r="C285" s="163"/>
      <c r="D285" s="178"/>
      <c r="E285" s="163"/>
      <c r="F285" s="163"/>
      <c r="G285" s="163"/>
      <c r="H285" s="163"/>
      <c r="I285" s="163"/>
      <c r="J285" s="163"/>
      <c r="K285" s="163"/>
      <c r="L285" s="163"/>
      <c r="M285" s="163"/>
      <c r="N285" s="163"/>
      <c r="O285" s="163"/>
      <c r="P285" s="163"/>
      <c r="Q285" s="163"/>
      <c r="R285" s="433"/>
    </row>
    <row r="286" spans="1:18" s="1" customFormat="1">
      <c r="A286" s="163"/>
      <c r="B286" s="163"/>
      <c r="C286" s="163"/>
      <c r="D286" s="178"/>
      <c r="E286" s="163"/>
      <c r="F286" s="163"/>
      <c r="G286" s="163"/>
      <c r="H286" s="163"/>
      <c r="I286" s="163"/>
      <c r="J286" s="163"/>
      <c r="K286" s="163"/>
      <c r="L286" s="163"/>
      <c r="M286" s="163"/>
      <c r="N286" s="163"/>
      <c r="O286" s="163"/>
      <c r="P286" s="163"/>
      <c r="Q286" s="163"/>
      <c r="R286" s="433"/>
    </row>
    <row r="287" spans="1:18" s="1" customFormat="1">
      <c r="A287" s="163"/>
      <c r="B287" s="163"/>
      <c r="C287" s="163"/>
      <c r="D287" s="178"/>
      <c r="E287" s="163"/>
      <c r="F287" s="163"/>
      <c r="G287" s="163"/>
      <c r="H287" s="163"/>
      <c r="I287" s="163"/>
      <c r="J287" s="163"/>
      <c r="K287" s="163"/>
      <c r="L287" s="163"/>
      <c r="M287" s="163"/>
      <c r="N287" s="163"/>
      <c r="O287" s="163"/>
      <c r="P287" s="163"/>
      <c r="Q287" s="163"/>
      <c r="R287" s="433"/>
    </row>
    <row r="288" spans="1:18" s="1" customFormat="1">
      <c r="A288" s="163"/>
      <c r="B288" s="163"/>
      <c r="C288" s="163"/>
      <c r="D288" s="178"/>
      <c r="E288" s="163"/>
      <c r="F288" s="163"/>
      <c r="G288" s="163"/>
      <c r="H288" s="163"/>
      <c r="I288" s="163"/>
      <c r="J288" s="163"/>
      <c r="K288" s="163"/>
      <c r="L288" s="163"/>
      <c r="M288" s="163"/>
      <c r="N288" s="163"/>
      <c r="O288" s="163"/>
      <c r="P288" s="163"/>
      <c r="Q288" s="163"/>
      <c r="R288" s="433"/>
    </row>
    <row r="289" spans="1:18" s="1" customFormat="1">
      <c r="A289" s="163"/>
      <c r="B289" s="163"/>
      <c r="C289" s="163"/>
      <c r="D289" s="178"/>
      <c r="E289" s="163"/>
      <c r="F289" s="163"/>
      <c r="G289" s="163"/>
      <c r="H289" s="163"/>
      <c r="I289" s="163"/>
      <c r="J289" s="163"/>
      <c r="K289" s="163"/>
      <c r="L289" s="163"/>
      <c r="M289" s="163"/>
      <c r="N289" s="163"/>
      <c r="O289" s="163"/>
      <c r="P289" s="163"/>
      <c r="Q289" s="163"/>
      <c r="R289" s="433"/>
    </row>
    <row r="290" spans="1:18" s="1" customFormat="1">
      <c r="A290" s="163"/>
      <c r="B290" s="163"/>
      <c r="C290" s="163"/>
      <c r="D290" s="178"/>
      <c r="E290" s="163"/>
      <c r="F290" s="163"/>
      <c r="G290" s="163"/>
      <c r="H290" s="163"/>
      <c r="I290" s="163"/>
      <c r="J290" s="163"/>
      <c r="K290" s="163"/>
      <c r="L290" s="163"/>
      <c r="M290" s="163"/>
      <c r="N290" s="163"/>
      <c r="O290" s="163"/>
      <c r="P290" s="163"/>
      <c r="Q290" s="163"/>
      <c r="R290" s="433"/>
    </row>
    <row r="291" spans="1:18" s="1" customFormat="1">
      <c r="A291" s="163"/>
      <c r="B291" s="163"/>
      <c r="C291" s="163"/>
      <c r="D291" s="178"/>
      <c r="E291" s="163"/>
      <c r="F291" s="163"/>
      <c r="G291" s="163"/>
      <c r="H291" s="163"/>
      <c r="I291" s="163"/>
      <c r="J291" s="163"/>
      <c r="K291" s="163"/>
      <c r="L291" s="163"/>
      <c r="M291" s="163"/>
      <c r="N291" s="163"/>
      <c r="O291" s="163"/>
      <c r="P291" s="163"/>
      <c r="Q291" s="163"/>
      <c r="R291" s="433"/>
    </row>
    <row r="292" spans="1:18" s="1" customFormat="1">
      <c r="A292" s="163"/>
      <c r="B292" s="163"/>
      <c r="C292" s="163"/>
      <c r="D292" s="178"/>
      <c r="E292" s="163"/>
      <c r="F292" s="163"/>
      <c r="G292" s="163"/>
      <c r="H292" s="163"/>
      <c r="I292" s="163"/>
      <c r="J292" s="163"/>
      <c r="K292" s="163"/>
      <c r="L292" s="163"/>
      <c r="M292" s="163"/>
      <c r="N292" s="163"/>
      <c r="O292" s="163"/>
      <c r="P292" s="163"/>
      <c r="Q292" s="163"/>
      <c r="R292" s="433"/>
    </row>
    <row r="293" spans="1:18" s="1" customFormat="1">
      <c r="A293" s="163"/>
      <c r="B293" s="163"/>
      <c r="C293" s="163"/>
      <c r="D293" s="178"/>
      <c r="E293" s="163"/>
      <c r="F293" s="163"/>
      <c r="G293" s="163"/>
      <c r="H293" s="163"/>
      <c r="I293" s="163"/>
      <c r="J293" s="163"/>
      <c r="K293" s="163"/>
      <c r="L293" s="163"/>
      <c r="M293" s="163"/>
      <c r="N293" s="163"/>
      <c r="O293" s="163"/>
      <c r="P293" s="163"/>
      <c r="Q293" s="163"/>
      <c r="R293" s="433"/>
    </row>
    <row r="294" spans="1:18" s="1" customFormat="1">
      <c r="A294" s="163"/>
      <c r="B294" s="163"/>
      <c r="C294" s="163"/>
      <c r="D294" s="178"/>
      <c r="E294" s="163"/>
      <c r="F294" s="163"/>
      <c r="G294" s="163"/>
      <c r="H294" s="163"/>
      <c r="I294" s="163"/>
      <c r="J294" s="163"/>
      <c r="K294" s="163"/>
      <c r="L294" s="163"/>
      <c r="M294" s="163"/>
      <c r="N294" s="163"/>
      <c r="O294" s="163"/>
      <c r="P294" s="163"/>
      <c r="Q294" s="163"/>
      <c r="R294" s="433"/>
    </row>
    <row r="295" spans="1:18" s="1" customFormat="1">
      <c r="A295" s="163"/>
      <c r="B295" s="163"/>
      <c r="C295" s="163"/>
      <c r="D295" s="178"/>
      <c r="E295" s="163"/>
      <c r="F295" s="163"/>
      <c r="G295" s="163"/>
      <c r="H295" s="163"/>
      <c r="I295" s="163"/>
      <c r="J295" s="163"/>
      <c r="K295" s="163"/>
      <c r="L295" s="163"/>
      <c r="M295" s="163"/>
      <c r="N295" s="163"/>
      <c r="O295" s="163"/>
      <c r="P295" s="163"/>
      <c r="Q295" s="163"/>
      <c r="R295" s="433"/>
    </row>
    <row r="296" spans="1:18" s="1" customFormat="1">
      <c r="A296" s="163"/>
      <c r="B296" s="163"/>
      <c r="C296" s="163"/>
      <c r="D296" s="178"/>
      <c r="E296" s="163"/>
      <c r="F296" s="163"/>
      <c r="G296" s="163"/>
      <c r="H296" s="163"/>
      <c r="I296" s="163"/>
      <c r="J296" s="163"/>
      <c r="K296" s="163"/>
      <c r="L296" s="163"/>
      <c r="M296" s="163"/>
      <c r="N296" s="163"/>
      <c r="O296" s="163"/>
      <c r="P296" s="163"/>
      <c r="Q296" s="163"/>
      <c r="R296" s="433"/>
    </row>
    <row r="297" spans="1:18" s="1" customFormat="1">
      <c r="A297" s="163"/>
      <c r="B297" s="163"/>
      <c r="C297" s="163"/>
      <c r="D297" s="178"/>
      <c r="E297" s="163"/>
      <c r="F297" s="163"/>
      <c r="G297" s="163"/>
      <c r="H297" s="163"/>
      <c r="I297" s="163"/>
      <c r="J297" s="163"/>
      <c r="K297" s="163"/>
      <c r="L297" s="163"/>
      <c r="M297" s="163"/>
      <c r="N297" s="163"/>
      <c r="O297" s="163"/>
      <c r="P297" s="163"/>
      <c r="Q297" s="163"/>
      <c r="R297" s="433"/>
    </row>
    <row r="298" spans="1:18" s="1" customFormat="1">
      <c r="A298" s="163"/>
      <c r="B298" s="163"/>
      <c r="C298" s="163"/>
      <c r="D298" s="178"/>
      <c r="E298" s="163"/>
      <c r="F298" s="163"/>
      <c r="G298" s="163"/>
      <c r="H298" s="163"/>
      <c r="I298" s="163"/>
      <c r="J298" s="163"/>
      <c r="K298" s="163"/>
      <c r="L298" s="163"/>
      <c r="M298" s="163"/>
      <c r="N298" s="163"/>
      <c r="O298" s="163"/>
      <c r="P298" s="163"/>
      <c r="Q298" s="163"/>
      <c r="R298" s="433"/>
    </row>
    <row r="299" spans="1:18" s="1" customFormat="1">
      <c r="A299" s="163"/>
      <c r="B299" s="163"/>
      <c r="C299" s="163"/>
      <c r="D299" s="178"/>
      <c r="E299" s="163"/>
      <c r="F299" s="163"/>
      <c r="G299" s="163"/>
      <c r="H299" s="163"/>
      <c r="I299" s="163"/>
      <c r="J299" s="163"/>
      <c r="K299" s="163"/>
      <c r="L299" s="163"/>
      <c r="M299" s="163"/>
      <c r="N299" s="163"/>
      <c r="O299" s="163"/>
      <c r="P299" s="163"/>
      <c r="Q299" s="163"/>
      <c r="R299" s="433"/>
    </row>
    <row r="300" spans="1:18" s="1" customFormat="1">
      <c r="A300" s="163"/>
      <c r="B300" s="163"/>
      <c r="C300" s="163"/>
      <c r="D300" s="178"/>
      <c r="E300" s="163"/>
      <c r="F300" s="163"/>
      <c r="G300" s="163"/>
      <c r="H300" s="163"/>
      <c r="I300" s="163"/>
      <c r="J300" s="163"/>
      <c r="K300" s="163"/>
      <c r="L300" s="163"/>
      <c r="M300" s="163"/>
      <c r="N300" s="163"/>
      <c r="O300" s="163"/>
      <c r="P300" s="163"/>
      <c r="Q300" s="163"/>
      <c r="R300" s="433"/>
    </row>
    <row r="301" spans="1:18" s="1" customFormat="1">
      <c r="A301" s="163"/>
      <c r="B301" s="163"/>
      <c r="C301" s="163"/>
      <c r="D301" s="178"/>
      <c r="E301" s="163"/>
      <c r="F301" s="163"/>
      <c r="G301" s="163"/>
      <c r="H301" s="163"/>
      <c r="I301" s="163"/>
      <c r="J301" s="163"/>
      <c r="K301" s="163"/>
      <c r="L301" s="163"/>
      <c r="M301" s="163"/>
      <c r="N301" s="163"/>
      <c r="O301" s="163"/>
      <c r="P301" s="163"/>
      <c r="Q301" s="163"/>
      <c r="R301" s="433"/>
    </row>
    <row r="302" spans="1:18" s="1" customFormat="1">
      <c r="A302" s="163"/>
      <c r="B302" s="163"/>
      <c r="C302" s="163"/>
      <c r="D302" s="178"/>
      <c r="E302" s="163"/>
      <c r="F302" s="163"/>
      <c r="G302" s="163"/>
      <c r="H302" s="163"/>
      <c r="I302" s="163"/>
      <c r="J302" s="163"/>
      <c r="K302" s="163"/>
      <c r="L302" s="163"/>
      <c r="M302" s="163"/>
      <c r="N302" s="163"/>
      <c r="O302" s="163"/>
      <c r="P302" s="163"/>
      <c r="Q302" s="163"/>
      <c r="R302" s="433"/>
    </row>
    <row r="303" spans="1:18" s="1" customFormat="1">
      <c r="A303" s="163"/>
      <c r="B303" s="163"/>
      <c r="C303" s="163"/>
      <c r="D303" s="178"/>
      <c r="E303" s="163"/>
      <c r="F303" s="163"/>
      <c r="G303" s="163"/>
      <c r="H303" s="163"/>
      <c r="I303" s="163"/>
      <c r="J303" s="163"/>
      <c r="K303" s="163"/>
      <c r="L303" s="163"/>
      <c r="M303" s="163"/>
      <c r="N303" s="163"/>
      <c r="O303" s="163"/>
      <c r="P303" s="163"/>
      <c r="Q303" s="163"/>
      <c r="R303" s="433"/>
    </row>
    <row r="304" spans="1:18" s="1" customFormat="1">
      <c r="A304" s="163"/>
      <c r="B304" s="163"/>
      <c r="C304" s="163"/>
      <c r="D304" s="178"/>
      <c r="E304" s="163"/>
      <c r="F304" s="163"/>
      <c r="G304" s="163"/>
      <c r="H304" s="163"/>
      <c r="I304" s="163"/>
      <c r="J304" s="163"/>
      <c r="K304" s="163"/>
      <c r="L304" s="163"/>
      <c r="M304" s="163"/>
      <c r="N304" s="163"/>
      <c r="O304" s="163"/>
      <c r="P304" s="163"/>
      <c r="Q304" s="163"/>
      <c r="R304" s="433"/>
    </row>
    <row r="305" spans="1:18" s="1" customFormat="1">
      <c r="A305" s="163"/>
      <c r="B305" s="163"/>
      <c r="C305" s="163"/>
      <c r="D305" s="178"/>
      <c r="E305" s="163"/>
      <c r="F305" s="163"/>
      <c r="G305" s="163"/>
      <c r="H305" s="163"/>
      <c r="I305" s="163"/>
      <c r="J305" s="163"/>
      <c r="K305" s="163"/>
      <c r="L305" s="163"/>
      <c r="M305" s="163"/>
      <c r="N305" s="163"/>
      <c r="O305" s="163"/>
      <c r="P305" s="163"/>
      <c r="Q305" s="163"/>
      <c r="R305" s="433"/>
    </row>
    <row r="306" spans="1:18" s="1" customFormat="1">
      <c r="A306" s="163"/>
      <c r="B306" s="163"/>
      <c r="C306" s="163"/>
      <c r="D306" s="178"/>
      <c r="E306" s="163"/>
      <c r="F306" s="163"/>
      <c r="G306" s="163"/>
      <c r="H306" s="163"/>
      <c r="I306" s="163"/>
      <c r="J306" s="163"/>
      <c r="K306" s="163"/>
      <c r="L306" s="163"/>
      <c r="M306" s="163"/>
      <c r="N306" s="163"/>
      <c r="O306" s="163"/>
      <c r="P306" s="163"/>
      <c r="Q306" s="163"/>
      <c r="R306" s="433"/>
    </row>
    <row r="307" spans="1:18" s="1" customFormat="1">
      <c r="A307" s="163"/>
      <c r="B307" s="163"/>
      <c r="C307" s="163"/>
      <c r="D307" s="178"/>
      <c r="E307" s="163"/>
      <c r="F307" s="163"/>
      <c r="G307" s="163"/>
      <c r="H307" s="163"/>
      <c r="I307" s="163"/>
      <c r="J307" s="163"/>
      <c r="K307" s="163"/>
      <c r="L307" s="163"/>
      <c r="M307" s="163"/>
      <c r="N307" s="163"/>
      <c r="O307" s="163"/>
      <c r="P307" s="163"/>
      <c r="Q307" s="163"/>
      <c r="R307" s="433"/>
    </row>
    <row r="308" spans="1:18" s="1" customFormat="1">
      <c r="A308" s="163"/>
      <c r="B308" s="163"/>
      <c r="C308" s="163"/>
      <c r="D308" s="178"/>
      <c r="E308" s="163"/>
      <c r="F308" s="163"/>
      <c r="G308" s="163"/>
      <c r="H308" s="163"/>
      <c r="I308" s="163"/>
      <c r="J308" s="163"/>
      <c r="K308" s="163"/>
      <c r="L308" s="163"/>
      <c r="M308" s="163"/>
      <c r="N308" s="163"/>
      <c r="O308" s="163"/>
      <c r="P308" s="163"/>
      <c r="Q308" s="163"/>
      <c r="R308" s="433"/>
    </row>
    <row r="309" spans="1:18" s="1" customFormat="1">
      <c r="A309" s="163"/>
      <c r="B309" s="163"/>
      <c r="C309" s="163"/>
      <c r="D309" s="178"/>
      <c r="E309" s="163"/>
      <c r="F309" s="163"/>
      <c r="G309" s="163"/>
      <c r="H309" s="163"/>
      <c r="I309" s="163"/>
      <c r="J309" s="163"/>
      <c r="K309" s="163"/>
      <c r="L309" s="163"/>
      <c r="M309" s="163"/>
      <c r="N309" s="163"/>
      <c r="O309" s="163"/>
      <c r="P309" s="163"/>
      <c r="Q309" s="163"/>
      <c r="R309" s="433"/>
    </row>
    <row r="310" spans="1:18" s="1" customFormat="1">
      <c r="A310" s="163"/>
      <c r="B310" s="163"/>
      <c r="C310" s="163"/>
      <c r="D310" s="178"/>
      <c r="E310" s="163"/>
      <c r="F310" s="163"/>
      <c r="G310" s="163"/>
      <c r="H310" s="163"/>
      <c r="I310" s="163"/>
      <c r="J310" s="163"/>
      <c r="K310" s="163"/>
      <c r="L310" s="163"/>
      <c r="M310" s="163"/>
      <c r="N310" s="163"/>
      <c r="O310" s="163"/>
      <c r="P310" s="163"/>
      <c r="Q310" s="163"/>
      <c r="R310" s="433"/>
    </row>
    <row r="311" spans="1:18" s="1" customFormat="1">
      <c r="A311" s="163"/>
      <c r="B311" s="163"/>
      <c r="C311" s="163"/>
      <c r="D311" s="178"/>
      <c r="E311" s="163"/>
      <c r="F311" s="163"/>
      <c r="G311" s="163"/>
      <c r="H311" s="163"/>
      <c r="I311" s="163"/>
      <c r="J311" s="163"/>
      <c r="K311" s="163"/>
      <c r="L311" s="163"/>
      <c r="M311" s="163"/>
      <c r="N311" s="163"/>
      <c r="O311" s="163"/>
      <c r="P311" s="163"/>
      <c r="Q311" s="163"/>
      <c r="R311" s="433"/>
    </row>
    <row r="312" spans="1:18" s="1" customFormat="1">
      <c r="A312" s="163"/>
      <c r="B312" s="163"/>
      <c r="C312" s="163"/>
      <c r="D312" s="178"/>
      <c r="E312" s="163"/>
      <c r="F312" s="163"/>
      <c r="G312" s="163"/>
      <c r="H312" s="163"/>
      <c r="I312" s="163"/>
      <c r="J312" s="163"/>
      <c r="K312" s="163"/>
      <c r="L312" s="163"/>
      <c r="M312" s="163"/>
      <c r="N312" s="163"/>
      <c r="O312" s="163"/>
      <c r="P312" s="163"/>
      <c r="Q312" s="163"/>
      <c r="R312" s="433"/>
    </row>
    <row r="313" spans="1:18" s="1" customFormat="1">
      <c r="A313" s="163"/>
      <c r="B313" s="163"/>
      <c r="C313" s="163"/>
      <c r="D313" s="178"/>
      <c r="E313" s="163"/>
      <c r="F313" s="163"/>
      <c r="G313" s="163"/>
      <c r="H313" s="163"/>
      <c r="I313" s="163"/>
      <c r="J313" s="163"/>
      <c r="K313" s="163"/>
      <c r="L313" s="163"/>
      <c r="M313" s="163"/>
      <c r="N313" s="163"/>
      <c r="O313" s="163"/>
      <c r="P313" s="163"/>
      <c r="Q313" s="163"/>
      <c r="R313" s="433"/>
    </row>
    <row r="314" spans="1:18" s="1" customFormat="1">
      <c r="A314" s="163"/>
      <c r="B314" s="163"/>
      <c r="C314" s="163"/>
      <c r="D314" s="178"/>
      <c r="E314" s="163"/>
      <c r="F314" s="163"/>
      <c r="G314" s="163"/>
      <c r="H314" s="163"/>
      <c r="I314" s="163"/>
      <c r="J314" s="163"/>
      <c r="K314" s="163"/>
      <c r="L314" s="163"/>
      <c r="M314" s="163"/>
      <c r="N314" s="163"/>
      <c r="O314" s="163"/>
      <c r="P314" s="163"/>
      <c r="Q314" s="163"/>
      <c r="R314" s="433"/>
    </row>
    <row r="315" spans="1:18" s="1" customFormat="1">
      <c r="A315" s="163"/>
      <c r="B315" s="163"/>
      <c r="C315" s="163"/>
      <c r="D315" s="178"/>
      <c r="E315" s="163"/>
      <c r="F315" s="163"/>
      <c r="G315" s="163"/>
      <c r="H315" s="163"/>
      <c r="I315" s="163"/>
      <c r="J315" s="163"/>
      <c r="K315" s="163"/>
      <c r="L315" s="163"/>
      <c r="M315" s="163"/>
      <c r="N315" s="163"/>
      <c r="O315" s="163"/>
      <c r="P315" s="163"/>
      <c r="Q315" s="163"/>
      <c r="R315" s="433"/>
    </row>
    <row r="316" spans="1:18" s="1" customFormat="1">
      <c r="A316" s="163"/>
      <c r="B316" s="163"/>
      <c r="C316" s="163"/>
      <c r="D316" s="178"/>
      <c r="E316" s="163"/>
      <c r="F316" s="163"/>
      <c r="G316" s="163"/>
      <c r="H316" s="163"/>
      <c r="I316" s="163"/>
      <c r="J316" s="163"/>
      <c r="K316" s="163"/>
      <c r="L316" s="163"/>
      <c r="M316" s="163"/>
      <c r="N316" s="163"/>
      <c r="O316" s="163"/>
      <c r="P316" s="163"/>
      <c r="Q316" s="163"/>
      <c r="R316" s="433"/>
    </row>
    <row r="317" spans="1:18" s="1" customFormat="1">
      <c r="A317" s="163"/>
      <c r="B317" s="163"/>
      <c r="C317" s="163"/>
      <c r="D317" s="178"/>
      <c r="E317" s="163"/>
      <c r="F317" s="163"/>
      <c r="G317" s="163"/>
      <c r="H317" s="163"/>
      <c r="I317" s="163"/>
      <c r="J317" s="163"/>
      <c r="K317" s="163"/>
      <c r="L317" s="163"/>
      <c r="M317" s="163"/>
      <c r="N317" s="163"/>
      <c r="O317" s="163"/>
      <c r="P317" s="163"/>
      <c r="Q317" s="163"/>
      <c r="R317" s="433"/>
    </row>
    <row r="318" spans="1:18" s="1" customFormat="1">
      <c r="A318" s="163"/>
      <c r="B318" s="163"/>
      <c r="C318" s="163"/>
      <c r="D318" s="178"/>
      <c r="E318" s="163"/>
      <c r="F318" s="163"/>
      <c r="G318" s="163"/>
      <c r="H318" s="163"/>
      <c r="I318" s="163"/>
      <c r="J318" s="163"/>
      <c r="K318" s="163"/>
      <c r="L318" s="163"/>
      <c r="M318" s="163"/>
      <c r="N318" s="163"/>
      <c r="O318" s="163"/>
      <c r="P318" s="163"/>
      <c r="Q318" s="163"/>
      <c r="R318" s="433"/>
    </row>
    <row r="319" spans="1:18" s="1" customFormat="1">
      <c r="A319" s="163"/>
      <c r="B319" s="163"/>
      <c r="C319" s="163"/>
      <c r="D319" s="178"/>
      <c r="E319" s="163"/>
      <c r="F319" s="163"/>
      <c r="G319" s="163"/>
      <c r="H319" s="163"/>
      <c r="I319" s="163"/>
      <c r="J319" s="163"/>
      <c r="K319" s="163"/>
      <c r="L319" s="163"/>
      <c r="M319" s="163"/>
      <c r="N319" s="163"/>
      <c r="O319" s="163"/>
      <c r="P319" s="163"/>
      <c r="Q319" s="163"/>
      <c r="R319" s="433"/>
    </row>
    <row r="320" spans="1:18" s="1" customFormat="1">
      <c r="A320" s="163"/>
      <c r="B320" s="163"/>
      <c r="C320" s="163"/>
      <c r="D320" s="178"/>
      <c r="E320" s="163"/>
      <c r="F320" s="163"/>
      <c r="G320" s="163"/>
      <c r="H320" s="163"/>
      <c r="I320" s="163"/>
      <c r="J320" s="163"/>
      <c r="K320" s="163"/>
      <c r="L320" s="163"/>
      <c r="M320" s="163"/>
      <c r="N320" s="163"/>
      <c r="O320" s="163"/>
      <c r="P320" s="163"/>
      <c r="Q320" s="163"/>
      <c r="R320" s="433"/>
    </row>
    <row r="321" spans="1:18" s="1" customFormat="1">
      <c r="A321" s="163"/>
      <c r="B321" s="163"/>
      <c r="C321" s="163"/>
      <c r="D321" s="178"/>
      <c r="E321" s="163"/>
      <c r="F321" s="163"/>
      <c r="G321" s="163"/>
      <c r="H321" s="163"/>
      <c r="I321" s="163"/>
      <c r="J321" s="163"/>
      <c r="K321" s="163"/>
      <c r="L321" s="163"/>
      <c r="M321" s="163"/>
      <c r="N321" s="163"/>
      <c r="O321" s="163"/>
      <c r="P321" s="163"/>
      <c r="Q321" s="163"/>
      <c r="R321" s="433"/>
    </row>
    <row r="322" spans="1:18" s="1" customFormat="1">
      <c r="A322" s="163"/>
      <c r="B322" s="163"/>
      <c r="C322" s="163"/>
      <c r="D322" s="178"/>
      <c r="E322" s="163"/>
      <c r="F322" s="163"/>
      <c r="G322" s="163"/>
      <c r="H322" s="163"/>
      <c r="I322" s="163"/>
      <c r="J322" s="163"/>
      <c r="K322" s="163"/>
      <c r="L322" s="163"/>
      <c r="M322" s="163"/>
      <c r="N322" s="163"/>
      <c r="O322" s="163"/>
      <c r="P322" s="163"/>
      <c r="Q322" s="163"/>
      <c r="R322" s="433"/>
    </row>
    <row r="323" spans="1:18" s="1" customFormat="1">
      <c r="A323" s="163"/>
      <c r="B323" s="163"/>
      <c r="C323" s="163"/>
      <c r="D323" s="178"/>
      <c r="E323" s="163"/>
      <c r="F323" s="163"/>
      <c r="G323" s="163"/>
      <c r="H323" s="163"/>
      <c r="I323" s="163"/>
      <c r="J323" s="163"/>
      <c r="K323" s="163"/>
      <c r="L323" s="163"/>
      <c r="M323" s="163"/>
      <c r="N323" s="163"/>
      <c r="O323" s="163"/>
      <c r="P323" s="163"/>
      <c r="Q323" s="163"/>
      <c r="R323" s="433"/>
    </row>
    <row r="324" spans="1:18" s="1" customFormat="1">
      <c r="A324" s="163"/>
      <c r="B324" s="163"/>
      <c r="C324" s="163"/>
      <c r="D324" s="178"/>
      <c r="E324" s="163"/>
      <c r="F324" s="163"/>
      <c r="G324" s="163"/>
      <c r="H324" s="163"/>
      <c r="I324" s="163"/>
      <c r="J324" s="163"/>
      <c r="K324" s="163"/>
      <c r="L324" s="163"/>
      <c r="M324" s="163"/>
      <c r="N324" s="163"/>
      <c r="O324" s="163"/>
      <c r="P324" s="163"/>
      <c r="Q324" s="163"/>
      <c r="R324" s="433"/>
    </row>
    <row r="325" spans="1:18" s="1" customFormat="1">
      <c r="A325" s="163"/>
      <c r="B325" s="163"/>
      <c r="C325" s="163"/>
      <c r="D325" s="178"/>
      <c r="E325" s="163"/>
      <c r="F325" s="163"/>
      <c r="G325" s="163"/>
      <c r="H325" s="163"/>
      <c r="I325" s="163"/>
      <c r="J325" s="163"/>
      <c r="K325" s="163"/>
      <c r="L325" s="163"/>
      <c r="M325" s="163"/>
      <c r="N325" s="163"/>
      <c r="O325" s="163"/>
      <c r="P325" s="163"/>
      <c r="Q325" s="163"/>
      <c r="R325" s="433"/>
    </row>
    <row r="326" spans="1:18" s="1" customFormat="1">
      <c r="A326" s="163"/>
      <c r="B326" s="163"/>
      <c r="C326" s="163"/>
      <c r="D326" s="178"/>
      <c r="E326" s="163"/>
      <c r="F326" s="163"/>
      <c r="G326" s="163"/>
      <c r="H326" s="163"/>
      <c r="I326" s="163"/>
      <c r="J326" s="163"/>
      <c r="K326" s="163"/>
      <c r="L326" s="163"/>
      <c r="M326" s="163"/>
      <c r="N326" s="163"/>
      <c r="O326" s="163"/>
      <c r="P326" s="163"/>
      <c r="Q326" s="163"/>
      <c r="R326" s="433"/>
    </row>
    <row r="327" spans="1:18" s="1" customFormat="1">
      <c r="A327" s="163"/>
      <c r="B327" s="163"/>
      <c r="C327" s="163"/>
      <c r="D327" s="178"/>
      <c r="E327" s="163"/>
      <c r="F327" s="163"/>
      <c r="G327" s="163"/>
      <c r="H327" s="163"/>
      <c r="I327" s="163"/>
      <c r="J327" s="163"/>
      <c r="K327" s="163"/>
      <c r="L327" s="163"/>
      <c r="M327" s="163"/>
      <c r="N327" s="163"/>
      <c r="O327" s="163"/>
      <c r="P327" s="163"/>
      <c r="Q327" s="163"/>
      <c r="R327" s="433"/>
    </row>
    <row r="328" spans="1:18" s="1" customFormat="1">
      <c r="A328" s="163"/>
      <c r="B328" s="163"/>
      <c r="C328" s="163"/>
      <c r="D328" s="178"/>
      <c r="E328" s="163"/>
      <c r="F328" s="163"/>
      <c r="G328" s="163"/>
      <c r="H328" s="163"/>
      <c r="I328" s="163"/>
      <c r="J328" s="163"/>
      <c r="K328" s="163"/>
      <c r="L328" s="163"/>
      <c r="M328" s="163"/>
      <c r="N328" s="163"/>
      <c r="O328" s="163"/>
      <c r="P328" s="163"/>
      <c r="Q328" s="163"/>
      <c r="R328" s="433"/>
    </row>
    <row r="329" spans="1:18" s="1" customFormat="1">
      <c r="A329" s="163"/>
      <c r="B329" s="163"/>
      <c r="C329" s="163"/>
      <c r="D329" s="178"/>
      <c r="E329" s="163"/>
      <c r="F329" s="163"/>
      <c r="G329" s="163"/>
      <c r="H329" s="163"/>
      <c r="I329" s="163"/>
      <c r="J329" s="163"/>
      <c r="K329" s="163"/>
      <c r="L329" s="163"/>
      <c r="M329" s="163"/>
      <c r="N329" s="163"/>
      <c r="O329" s="163"/>
      <c r="P329" s="163"/>
      <c r="Q329" s="163"/>
      <c r="R329" s="433"/>
    </row>
    <row r="330" spans="1:18" s="1" customFormat="1">
      <c r="A330" s="163"/>
      <c r="B330" s="163"/>
      <c r="C330" s="163"/>
      <c r="D330" s="178"/>
      <c r="E330" s="163"/>
      <c r="F330" s="163"/>
      <c r="G330" s="163"/>
      <c r="H330" s="163"/>
      <c r="I330" s="163"/>
      <c r="J330" s="163"/>
      <c r="K330" s="163"/>
      <c r="L330" s="163"/>
      <c r="M330" s="163"/>
      <c r="N330" s="163"/>
      <c r="O330" s="163"/>
      <c r="P330" s="163"/>
      <c r="Q330" s="163"/>
      <c r="R330" s="433"/>
    </row>
    <row r="331" spans="1:18" s="1" customFormat="1">
      <c r="A331" s="163"/>
      <c r="B331" s="163"/>
      <c r="C331" s="163"/>
      <c r="D331" s="178"/>
      <c r="E331" s="163"/>
      <c r="F331" s="163"/>
      <c r="G331" s="163"/>
      <c r="H331" s="163"/>
      <c r="I331" s="163"/>
      <c r="J331" s="163"/>
      <c r="K331" s="163"/>
      <c r="L331" s="163"/>
      <c r="M331" s="163"/>
      <c r="N331" s="163"/>
      <c r="O331" s="163"/>
      <c r="P331" s="163"/>
      <c r="Q331" s="163"/>
      <c r="R331" s="433"/>
    </row>
    <row r="332" spans="1:18" s="1" customFormat="1">
      <c r="A332" s="163"/>
      <c r="B332" s="163"/>
      <c r="C332" s="163"/>
      <c r="D332" s="178"/>
      <c r="E332" s="163"/>
      <c r="F332" s="163"/>
      <c r="G332" s="163"/>
      <c r="H332" s="163"/>
      <c r="I332" s="163"/>
      <c r="J332" s="163"/>
      <c r="K332" s="163"/>
      <c r="L332" s="163"/>
      <c r="M332" s="163"/>
      <c r="N332" s="163"/>
      <c r="O332" s="163"/>
      <c r="P332" s="163"/>
      <c r="Q332" s="163"/>
      <c r="R332" s="433"/>
    </row>
    <row r="333" spans="1:18" s="1" customFormat="1">
      <c r="A333" s="163"/>
      <c r="B333" s="163"/>
      <c r="C333" s="163"/>
      <c r="D333" s="178"/>
      <c r="E333" s="163"/>
      <c r="F333" s="163"/>
      <c r="G333" s="163"/>
      <c r="H333" s="163"/>
      <c r="I333" s="163"/>
      <c r="J333" s="163"/>
      <c r="K333" s="163"/>
      <c r="L333" s="163"/>
      <c r="M333" s="163"/>
      <c r="N333" s="163"/>
      <c r="O333" s="163"/>
      <c r="P333" s="163"/>
      <c r="Q333" s="163"/>
      <c r="R333" s="433"/>
    </row>
    <row r="334" spans="1:18" s="1" customFormat="1">
      <c r="A334" s="163"/>
      <c r="B334" s="163"/>
      <c r="C334" s="163"/>
      <c r="D334" s="178"/>
      <c r="E334" s="163"/>
      <c r="F334" s="163"/>
      <c r="G334" s="163"/>
      <c r="H334" s="163"/>
      <c r="I334" s="163"/>
      <c r="J334" s="163"/>
      <c r="K334" s="163"/>
      <c r="L334" s="163"/>
      <c r="M334" s="163"/>
      <c r="N334" s="163"/>
      <c r="O334" s="163"/>
      <c r="P334" s="163"/>
      <c r="Q334" s="163"/>
      <c r="R334" s="433"/>
    </row>
    <row r="335" spans="1:18" s="1" customFormat="1">
      <c r="A335" s="163"/>
      <c r="B335" s="163"/>
      <c r="C335" s="163"/>
      <c r="D335" s="178"/>
      <c r="E335" s="163"/>
      <c r="F335" s="163"/>
      <c r="G335" s="163"/>
      <c r="H335" s="163"/>
      <c r="I335" s="163"/>
      <c r="J335" s="163"/>
      <c r="K335" s="163"/>
      <c r="L335" s="163"/>
      <c r="M335" s="163"/>
      <c r="N335" s="163"/>
      <c r="O335" s="163"/>
      <c r="P335" s="163"/>
      <c r="Q335" s="163"/>
      <c r="R335" s="433"/>
    </row>
    <row r="336" spans="1:18" s="1" customFormat="1">
      <c r="A336" s="163"/>
      <c r="B336" s="163"/>
      <c r="C336" s="163"/>
      <c r="D336" s="178"/>
      <c r="E336" s="163"/>
      <c r="F336" s="163"/>
      <c r="G336" s="163"/>
      <c r="H336" s="163"/>
      <c r="I336" s="163"/>
      <c r="J336" s="163"/>
      <c r="K336" s="163"/>
      <c r="L336" s="163"/>
      <c r="M336" s="163"/>
      <c r="N336" s="163"/>
      <c r="O336" s="163"/>
      <c r="P336" s="163"/>
      <c r="Q336" s="163"/>
      <c r="R336" s="433"/>
    </row>
    <row r="337" spans="1:18" s="1" customFormat="1">
      <c r="A337" s="163"/>
      <c r="B337" s="163"/>
      <c r="C337" s="163"/>
      <c r="D337" s="178"/>
      <c r="E337" s="163"/>
      <c r="F337" s="163"/>
      <c r="G337" s="163"/>
      <c r="H337" s="163"/>
      <c r="I337" s="163"/>
      <c r="J337" s="163"/>
      <c r="K337" s="163"/>
      <c r="L337" s="163"/>
      <c r="M337" s="163"/>
      <c r="N337" s="163"/>
      <c r="O337" s="163"/>
      <c r="P337" s="163"/>
      <c r="Q337" s="163"/>
      <c r="R337" s="433"/>
    </row>
    <row r="338" spans="1:18" s="1" customFormat="1">
      <c r="A338" s="163"/>
      <c r="B338" s="163"/>
      <c r="C338" s="163"/>
      <c r="D338" s="178"/>
      <c r="E338" s="163"/>
      <c r="F338" s="163"/>
      <c r="G338" s="163"/>
      <c r="H338" s="163"/>
      <c r="I338" s="163"/>
      <c r="J338" s="163"/>
      <c r="K338" s="163"/>
      <c r="L338" s="163"/>
      <c r="M338" s="163"/>
      <c r="N338" s="163"/>
      <c r="O338" s="163"/>
      <c r="P338" s="163"/>
      <c r="Q338" s="163"/>
      <c r="R338" s="433"/>
    </row>
    <row r="339" spans="1:18" s="1" customFormat="1">
      <c r="A339" s="163"/>
      <c r="B339" s="163"/>
      <c r="C339" s="163"/>
      <c r="D339" s="178"/>
      <c r="E339" s="163"/>
      <c r="F339" s="163"/>
      <c r="G339" s="163"/>
      <c r="H339" s="163"/>
      <c r="I339" s="163"/>
      <c r="J339" s="163"/>
      <c r="K339" s="163"/>
      <c r="L339" s="163"/>
      <c r="M339" s="163"/>
      <c r="N339" s="163"/>
      <c r="O339" s="163"/>
      <c r="P339" s="163"/>
      <c r="Q339" s="163"/>
      <c r="R339" s="433"/>
    </row>
    <row r="340" spans="1:18" s="1" customFormat="1">
      <c r="A340" s="163"/>
      <c r="B340" s="163"/>
      <c r="C340" s="163"/>
      <c r="D340" s="178"/>
      <c r="E340" s="163"/>
      <c r="F340" s="163"/>
      <c r="G340" s="163"/>
      <c r="H340" s="163"/>
      <c r="I340" s="163"/>
      <c r="J340" s="163"/>
      <c r="K340" s="163"/>
      <c r="L340" s="163"/>
      <c r="M340" s="163"/>
      <c r="N340" s="163"/>
      <c r="O340" s="163"/>
      <c r="P340" s="163"/>
      <c r="Q340" s="163"/>
      <c r="R340" s="433"/>
    </row>
    <row r="341" spans="1:18" s="1" customFormat="1">
      <c r="A341" s="163"/>
      <c r="B341" s="163"/>
      <c r="C341" s="163"/>
      <c r="D341" s="178"/>
      <c r="E341" s="163"/>
      <c r="F341" s="163"/>
      <c r="G341" s="163"/>
      <c r="H341" s="163"/>
      <c r="I341" s="163"/>
      <c r="J341" s="163"/>
      <c r="K341" s="163"/>
      <c r="L341" s="163"/>
      <c r="M341" s="163"/>
      <c r="N341" s="163"/>
      <c r="O341" s="163"/>
      <c r="P341" s="163"/>
      <c r="Q341" s="163"/>
      <c r="R341" s="433"/>
    </row>
    <row r="342" spans="1:18" s="1" customFormat="1">
      <c r="A342" s="163"/>
      <c r="B342" s="163"/>
      <c r="C342" s="163"/>
      <c r="D342" s="178"/>
      <c r="E342" s="163"/>
      <c r="F342" s="163"/>
      <c r="G342" s="163"/>
      <c r="H342" s="163"/>
      <c r="I342" s="163"/>
      <c r="J342" s="163"/>
      <c r="K342" s="163"/>
      <c r="L342" s="163"/>
      <c r="M342" s="163"/>
      <c r="N342" s="163"/>
      <c r="O342" s="163"/>
      <c r="P342" s="163"/>
      <c r="Q342" s="163"/>
      <c r="R342" s="433"/>
    </row>
    <row r="343" spans="1:18" s="1" customFormat="1">
      <c r="A343" s="163"/>
      <c r="B343" s="163"/>
      <c r="C343" s="163"/>
      <c r="D343" s="178"/>
      <c r="E343" s="163"/>
      <c r="F343" s="163"/>
      <c r="G343" s="163"/>
      <c r="H343" s="163"/>
      <c r="I343" s="163"/>
      <c r="J343" s="163"/>
      <c r="K343" s="163"/>
      <c r="L343" s="163"/>
      <c r="M343" s="163"/>
      <c r="N343" s="163"/>
      <c r="O343" s="163"/>
      <c r="P343" s="163"/>
      <c r="Q343" s="163"/>
      <c r="R343" s="433"/>
    </row>
    <row r="344" spans="1:18" s="1" customFormat="1">
      <c r="A344" s="163"/>
      <c r="B344" s="163"/>
      <c r="C344" s="163"/>
      <c r="D344" s="178"/>
      <c r="E344" s="163"/>
      <c r="F344" s="163"/>
      <c r="G344" s="163"/>
      <c r="H344" s="163"/>
      <c r="I344" s="163"/>
      <c r="J344" s="163"/>
      <c r="K344" s="163"/>
      <c r="L344" s="163"/>
      <c r="M344" s="163"/>
      <c r="N344" s="163"/>
      <c r="O344" s="163"/>
      <c r="P344" s="163"/>
      <c r="Q344" s="163"/>
      <c r="R344" s="433"/>
    </row>
    <row r="345" spans="1:18" s="1" customFormat="1">
      <c r="A345" s="163"/>
      <c r="B345" s="163"/>
      <c r="C345" s="163"/>
      <c r="D345" s="178"/>
      <c r="E345" s="163"/>
      <c r="F345" s="163"/>
      <c r="G345" s="163"/>
      <c r="H345" s="163"/>
      <c r="I345" s="163"/>
      <c r="J345" s="163"/>
      <c r="K345" s="163"/>
      <c r="L345" s="163"/>
      <c r="M345" s="163"/>
      <c r="N345" s="163"/>
      <c r="O345" s="163"/>
      <c r="P345" s="163"/>
      <c r="Q345" s="163"/>
      <c r="R345" s="433"/>
    </row>
    <row r="346" spans="1:18" s="1" customFormat="1">
      <c r="A346" s="163"/>
      <c r="B346" s="163"/>
      <c r="C346" s="163"/>
      <c r="D346" s="178"/>
      <c r="E346" s="163"/>
      <c r="F346" s="163"/>
      <c r="G346" s="163"/>
      <c r="H346" s="163"/>
      <c r="I346" s="163"/>
      <c r="J346" s="163"/>
      <c r="K346" s="163"/>
      <c r="L346" s="163"/>
      <c r="M346" s="163"/>
      <c r="N346" s="163"/>
      <c r="O346" s="163"/>
      <c r="P346" s="163"/>
      <c r="Q346" s="163"/>
      <c r="R346" s="433"/>
    </row>
    <row r="347" spans="1:18" s="1" customFormat="1">
      <c r="A347" s="163"/>
      <c r="B347" s="163"/>
      <c r="C347" s="163"/>
      <c r="D347" s="178"/>
      <c r="E347" s="163"/>
      <c r="F347" s="163"/>
      <c r="G347" s="163"/>
      <c r="H347" s="163"/>
      <c r="I347" s="163"/>
      <c r="J347" s="163"/>
      <c r="K347" s="163"/>
      <c r="L347" s="163"/>
      <c r="M347" s="163"/>
      <c r="N347" s="163"/>
      <c r="O347" s="163"/>
      <c r="P347" s="163"/>
      <c r="Q347" s="163"/>
      <c r="R347" s="433"/>
    </row>
    <row r="348" spans="1:18" s="1" customFormat="1">
      <c r="A348" s="163"/>
      <c r="B348" s="163"/>
      <c r="C348" s="163"/>
      <c r="D348" s="178"/>
      <c r="E348" s="163"/>
      <c r="F348" s="163"/>
      <c r="G348" s="163"/>
      <c r="H348" s="163"/>
      <c r="I348" s="163"/>
      <c r="J348" s="163"/>
      <c r="K348" s="163"/>
      <c r="L348" s="163"/>
      <c r="M348" s="163"/>
      <c r="N348" s="163"/>
      <c r="O348" s="163"/>
      <c r="P348" s="163"/>
      <c r="Q348" s="163"/>
      <c r="R348" s="433"/>
    </row>
    <row r="349" spans="1:18" s="1" customFormat="1">
      <c r="A349" s="163"/>
      <c r="B349" s="163"/>
      <c r="C349" s="163"/>
      <c r="D349" s="178"/>
      <c r="E349" s="163"/>
      <c r="F349" s="163"/>
      <c r="G349" s="163"/>
      <c r="H349" s="163"/>
      <c r="I349" s="163"/>
      <c r="J349" s="163"/>
      <c r="K349" s="163"/>
      <c r="L349" s="163"/>
      <c r="M349" s="163"/>
      <c r="N349" s="163"/>
      <c r="O349" s="163"/>
      <c r="P349" s="163"/>
      <c r="Q349" s="163"/>
      <c r="R349" s="433"/>
    </row>
    <row r="350" spans="1:18" s="1" customFormat="1">
      <c r="A350" s="163"/>
      <c r="B350" s="163"/>
      <c r="C350" s="163"/>
      <c r="D350" s="178"/>
      <c r="E350" s="163"/>
      <c r="F350" s="163"/>
      <c r="G350" s="163"/>
      <c r="H350" s="163"/>
      <c r="I350" s="163"/>
      <c r="J350" s="163"/>
      <c r="K350" s="163"/>
      <c r="L350" s="163"/>
      <c r="M350" s="163"/>
      <c r="N350" s="163"/>
      <c r="O350" s="163"/>
      <c r="P350" s="163"/>
      <c r="Q350" s="163"/>
      <c r="R350" s="433"/>
    </row>
    <row r="351" spans="1:18" s="1" customFormat="1">
      <c r="A351" s="163"/>
      <c r="B351" s="163"/>
      <c r="C351" s="163"/>
      <c r="D351" s="178"/>
      <c r="E351" s="163"/>
      <c r="F351" s="163"/>
      <c r="G351" s="163"/>
      <c r="H351" s="163"/>
      <c r="I351" s="163"/>
      <c r="J351" s="163"/>
      <c r="K351" s="163"/>
      <c r="L351" s="163"/>
      <c r="M351" s="163"/>
      <c r="N351" s="163"/>
      <c r="O351" s="163"/>
      <c r="P351" s="163"/>
      <c r="Q351" s="163"/>
      <c r="R351" s="433"/>
    </row>
    <row r="352" spans="1:18" s="1" customFormat="1">
      <c r="A352" s="163"/>
      <c r="B352" s="163"/>
      <c r="C352" s="163"/>
      <c r="D352" s="178"/>
      <c r="E352" s="163"/>
      <c r="F352" s="163"/>
      <c r="G352" s="163"/>
      <c r="H352" s="163"/>
      <c r="I352" s="163"/>
      <c r="J352" s="163"/>
      <c r="K352" s="163"/>
      <c r="L352" s="163"/>
      <c r="M352" s="163"/>
      <c r="N352" s="163"/>
      <c r="O352" s="163"/>
      <c r="P352" s="163"/>
      <c r="Q352" s="163"/>
      <c r="R352" s="433"/>
    </row>
    <row r="353" spans="1:18" s="1" customFormat="1">
      <c r="A353" s="163"/>
      <c r="B353" s="163"/>
      <c r="C353" s="163"/>
      <c r="D353" s="178"/>
      <c r="E353" s="163"/>
      <c r="F353" s="163"/>
      <c r="G353" s="163"/>
      <c r="H353" s="163"/>
      <c r="I353" s="163"/>
      <c r="J353" s="163"/>
      <c r="K353" s="163"/>
      <c r="L353" s="163"/>
      <c r="M353" s="163"/>
      <c r="N353" s="163"/>
      <c r="O353" s="163"/>
      <c r="P353" s="163"/>
      <c r="Q353" s="163"/>
      <c r="R353" s="433"/>
    </row>
    <row r="354" spans="1:18" s="1" customFormat="1">
      <c r="A354" s="163"/>
      <c r="B354" s="163"/>
      <c r="C354" s="163"/>
      <c r="D354" s="178"/>
      <c r="E354" s="163"/>
      <c r="F354" s="163"/>
      <c r="G354" s="163"/>
      <c r="H354" s="163"/>
      <c r="I354" s="163"/>
      <c r="J354" s="163"/>
      <c r="K354" s="163"/>
      <c r="L354" s="163"/>
      <c r="M354" s="163"/>
      <c r="N354" s="163"/>
      <c r="O354" s="163"/>
      <c r="P354" s="163"/>
      <c r="Q354" s="163"/>
      <c r="R354" s="433"/>
    </row>
    <row r="355" spans="1:18" s="1" customFormat="1">
      <c r="A355" s="163"/>
      <c r="B355" s="163"/>
      <c r="C355" s="163"/>
      <c r="D355" s="178"/>
      <c r="E355" s="163"/>
      <c r="F355" s="163"/>
      <c r="G355" s="163"/>
      <c r="H355" s="163"/>
      <c r="I355" s="163"/>
      <c r="J355" s="163"/>
      <c r="K355" s="163"/>
      <c r="L355" s="163"/>
      <c r="M355" s="163"/>
      <c r="N355" s="163"/>
      <c r="O355" s="163"/>
      <c r="P355" s="163"/>
      <c r="Q355" s="163"/>
      <c r="R355" s="433"/>
    </row>
    <row r="356" spans="1:18" s="1" customFormat="1">
      <c r="A356" s="163"/>
      <c r="B356" s="163"/>
      <c r="C356" s="163"/>
      <c r="D356" s="178"/>
      <c r="E356" s="163"/>
      <c r="F356" s="163"/>
      <c r="G356" s="163"/>
      <c r="H356" s="163"/>
      <c r="I356" s="163"/>
      <c r="J356" s="163"/>
      <c r="K356" s="163"/>
      <c r="L356" s="163"/>
      <c r="M356" s="163"/>
      <c r="N356" s="163"/>
      <c r="O356" s="163"/>
      <c r="P356" s="163"/>
      <c r="Q356" s="163"/>
      <c r="R356" s="433"/>
    </row>
    <row r="357" spans="1:18" s="1" customFormat="1">
      <c r="A357" s="163"/>
      <c r="B357" s="163"/>
      <c r="C357" s="163"/>
      <c r="D357" s="178"/>
      <c r="E357" s="163"/>
      <c r="F357" s="163"/>
      <c r="G357" s="163"/>
      <c r="H357" s="163"/>
      <c r="I357" s="163"/>
      <c r="J357" s="163"/>
      <c r="K357" s="163"/>
      <c r="L357" s="163"/>
      <c r="M357" s="163"/>
      <c r="N357" s="163"/>
      <c r="O357" s="163"/>
      <c r="P357" s="163"/>
      <c r="Q357" s="163"/>
      <c r="R357" s="433"/>
    </row>
    <row r="358" spans="1:18" s="1" customFormat="1">
      <c r="A358" s="163"/>
      <c r="B358" s="163"/>
      <c r="C358" s="163"/>
      <c r="D358" s="178"/>
      <c r="E358" s="163"/>
      <c r="F358" s="163"/>
      <c r="G358" s="163"/>
      <c r="H358" s="163"/>
      <c r="I358" s="163"/>
      <c r="J358" s="163"/>
      <c r="K358" s="163"/>
      <c r="L358" s="163"/>
      <c r="M358" s="163"/>
      <c r="N358" s="163"/>
      <c r="O358" s="163"/>
      <c r="P358" s="163"/>
      <c r="Q358" s="163"/>
      <c r="R358" s="433"/>
    </row>
    <row r="359" spans="1:18" s="1" customFormat="1">
      <c r="A359" s="163"/>
      <c r="B359" s="163"/>
      <c r="C359" s="163"/>
      <c r="D359" s="178"/>
      <c r="E359" s="163"/>
      <c r="F359" s="163"/>
      <c r="G359" s="163"/>
      <c r="H359" s="163"/>
      <c r="I359" s="163"/>
      <c r="J359" s="163"/>
      <c r="K359" s="163"/>
      <c r="L359" s="163"/>
      <c r="M359" s="163"/>
      <c r="N359" s="163"/>
      <c r="O359" s="163"/>
      <c r="P359" s="163"/>
      <c r="Q359" s="163"/>
      <c r="R359" s="433"/>
    </row>
    <row r="360" spans="1:18" s="1" customFormat="1">
      <c r="A360" s="163"/>
      <c r="B360" s="163"/>
      <c r="C360" s="163"/>
      <c r="D360" s="178"/>
      <c r="E360" s="163"/>
      <c r="F360" s="163"/>
      <c r="G360" s="163"/>
      <c r="H360" s="163"/>
      <c r="I360" s="163"/>
      <c r="J360" s="163"/>
      <c r="K360" s="163"/>
      <c r="L360" s="163"/>
      <c r="M360" s="163"/>
      <c r="N360" s="163"/>
      <c r="O360" s="163"/>
      <c r="P360" s="163"/>
      <c r="Q360" s="163"/>
      <c r="R360" s="433"/>
    </row>
    <row r="361" spans="1:18" s="1" customFormat="1">
      <c r="A361" s="163"/>
      <c r="B361" s="163"/>
      <c r="C361" s="163"/>
      <c r="D361" s="178"/>
      <c r="E361" s="163"/>
      <c r="F361" s="163"/>
      <c r="G361" s="163"/>
      <c r="H361" s="163"/>
      <c r="I361" s="163"/>
      <c r="J361" s="163"/>
      <c r="K361" s="163"/>
      <c r="L361" s="163"/>
      <c r="M361" s="163"/>
      <c r="N361" s="163"/>
      <c r="O361" s="163"/>
      <c r="P361" s="163"/>
      <c r="Q361" s="163"/>
      <c r="R361" s="433"/>
    </row>
    <row r="362" spans="1:18" s="1" customFormat="1">
      <c r="A362" s="163"/>
      <c r="B362" s="163"/>
      <c r="C362" s="163"/>
      <c r="D362" s="178"/>
      <c r="E362" s="163"/>
      <c r="F362" s="163"/>
      <c r="G362" s="163"/>
      <c r="H362" s="163"/>
      <c r="I362" s="163"/>
      <c r="J362" s="163"/>
      <c r="K362" s="163"/>
      <c r="L362" s="163"/>
      <c r="M362" s="163"/>
      <c r="N362" s="163"/>
      <c r="O362" s="163"/>
      <c r="P362" s="163"/>
      <c r="Q362" s="163"/>
      <c r="R362" s="433"/>
    </row>
    <row r="363" spans="1:18" s="1" customFormat="1">
      <c r="A363" s="163"/>
      <c r="B363" s="163"/>
      <c r="C363" s="163"/>
      <c r="D363" s="178"/>
      <c r="E363" s="163"/>
      <c r="F363" s="163"/>
      <c r="G363" s="163"/>
      <c r="H363" s="163"/>
      <c r="I363" s="163"/>
      <c r="J363" s="163"/>
      <c r="K363" s="163"/>
      <c r="L363" s="163"/>
      <c r="M363" s="163"/>
      <c r="N363" s="163"/>
      <c r="O363" s="163"/>
      <c r="P363" s="163"/>
      <c r="Q363" s="163"/>
      <c r="R363" s="433"/>
    </row>
    <row r="364" spans="1:18" s="1" customFormat="1">
      <c r="A364" s="163"/>
      <c r="B364" s="163"/>
      <c r="C364" s="163"/>
      <c r="D364" s="178"/>
      <c r="E364" s="163"/>
      <c r="F364" s="163"/>
      <c r="G364" s="163"/>
      <c r="H364" s="163"/>
      <c r="I364" s="163"/>
      <c r="J364" s="163"/>
      <c r="K364" s="163"/>
      <c r="L364" s="163"/>
      <c r="M364" s="163"/>
      <c r="N364" s="163"/>
      <c r="O364" s="163"/>
      <c r="P364" s="163"/>
      <c r="Q364" s="163"/>
      <c r="R364" s="433"/>
    </row>
    <row r="365" spans="1:18" s="1" customFormat="1">
      <c r="A365" s="163"/>
      <c r="B365" s="163"/>
      <c r="C365" s="163"/>
      <c r="D365" s="178"/>
      <c r="E365" s="163"/>
      <c r="F365" s="163"/>
      <c r="G365" s="163"/>
      <c r="H365" s="163"/>
      <c r="I365" s="163"/>
      <c r="J365" s="163"/>
      <c r="K365" s="163"/>
      <c r="L365" s="163"/>
      <c r="M365" s="163"/>
      <c r="N365" s="163"/>
      <c r="O365" s="163"/>
      <c r="P365" s="163"/>
      <c r="Q365" s="163"/>
      <c r="R365" s="433"/>
    </row>
    <row r="366" spans="1:18" s="1" customFormat="1">
      <c r="A366" s="163"/>
      <c r="B366" s="163"/>
      <c r="C366" s="163"/>
      <c r="D366" s="178"/>
      <c r="E366" s="163"/>
      <c r="F366" s="163"/>
      <c r="G366" s="163"/>
      <c r="H366" s="163"/>
      <c r="I366" s="163"/>
      <c r="J366" s="163"/>
      <c r="K366" s="163"/>
      <c r="L366" s="163"/>
      <c r="M366" s="163"/>
      <c r="N366" s="163"/>
      <c r="O366" s="163"/>
      <c r="P366" s="163"/>
      <c r="Q366" s="163"/>
      <c r="R366" s="433"/>
    </row>
    <row r="367" spans="1:18" s="1" customFormat="1">
      <c r="A367" s="163"/>
      <c r="B367" s="163"/>
      <c r="C367" s="163"/>
      <c r="D367" s="178"/>
      <c r="E367" s="163"/>
      <c r="F367" s="163"/>
      <c r="G367" s="163"/>
      <c r="H367" s="163"/>
      <c r="I367" s="163"/>
      <c r="J367" s="163"/>
      <c r="K367" s="163"/>
      <c r="L367" s="163"/>
      <c r="M367" s="163"/>
      <c r="N367" s="163"/>
      <c r="O367" s="163"/>
      <c r="P367" s="163"/>
      <c r="Q367" s="163"/>
      <c r="R367" s="433"/>
    </row>
    <row r="368" spans="1:18" s="1" customFormat="1">
      <c r="A368" s="163"/>
      <c r="B368" s="163"/>
      <c r="C368" s="163"/>
      <c r="D368" s="178"/>
      <c r="E368" s="163"/>
      <c r="F368" s="163"/>
      <c r="G368" s="163"/>
      <c r="H368" s="163"/>
      <c r="I368" s="163"/>
      <c r="J368" s="163"/>
      <c r="K368" s="163"/>
      <c r="L368" s="163"/>
      <c r="M368" s="163"/>
      <c r="N368" s="163"/>
      <c r="O368" s="163"/>
      <c r="P368" s="163"/>
      <c r="Q368" s="163"/>
      <c r="R368" s="433"/>
    </row>
    <row r="369" spans="1:18" s="1" customFormat="1">
      <c r="A369" s="163"/>
      <c r="B369" s="163"/>
      <c r="C369" s="163"/>
      <c r="D369" s="178"/>
      <c r="E369" s="163"/>
      <c r="F369" s="163"/>
      <c r="G369" s="163"/>
      <c r="H369" s="163"/>
      <c r="I369" s="163"/>
      <c r="J369" s="163"/>
      <c r="K369" s="163"/>
      <c r="L369" s="163"/>
      <c r="M369" s="163"/>
      <c r="N369" s="163"/>
      <c r="O369" s="163"/>
      <c r="P369" s="163"/>
      <c r="Q369" s="163"/>
      <c r="R369" s="433"/>
    </row>
    <row r="370" spans="1:18" s="1" customFormat="1">
      <c r="A370" s="163"/>
      <c r="B370" s="163"/>
      <c r="C370" s="163"/>
      <c r="D370" s="178"/>
      <c r="E370" s="163"/>
      <c r="F370" s="163"/>
      <c r="G370" s="163"/>
      <c r="H370" s="163"/>
      <c r="I370" s="163"/>
      <c r="J370" s="163"/>
      <c r="K370" s="163"/>
      <c r="L370" s="163"/>
      <c r="M370" s="163"/>
      <c r="N370" s="163"/>
      <c r="O370" s="163"/>
      <c r="P370" s="163"/>
      <c r="Q370" s="163"/>
      <c r="R370" s="433"/>
    </row>
    <row r="371" spans="1:18" s="1" customFormat="1">
      <c r="A371" s="163"/>
      <c r="B371" s="163"/>
      <c r="C371" s="163"/>
      <c r="D371" s="178"/>
      <c r="E371" s="163"/>
      <c r="F371" s="163"/>
      <c r="G371" s="163"/>
      <c r="H371" s="163"/>
      <c r="I371" s="163"/>
      <c r="J371" s="163"/>
      <c r="K371" s="163"/>
      <c r="L371" s="163"/>
      <c r="M371" s="163"/>
      <c r="N371" s="163"/>
      <c r="O371" s="163"/>
      <c r="P371" s="163"/>
      <c r="Q371" s="163"/>
      <c r="R371" s="433"/>
    </row>
    <row r="372" spans="1:18" s="1" customFormat="1">
      <c r="A372" s="163"/>
      <c r="B372" s="163"/>
      <c r="C372" s="163"/>
      <c r="D372" s="178"/>
      <c r="E372" s="163"/>
      <c r="F372" s="163"/>
      <c r="G372" s="163"/>
      <c r="H372" s="163"/>
      <c r="I372" s="163"/>
      <c r="J372" s="163"/>
      <c r="K372" s="163"/>
      <c r="L372" s="163"/>
      <c r="M372" s="163"/>
      <c r="N372" s="163"/>
      <c r="O372" s="163"/>
      <c r="P372" s="163"/>
      <c r="Q372" s="163"/>
      <c r="R372" s="433"/>
    </row>
    <row r="373" spans="1:18" s="1" customFormat="1">
      <c r="A373" s="163"/>
      <c r="B373" s="163"/>
      <c r="C373" s="163"/>
      <c r="D373" s="178"/>
      <c r="E373" s="163"/>
      <c r="F373" s="163"/>
      <c r="G373" s="163"/>
      <c r="H373" s="163"/>
      <c r="I373" s="163"/>
      <c r="J373" s="163"/>
      <c r="K373" s="163"/>
      <c r="L373" s="163"/>
      <c r="M373" s="163"/>
      <c r="N373" s="163"/>
      <c r="O373" s="163"/>
      <c r="P373" s="163"/>
      <c r="Q373" s="163"/>
      <c r="R373" s="433"/>
    </row>
    <row r="374" spans="1:18" s="1" customFormat="1">
      <c r="A374" s="163"/>
      <c r="B374" s="163"/>
      <c r="C374" s="163"/>
      <c r="D374" s="178"/>
      <c r="E374" s="163"/>
      <c r="F374" s="163"/>
      <c r="G374" s="163"/>
      <c r="H374" s="163"/>
      <c r="I374" s="163"/>
      <c r="J374" s="163"/>
      <c r="K374" s="163"/>
      <c r="L374" s="163"/>
      <c r="M374" s="163"/>
      <c r="N374" s="163"/>
      <c r="O374" s="163"/>
      <c r="P374" s="163"/>
      <c r="Q374" s="163"/>
      <c r="R374" s="433"/>
    </row>
    <row r="375" spans="1:18" s="1" customFormat="1">
      <c r="A375" s="163"/>
      <c r="B375" s="163"/>
      <c r="C375" s="163"/>
      <c r="D375" s="178"/>
      <c r="E375" s="163"/>
      <c r="F375" s="163"/>
      <c r="G375" s="163"/>
      <c r="H375" s="163"/>
      <c r="I375" s="163"/>
      <c r="J375" s="163"/>
      <c r="K375" s="163"/>
      <c r="L375" s="163"/>
      <c r="M375" s="163"/>
      <c r="N375" s="163"/>
      <c r="O375" s="163"/>
      <c r="P375" s="163"/>
      <c r="Q375" s="163"/>
      <c r="R375" s="433"/>
    </row>
    <row r="376" spans="1:18" s="1" customFormat="1">
      <c r="A376" s="163"/>
      <c r="B376" s="163"/>
      <c r="C376" s="163"/>
      <c r="D376" s="178"/>
      <c r="E376" s="163"/>
      <c r="F376" s="163"/>
      <c r="G376" s="163"/>
      <c r="H376" s="163"/>
      <c r="I376" s="163"/>
      <c r="J376" s="163"/>
      <c r="K376" s="163"/>
      <c r="L376" s="163"/>
      <c r="M376" s="163"/>
      <c r="N376" s="163"/>
      <c r="O376" s="163"/>
      <c r="P376" s="163"/>
      <c r="Q376" s="163"/>
      <c r="R376" s="433"/>
    </row>
    <row r="377" spans="1:18" s="1" customFormat="1">
      <c r="A377" s="163"/>
      <c r="B377" s="163"/>
      <c r="C377" s="163"/>
      <c r="D377" s="178"/>
      <c r="E377" s="163"/>
      <c r="F377" s="163"/>
      <c r="G377" s="163"/>
      <c r="H377" s="163"/>
      <c r="I377" s="163"/>
      <c r="J377" s="163"/>
      <c r="K377" s="163"/>
      <c r="L377" s="163"/>
      <c r="M377" s="163"/>
      <c r="N377" s="163"/>
      <c r="O377" s="163"/>
      <c r="P377" s="163"/>
      <c r="Q377" s="163"/>
      <c r="R377" s="433"/>
    </row>
    <row r="378" spans="1:18" s="1" customFormat="1">
      <c r="A378" s="163"/>
      <c r="B378" s="163"/>
      <c r="C378" s="163"/>
      <c r="D378" s="178"/>
      <c r="E378" s="163"/>
      <c r="F378" s="163"/>
      <c r="G378" s="163"/>
      <c r="H378" s="163"/>
      <c r="I378" s="163"/>
      <c r="J378" s="163"/>
      <c r="K378" s="163"/>
      <c r="L378" s="163"/>
      <c r="M378" s="163"/>
      <c r="N378" s="163"/>
      <c r="O378" s="163"/>
      <c r="P378" s="163"/>
      <c r="Q378" s="163"/>
      <c r="R378" s="433"/>
    </row>
    <row r="379" spans="1:18" s="1" customFormat="1">
      <c r="A379" s="163"/>
      <c r="B379" s="163"/>
      <c r="C379" s="163"/>
      <c r="D379" s="178"/>
      <c r="E379" s="163"/>
      <c r="F379" s="163"/>
      <c r="G379" s="163"/>
      <c r="H379" s="163"/>
      <c r="I379" s="163"/>
      <c r="J379" s="163"/>
      <c r="K379" s="163"/>
      <c r="L379" s="163"/>
      <c r="M379" s="163"/>
      <c r="N379" s="163"/>
      <c r="O379" s="163"/>
      <c r="P379" s="163"/>
      <c r="Q379" s="163"/>
      <c r="R379" s="433"/>
    </row>
    <row r="380" spans="1:18" s="1" customFormat="1">
      <c r="A380" s="163"/>
      <c r="B380" s="163"/>
      <c r="C380" s="163"/>
      <c r="D380" s="178"/>
      <c r="E380" s="163"/>
      <c r="F380" s="163"/>
      <c r="G380" s="163"/>
      <c r="H380" s="163"/>
      <c r="I380" s="163"/>
      <c r="J380" s="163"/>
      <c r="K380" s="163"/>
      <c r="L380" s="163"/>
      <c r="M380" s="163"/>
      <c r="N380" s="163"/>
      <c r="O380" s="163"/>
      <c r="P380" s="163"/>
      <c r="Q380" s="163"/>
      <c r="R380" s="433"/>
    </row>
    <row r="381" spans="1:18" s="1" customFormat="1">
      <c r="A381" s="163"/>
      <c r="B381" s="163"/>
      <c r="C381" s="163"/>
      <c r="D381" s="178"/>
      <c r="E381" s="163"/>
      <c r="F381" s="163"/>
      <c r="G381" s="163"/>
      <c r="H381" s="163"/>
      <c r="I381" s="163"/>
      <c r="J381" s="163"/>
      <c r="K381" s="163"/>
      <c r="L381" s="163"/>
      <c r="M381" s="163"/>
      <c r="N381" s="163"/>
      <c r="O381" s="163"/>
      <c r="P381" s="163"/>
      <c r="Q381" s="163"/>
      <c r="R381" s="433"/>
    </row>
    <row r="382" spans="1:18" s="1" customFormat="1">
      <c r="A382" s="163"/>
      <c r="B382" s="163"/>
      <c r="C382" s="163"/>
      <c r="D382" s="178"/>
      <c r="E382" s="163"/>
      <c r="F382" s="163"/>
      <c r="G382" s="163"/>
      <c r="H382" s="163"/>
      <c r="I382" s="163"/>
      <c r="J382" s="163"/>
      <c r="K382" s="163"/>
      <c r="L382" s="163"/>
      <c r="M382" s="163"/>
      <c r="N382" s="163"/>
      <c r="O382" s="163"/>
      <c r="P382" s="163"/>
      <c r="Q382" s="163"/>
      <c r="R382" s="433"/>
    </row>
    <row r="383" spans="1:18" s="1" customFormat="1">
      <c r="A383" s="163"/>
      <c r="B383" s="163"/>
      <c r="C383" s="163"/>
      <c r="D383" s="178"/>
      <c r="E383" s="163"/>
      <c r="F383" s="163"/>
      <c r="G383" s="163"/>
      <c r="H383" s="163"/>
      <c r="I383" s="163"/>
      <c r="J383" s="163"/>
      <c r="K383" s="163"/>
      <c r="L383" s="163"/>
      <c r="M383" s="163"/>
      <c r="N383" s="163"/>
      <c r="O383" s="163"/>
      <c r="P383" s="163"/>
      <c r="Q383" s="163"/>
      <c r="R383" s="433"/>
    </row>
    <row r="384" spans="1:18" s="1" customFormat="1">
      <c r="A384" s="163"/>
      <c r="B384" s="163"/>
      <c r="C384" s="163"/>
      <c r="D384" s="178"/>
      <c r="E384" s="163"/>
      <c r="F384" s="163"/>
      <c r="G384" s="163"/>
      <c r="H384" s="163"/>
      <c r="I384" s="163"/>
      <c r="J384" s="163"/>
      <c r="K384" s="163"/>
      <c r="L384" s="163"/>
      <c r="M384" s="163"/>
      <c r="N384" s="163"/>
      <c r="O384" s="163"/>
      <c r="P384" s="163"/>
      <c r="Q384" s="163"/>
      <c r="R384" s="433"/>
    </row>
    <row r="385" spans="1:18" s="1" customFormat="1">
      <c r="A385" s="163"/>
      <c r="B385" s="163"/>
      <c r="C385" s="163"/>
      <c r="D385" s="178"/>
      <c r="E385" s="163"/>
      <c r="F385" s="163"/>
      <c r="G385" s="163"/>
      <c r="H385" s="163"/>
      <c r="I385" s="163"/>
      <c r="J385" s="163"/>
      <c r="K385" s="163"/>
      <c r="L385" s="163"/>
      <c r="M385" s="163"/>
      <c r="N385" s="163"/>
      <c r="O385" s="163"/>
      <c r="P385" s="163"/>
      <c r="Q385" s="163"/>
      <c r="R385" s="433"/>
    </row>
    <row r="386" spans="1:18" s="1" customFormat="1">
      <c r="A386" s="163"/>
      <c r="B386" s="163"/>
      <c r="C386" s="163"/>
      <c r="D386" s="178"/>
      <c r="E386" s="163"/>
      <c r="F386" s="163"/>
      <c r="G386" s="163"/>
      <c r="H386" s="163"/>
      <c r="I386" s="163"/>
      <c r="J386" s="163"/>
      <c r="K386" s="163"/>
      <c r="L386" s="163"/>
      <c r="M386" s="163"/>
      <c r="N386" s="163"/>
      <c r="O386" s="163"/>
      <c r="P386" s="163"/>
      <c r="Q386" s="163"/>
      <c r="R386" s="433"/>
    </row>
    <row r="387" spans="1:18" s="1" customFormat="1">
      <c r="A387" s="163"/>
      <c r="B387" s="163"/>
      <c r="C387" s="163"/>
      <c r="D387" s="178"/>
      <c r="E387" s="163"/>
      <c r="F387" s="163"/>
      <c r="G387" s="163"/>
      <c r="H387" s="163"/>
      <c r="I387" s="163"/>
      <c r="J387" s="163"/>
      <c r="K387" s="163"/>
      <c r="L387" s="163"/>
      <c r="M387" s="163"/>
      <c r="N387" s="163"/>
      <c r="O387" s="163"/>
      <c r="P387" s="163"/>
      <c r="Q387" s="163"/>
      <c r="R387" s="433"/>
    </row>
    <row r="388" spans="1:18" s="1" customFormat="1">
      <c r="A388" s="163"/>
      <c r="B388" s="163"/>
      <c r="C388" s="163"/>
      <c r="D388" s="178"/>
      <c r="E388" s="163"/>
      <c r="F388" s="163"/>
      <c r="G388" s="163"/>
      <c r="H388" s="163"/>
      <c r="I388" s="163"/>
      <c r="J388" s="163"/>
      <c r="K388" s="163"/>
      <c r="L388" s="163"/>
      <c r="M388" s="163"/>
      <c r="N388" s="163"/>
      <c r="O388" s="163"/>
      <c r="P388" s="163"/>
      <c r="Q388" s="163"/>
      <c r="R388" s="433"/>
    </row>
    <row r="389" spans="1:18" s="1" customFormat="1">
      <c r="A389" s="163"/>
      <c r="B389" s="163"/>
      <c r="C389" s="163"/>
      <c r="D389" s="178"/>
      <c r="E389" s="163"/>
      <c r="F389" s="163"/>
      <c r="G389" s="163"/>
      <c r="H389" s="163"/>
      <c r="I389" s="163"/>
      <c r="J389" s="163"/>
      <c r="K389" s="163"/>
      <c r="L389" s="163"/>
      <c r="M389" s="163"/>
      <c r="N389" s="163"/>
      <c r="O389" s="163"/>
      <c r="P389" s="163"/>
      <c r="Q389" s="163"/>
      <c r="R389" s="433"/>
    </row>
    <row r="390" spans="1:18" s="1" customFormat="1">
      <c r="A390" s="163"/>
      <c r="B390" s="163"/>
      <c r="C390" s="163"/>
      <c r="D390" s="178"/>
      <c r="E390" s="163"/>
      <c r="F390" s="163"/>
      <c r="G390" s="163"/>
      <c r="H390" s="163"/>
      <c r="I390" s="163"/>
      <c r="J390" s="163"/>
      <c r="K390" s="163"/>
      <c r="L390" s="163"/>
      <c r="M390" s="163"/>
      <c r="N390" s="163"/>
      <c r="O390" s="163"/>
      <c r="P390" s="163"/>
      <c r="Q390" s="163"/>
      <c r="R390" s="433"/>
    </row>
    <row r="391" spans="1:18" s="1" customFormat="1">
      <c r="A391" s="163"/>
      <c r="B391" s="163"/>
      <c r="C391" s="163"/>
      <c r="D391" s="178"/>
      <c r="E391" s="163"/>
      <c r="F391" s="163"/>
      <c r="G391" s="163"/>
      <c r="H391" s="163"/>
      <c r="I391" s="163"/>
      <c r="J391" s="163"/>
      <c r="K391" s="163"/>
      <c r="L391" s="163"/>
      <c r="M391" s="163"/>
      <c r="N391" s="163"/>
      <c r="O391" s="163"/>
      <c r="P391" s="163"/>
      <c r="Q391" s="163"/>
      <c r="R391" s="433"/>
    </row>
    <row r="392" spans="1:18" s="1" customFormat="1">
      <c r="A392" s="163"/>
      <c r="B392" s="163"/>
      <c r="C392" s="163"/>
      <c r="D392" s="178"/>
      <c r="E392" s="163"/>
      <c r="F392" s="163"/>
      <c r="G392" s="163"/>
      <c r="H392" s="163"/>
      <c r="I392" s="163"/>
      <c r="J392" s="163"/>
      <c r="K392" s="163"/>
      <c r="L392" s="163"/>
      <c r="M392" s="163"/>
      <c r="N392" s="163"/>
      <c r="O392" s="163"/>
      <c r="P392" s="163"/>
      <c r="Q392" s="163"/>
      <c r="R392" s="433"/>
    </row>
    <row r="393" spans="1:18" s="1" customFormat="1">
      <c r="A393" s="163"/>
      <c r="B393" s="163"/>
      <c r="C393" s="163"/>
      <c r="D393" s="178"/>
      <c r="E393" s="163"/>
      <c r="F393" s="163"/>
      <c r="G393" s="163"/>
      <c r="H393" s="163"/>
      <c r="I393" s="163"/>
      <c r="J393" s="163"/>
      <c r="K393" s="163"/>
      <c r="L393" s="163"/>
      <c r="M393" s="163"/>
      <c r="N393" s="163"/>
      <c r="O393" s="163"/>
      <c r="P393" s="163"/>
      <c r="Q393" s="163"/>
      <c r="R393" s="433"/>
    </row>
    <row r="394" spans="1:18" s="1" customFormat="1">
      <c r="A394" s="163"/>
      <c r="B394" s="163"/>
      <c r="C394" s="163"/>
      <c r="D394" s="178"/>
      <c r="E394" s="163"/>
      <c r="F394" s="163"/>
      <c r="G394" s="163"/>
      <c r="H394" s="163"/>
      <c r="I394" s="163"/>
      <c r="J394" s="163"/>
      <c r="K394" s="163"/>
      <c r="L394" s="163"/>
      <c r="M394" s="163"/>
      <c r="N394" s="163"/>
      <c r="O394" s="163"/>
      <c r="P394" s="163"/>
      <c r="Q394" s="163"/>
      <c r="R394" s="433"/>
    </row>
    <row r="395" spans="1:18" s="1" customFormat="1">
      <c r="A395" s="163"/>
      <c r="B395" s="163"/>
      <c r="C395" s="163"/>
      <c r="D395" s="178"/>
      <c r="E395" s="163"/>
      <c r="F395" s="163"/>
      <c r="G395" s="163"/>
      <c r="H395" s="163"/>
      <c r="I395" s="163"/>
      <c r="J395" s="163"/>
      <c r="K395" s="163"/>
      <c r="L395" s="163"/>
      <c r="M395" s="163"/>
      <c r="N395" s="163"/>
      <c r="O395" s="163"/>
      <c r="P395" s="163"/>
      <c r="Q395" s="163"/>
      <c r="R395" s="433"/>
    </row>
    <row r="396" spans="1:18" s="1" customFormat="1">
      <c r="A396" s="163"/>
      <c r="B396" s="163"/>
      <c r="C396" s="163"/>
      <c r="D396" s="178"/>
      <c r="E396" s="163"/>
      <c r="F396" s="163"/>
      <c r="G396" s="163"/>
      <c r="H396" s="163"/>
      <c r="I396" s="163"/>
      <c r="J396" s="163"/>
      <c r="K396" s="163"/>
      <c r="L396" s="163"/>
      <c r="M396" s="163"/>
      <c r="N396" s="163"/>
      <c r="O396" s="163"/>
      <c r="P396" s="163"/>
      <c r="Q396" s="163"/>
      <c r="R396" s="433"/>
    </row>
    <row r="397" spans="1:18" s="1" customFormat="1">
      <c r="A397" s="163"/>
      <c r="B397" s="163"/>
      <c r="C397" s="163"/>
      <c r="D397" s="178"/>
      <c r="E397" s="163"/>
      <c r="F397" s="163"/>
      <c r="G397" s="163"/>
      <c r="H397" s="163"/>
      <c r="I397" s="163"/>
      <c r="J397" s="163"/>
      <c r="K397" s="163"/>
      <c r="L397" s="163"/>
      <c r="M397" s="163"/>
      <c r="N397" s="163"/>
      <c r="O397" s="163"/>
      <c r="P397" s="163"/>
      <c r="Q397" s="163"/>
      <c r="R397" s="433"/>
    </row>
    <row r="398" spans="1:18" s="1" customFormat="1">
      <c r="A398" s="163"/>
      <c r="B398" s="163"/>
      <c r="C398" s="163"/>
      <c r="D398" s="178"/>
      <c r="E398" s="163"/>
      <c r="F398" s="163"/>
      <c r="G398" s="163"/>
      <c r="H398" s="163"/>
      <c r="I398" s="163"/>
      <c r="J398" s="163"/>
      <c r="K398" s="163"/>
      <c r="L398" s="163"/>
      <c r="M398" s="163"/>
      <c r="N398" s="163"/>
      <c r="O398" s="163"/>
      <c r="P398" s="163"/>
      <c r="Q398" s="163"/>
      <c r="R398" s="433"/>
    </row>
    <row r="399" spans="1:18" s="1" customFormat="1">
      <c r="A399" s="163"/>
      <c r="B399" s="163"/>
      <c r="C399" s="163"/>
      <c r="D399" s="178"/>
      <c r="E399" s="163"/>
      <c r="F399" s="163"/>
      <c r="G399" s="163"/>
      <c r="H399" s="163"/>
      <c r="I399" s="163"/>
      <c r="J399" s="163"/>
      <c r="K399" s="163"/>
      <c r="L399" s="163"/>
      <c r="M399" s="163"/>
      <c r="N399" s="163"/>
      <c r="O399" s="163"/>
      <c r="P399" s="163"/>
      <c r="Q399" s="163"/>
      <c r="R399" s="433"/>
    </row>
    <row r="400" spans="1:18" s="1" customFormat="1">
      <c r="A400" s="163"/>
      <c r="B400" s="163"/>
      <c r="C400" s="163"/>
      <c r="D400" s="178"/>
      <c r="E400" s="163"/>
      <c r="F400" s="163"/>
      <c r="G400" s="163"/>
      <c r="H400" s="163"/>
      <c r="I400" s="163"/>
      <c r="J400" s="163"/>
      <c r="K400" s="163"/>
      <c r="L400" s="163"/>
      <c r="M400" s="163"/>
      <c r="N400" s="163"/>
      <c r="O400" s="163"/>
      <c r="P400" s="163"/>
      <c r="Q400" s="163"/>
      <c r="R400" s="433"/>
    </row>
    <row r="401" spans="1:18" s="1" customFormat="1">
      <c r="A401" s="163"/>
      <c r="B401" s="163"/>
      <c r="C401" s="163"/>
      <c r="D401" s="178"/>
      <c r="E401" s="163"/>
      <c r="F401" s="163"/>
      <c r="G401" s="163"/>
      <c r="H401" s="163"/>
      <c r="I401" s="163"/>
      <c r="J401" s="163"/>
      <c r="K401" s="163"/>
      <c r="L401" s="163"/>
      <c r="M401" s="163"/>
      <c r="N401" s="163"/>
      <c r="O401" s="163"/>
      <c r="P401" s="163"/>
      <c r="Q401" s="163"/>
      <c r="R401" s="433"/>
    </row>
    <row r="402" spans="1:18" s="1" customFormat="1">
      <c r="A402" s="163"/>
      <c r="B402" s="163"/>
      <c r="C402" s="163"/>
      <c r="D402" s="178"/>
      <c r="E402" s="163"/>
      <c r="F402" s="163"/>
      <c r="G402" s="163"/>
      <c r="H402" s="163"/>
      <c r="I402" s="163"/>
      <c r="J402" s="163"/>
      <c r="K402" s="163"/>
      <c r="L402" s="163"/>
      <c r="M402" s="163"/>
      <c r="N402" s="163"/>
      <c r="O402" s="163"/>
      <c r="P402" s="163"/>
      <c r="Q402" s="163"/>
      <c r="R402" s="433"/>
    </row>
    <row r="403" spans="1:18" s="1" customFormat="1">
      <c r="A403" s="163"/>
      <c r="B403" s="163"/>
      <c r="C403" s="163"/>
      <c r="D403" s="178"/>
      <c r="E403" s="163"/>
      <c r="F403" s="163"/>
      <c r="G403" s="163"/>
      <c r="H403" s="163"/>
      <c r="I403" s="163"/>
      <c r="J403" s="163"/>
      <c r="K403" s="163"/>
      <c r="L403" s="163"/>
      <c r="M403" s="163"/>
      <c r="N403" s="163"/>
      <c r="O403" s="163"/>
      <c r="P403" s="163"/>
      <c r="Q403" s="163"/>
      <c r="R403" s="433"/>
    </row>
    <row r="404" spans="1:18" s="1" customFormat="1">
      <c r="A404" s="163"/>
      <c r="B404" s="163"/>
      <c r="C404" s="163"/>
      <c r="D404" s="178"/>
      <c r="E404" s="163"/>
      <c r="F404" s="163"/>
      <c r="G404" s="163"/>
      <c r="H404" s="163"/>
      <c r="I404" s="163"/>
      <c r="J404" s="163"/>
      <c r="K404" s="163"/>
      <c r="L404" s="163"/>
      <c r="M404" s="163"/>
      <c r="N404" s="163"/>
      <c r="O404" s="163"/>
      <c r="P404" s="163"/>
      <c r="Q404" s="163"/>
      <c r="R404" s="433"/>
    </row>
    <row r="405" spans="1:18" s="1" customFormat="1">
      <c r="A405" s="163"/>
      <c r="B405" s="163"/>
      <c r="C405" s="163"/>
      <c r="D405" s="178"/>
      <c r="E405" s="163"/>
      <c r="F405" s="163"/>
      <c r="G405" s="163"/>
      <c r="H405" s="163"/>
      <c r="I405" s="163"/>
      <c r="J405" s="163"/>
      <c r="K405" s="163"/>
      <c r="L405" s="163"/>
      <c r="M405" s="163"/>
      <c r="N405" s="163"/>
      <c r="O405" s="163"/>
      <c r="P405" s="163"/>
      <c r="Q405" s="163"/>
      <c r="R405" s="433"/>
    </row>
    <row r="406" spans="1:18" s="1" customFormat="1">
      <c r="A406" s="163"/>
      <c r="B406" s="163"/>
      <c r="C406" s="163"/>
      <c r="D406" s="178"/>
      <c r="E406" s="163"/>
      <c r="F406" s="163"/>
      <c r="G406" s="163"/>
      <c r="H406" s="163"/>
      <c r="I406" s="163"/>
      <c r="J406" s="163"/>
      <c r="K406" s="163"/>
      <c r="L406" s="163"/>
      <c r="M406" s="163"/>
      <c r="N406" s="163"/>
      <c r="O406" s="163"/>
      <c r="P406" s="163"/>
      <c r="Q406" s="163"/>
      <c r="R406" s="433"/>
    </row>
    <row r="407" spans="1:18" s="1" customFormat="1">
      <c r="A407" s="163"/>
      <c r="B407" s="163"/>
      <c r="C407" s="163"/>
      <c r="D407" s="178"/>
      <c r="E407" s="163"/>
      <c r="F407" s="163"/>
      <c r="G407" s="163"/>
      <c r="H407" s="163"/>
      <c r="I407" s="163"/>
      <c r="J407" s="163"/>
      <c r="K407" s="163"/>
      <c r="L407" s="163"/>
      <c r="M407" s="163"/>
      <c r="N407" s="163"/>
      <c r="O407" s="163"/>
      <c r="P407" s="163"/>
      <c r="Q407" s="163"/>
      <c r="R407" s="433"/>
    </row>
    <row r="408" spans="1:18" s="1" customFormat="1">
      <c r="A408" s="163"/>
      <c r="B408" s="163"/>
      <c r="C408" s="163"/>
      <c r="D408" s="178"/>
      <c r="E408" s="163"/>
      <c r="F408" s="163"/>
      <c r="G408" s="163"/>
      <c r="H408" s="163"/>
      <c r="I408" s="163"/>
      <c r="J408" s="163"/>
      <c r="K408" s="163"/>
      <c r="L408" s="163"/>
      <c r="M408" s="163"/>
      <c r="N408" s="163"/>
      <c r="O408" s="163"/>
      <c r="P408" s="163"/>
      <c r="Q408" s="163"/>
      <c r="R408" s="433"/>
    </row>
    <row r="409" spans="1:18" s="1" customFormat="1">
      <c r="A409" s="163"/>
      <c r="B409" s="163"/>
      <c r="C409" s="163"/>
      <c r="D409" s="178"/>
      <c r="E409" s="163"/>
      <c r="F409" s="163"/>
      <c r="G409" s="163"/>
      <c r="H409" s="163"/>
      <c r="I409" s="163"/>
      <c r="J409" s="163"/>
      <c r="K409" s="163"/>
      <c r="L409" s="163"/>
      <c r="M409" s="163"/>
      <c r="N409" s="163"/>
      <c r="O409" s="163"/>
      <c r="P409" s="163"/>
      <c r="Q409" s="163"/>
      <c r="R409" s="433"/>
    </row>
    <row r="410" spans="1:18" s="1" customFormat="1">
      <c r="A410" s="163"/>
      <c r="B410" s="163"/>
      <c r="C410" s="163"/>
      <c r="D410" s="178"/>
      <c r="E410" s="163"/>
      <c r="F410" s="163"/>
      <c r="G410" s="163"/>
      <c r="H410" s="163"/>
      <c r="I410" s="163"/>
      <c r="J410" s="163"/>
      <c r="K410" s="163"/>
      <c r="L410" s="163"/>
      <c r="M410" s="163"/>
      <c r="N410" s="163"/>
      <c r="O410" s="163"/>
      <c r="P410" s="163"/>
      <c r="Q410" s="163"/>
      <c r="R410" s="433"/>
    </row>
    <row r="411" spans="1:18" s="1" customFormat="1">
      <c r="A411" s="163"/>
      <c r="B411" s="163"/>
      <c r="C411" s="163"/>
      <c r="D411" s="178"/>
      <c r="E411" s="163"/>
      <c r="F411" s="163"/>
      <c r="G411" s="163"/>
      <c r="H411" s="163"/>
      <c r="I411" s="163"/>
      <c r="J411" s="163"/>
      <c r="K411" s="163"/>
      <c r="L411" s="163"/>
      <c r="M411" s="163"/>
      <c r="N411" s="163"/>
      <c r="O411" s="163"/>
      <c r="P411" s="163"/>
      <c r="Q411" s="163"/>
      <c r="R411" s="433"/>
    </row>
    <row r="412" spans="1:18" s="1" customFormat="1">
      <c r="A412" s="163"/>
      <c r="B412" s="163"/>
      <c r="C412" s="163"/>
      <c r="D412" s="178"/>
      <c r="E412" s="163"/>
      <c r="F412" s="163"/>
      <c r="G412" s="163"/>
      <c r="H412" s="163"/>
      <c r="I412" s="163"/>
      <c r="J412" s="163"/>
      <c r="K412" s="163"/>
      <c r="L412" s="163"/>
      <c r="M412" s="163"/>
      <c r="N412" s="163"/>
      <c r="O412" s="163"/>
      <c r="P412" s="163"/>
      <c r="Q412" s="163"/>
      <c r="R412" s="433"/>
    </row>
    <row r="413" spans="1:18" s="1" customFormat="1">
      <c r="A413" s="163"/>
      <c r="B413" s="163"/>
      <c r="C413" s="163"/>
      <c r="D413" s="178"/>
      <c r="E413" s="163"/>
      <c r="F413" s="163"/>
      <c r="G413" s="163"/>
      <c r="H413" s="163"/>
      <c r="I413" s="163"/>
      <c r="J413" s="163"/>
      <c r="K413" s="163"/>
      <c r="L413" s="163"/>
      <c r="M413" s="163"/>
      <c r="N413" s="163"/>
      <c r="O413" s="163"/>
      <c r="P413" s="163"/>
      <c r="Q413" s="163"/>
      <c r="R413" s="433"/>
    </row>
    <row r="414" spans="1:18" s="1" customFormat="1">
      <c r="A414" s="163"/>
      <c r="B414" s="163"/>
      <c r="C414" s="163"/>
      <c r="D414" s="178"/>
      <c r="E414" s="163"/>
      <c r="F414" s="163"/>
      <c r="G414" s="163"/>
      <c r="H414" s="163"/>
      <c r="I414" s="163"/>
      <c r="J414" s="163"/>
      <c r="K414" s="163"/>
      <c r="L414" s="163"/>
      <c r="M414" s="163"/>
      <c r="N414" s="163"/>
      <c r="O414" s="163"/>
      <c r="P414" s="163"/>
      <c r="Q414" s="163"/>
      <c r="R414" s="433"/>
    </row>
    <row r="415" spans="1:18" s="1" customFormat="1">
      <c r="A415" s="163"/>
      <c r="B415" s="163"/>
      <c r="C415" s="163"/>
      <c r="D415" s="178"/>
      <c r="E415" s="163"/>
      <c r="F415" s="163"/>
      <c r="G415" s="163"/>
      <c r="H415" s="163"/>
      <c r="I415" s="163"/>
      <c r="J415" s="163"/>
      <c r="K415" s="163"/>
      <c r="L415" s="163"/>
      <c r="M415" s="163"/>
      <c r="N415" s="163"/>
      <c r="O415" s="163"/>
      <c r="P415" s="163"/>
      <c r="Q415" s="163"/>
      <c r="R415" s="433"/>
    </row>
    <row r="416" spans="1:18" s="1" customFormat="1">
      <c r="A416" s="163"/>
      <c r="B416" s="163"/>
      <c r="C416" s="163"/>
      <c r="D416" s="178"/>
      <c r="E416" s="163"/>
      <c r="F416" s="163"/>
      <c r="G416" s="163"/>
      <c r="H416" s="163"/>
      <c r="I416" s="163"/>
      <c r="J416" s="163"/>
      <c r="K416" s="163"/>
      <c r="L416" s="163"/>
      <c r="M416" s="163"/>
      <c r="N416" s="163"/>
      <c r="O416" s="163"/>
      <c r="P416" s="163"/>
      <c r="Q416" s="163"/>
      <c r="R416" s="433"/>
    </row>
    <row r="417" spans="1:18" s="1" customFormat="1">
      <c r="A417" s="163"/>
      <c r="B417" s="163"/>
      <c r="C417" s="163"/>
      <c r="D417" s="178"/>
      <c r="E417" s="163"/>
      <c r="F417" s="163"/>
      <c r="G417" s="163"/>
      <c r="H417" s="163"/>
      <c r="I417" s="163"/>
      <c r="J417" s="163"/>
      <c r="K417" s="163"/>
      <c r="L417" s="163"/>
      <c r="M417" s="163"/>
      <c r="N417" s="163"/>
      <c r="O417" s="163"/>
      <c r="P417" s="163"/>
      <c r="Q417" s="163"/>
      <c r="R417" s="433"/>
    </row>
    <row r="418" spans="1:18" s="1" customFormat="1">
      <c r="A418" s="163"/>
      <c r="B418" s="163"/>
      <c r="C418" s="163"/>
      <c r="D418" s="178"/>
      <c r="E418" s="163"/>
      <c r="F418" s="163"/>
      <c r="G418" s="163"/>
      <c r="H418" s="163"/>
      <c r="I418" s="163"/>
      <c r="J418" s="163"/>
      <c r="K418" s="163"/>
      <c r="L418" s="163"/>
      <c r="M418" s="163"/>
      <c r="N418" s="163"/>
      <c r="O418" s="163"/>
      <c r="P418" s="163"/>
      <c r="Q418" s="163"/>
      <c r="R418" s="433"/>
    </row>
    <row r="419" spans="1:18" s="1" customFormat="1">
      <c r="A419" s="163"/>
      <c r="B419" s="163"/>
      <c r="C419" s="163"/>
      <c r="D419" s="178"/>
      <c r="E419" s="163"/>
      <c r="F419" s="163"/>
      <c r="G419" s="163"/>
      <c r="H419" s="163"/>
      <c r="I419" s="163"/>
      <c r="J419" s="163"/>
      <c r="K419" s="163"/>
      <c r="L419" s="163"/>
      <c r="M419" s="163"/>
      <c r="N419" s="163"/>
      <c r="O419" s="163"/>
      <c r="P419" s="163"/>
      <c r="Q419" s="163"/>
      <c r="R419" s="433"/>
    </row>
    <row r="420" spans="1:18" s="1" customFormat="1">
      <c r="A420" s="163"/>
      <c r="B420" s="163"/>
      <c r="C420" s="163"/>
      <c r="D420" s="178"/>
      <c r="E420" s="163"/>
      <c r="F420" s="163"/>
      <c r="G420" s="163"/>
      <c r="H420" s="163"/>
      <c r="I420" s="163"/>
      <c r="J420" s="163"/>
      <c r="K420" s="163"/>
      <c r="L420" s="163"/>
      <c r="M420" s="163"/>
      <c r="N420" s="163"/>
      <c r="O420" s="163"/>
      <c r="P420" s="163"/>
      <c r="Q420" s="163"/>
      <c r="R420" s="433"/>
    </row>
    <row r="421" spans="1:18" s="1" customFormat="1">
      <c r="A421" s="163"/>
      <c r="B421" s="163"/>
      <c r="C421" s="163"/>
      <c r="D421" s="178"/>
      <c r="E421" s="163"/>
      <c r="F421" s="163"/>
      <c r="G421" s="163"/>
      <c r="H421" s="163"/>
      <c r="I421" s="163"/>
      <c r="J421" s="163"/>
      <c r="K421" s="163"/>
      <c r="L421" s="163"/>
      <c r="M421" s="163"/>
      <c r="N421" s="163"/>
      <c r="O421" s="163"/>
      <c r="P421" s="163"/>
      <c r="Q421" s="163"/>
      <c r="R421" s="433"/>
    </row>
    <row r="422" spans="1:18" s="1" customFormat="1">
      <c r="A422" s="163"/>
      <c r="B422" s="163"/>
      <c r="C422" s="163"/>
      <c r="D422" s="178"/>
      <c r="E422" s="163"/>
      <c r="F422" s="163"/>
      <c r="G422" s="163"/>
      <c r="H422" s="163"/>
      <c r="I422" s="163"/>
      <c r="J422" s="163"/>
      <c r="K422" s="163"/>
      <c r="L422" s="163"/>
      <c r="M422" s="163"/>
      <c r="N422" s="163"/>
      <c r="O422" s="163"/>
      <c r="P422" s="163"/>
      <c r="Q422" s="163"/>
      <c r="R422" s="433"/>
    </row>
    <row r="423" spans="1:18" s="1" customFormat="1">
      <c r="A423" s="163"/>
      <c r="B423" s="163"/>
      <c r="C423" s="163"/>
      <c r="D423" s="178"/>
      <c r="E423" s="163"/>
      <c r="F423" s="163"/>
      <c r="G423" s="163"/>
      <c r="H423" s="163"/>
      <c r="I423" s="163"/>
      <c r="J423" s="163"/>
      <c r="K423" s="163"/>
      <c r="L423" s="163"/>
      <c r="M423" s="163"/>
      <c r="N423" s="163"/>
      <c r="O423" s="163"/>
      <c r="P423" s="163"/>
      <c r="Q423" s="163"/>
      <c r="R423" s="433"/>
    </row>
    <row r="424" spans="1:18" s="1" customFormat="1">
      <c r="A424" s="163"/>
      <c r="B424" s="163"/>
      <c r="C424" s="163"/>
      <c r="D424" s="178"/>
      <c r="E424" s="163"/>
      <c r="F424" s="163"/>
      <c r="G424" s="163"/>
      <c r="H424" s="163"/>
      <c r="I424" s="163"/>
      <c r="J424" s="163"/>
      <c r="K424" s="163"/>
      <c r="L424" s="163"/>
      <c r="M424" s="163"/>
      <c r="N424" s="163"/>
      <c r="O424" s="163"/>
      <c r="P424" s="163"/>
      <c r="Q424" s="163"/>
      <c r="R424" s="433"/>
    </row>
    <row r="425" spans="1:18" s="1" customFormat="1">
      <c r="A425" s="163"/>
      <c r="B425" s="163"/>
      <c r="C425" s="163"/>
      <c r="D425" s="178"/>
      <c r="E425" s="163"/>
      <c r="F425" s="163"/>
      <c r="G425" s="163"/>
      <c r="H425" s="163"/>
      <c r="I425" s="163"/>
      <c r="J425" s="163"/>
      <c r="K425" s="163"/>
      <c r="L425" s="163"/>
      <c r="M425" s="163"/>
      <c r="N425" s="163"/>
      <c r="O425" s="163"/>
      <c r="P425" s="163"/>
      <c r="Q425" s="163"/>
      <c r="R425" s="433"/>
    </row>
    <row r="426" spans="1:18" s="1" customFormat="1">
      <c r="A426" s="163"/>
      <c r="B426" s="163"/>
      <c r="C426" s="163"/>
      <c r="D426" s="178"/>
      <c r="E426" s="163"/>
      <c r="F426" s="163"/>
      <c r="G426" s="163"/>
      <c r="H426" s="163"/>
      <c r="I426" s="163"/>
      <c r="J426" s="163"/>
      <c r="K426" s="163"/>
      <c r="L426" s="163"/>
      <c r="M426" s="163"/>
      <c r="N426" s="163"/>
      <c r="O426" s="163"/>
      <c r="P426" s="163"/>
      <c r="Q426" s="163"/>
      <c r="R426" s="433"/>
    </row>
    <row r="427" spans="1:18" s="1" customFormat="1">
      <c r="A427" s="163"/>
      <c r="B427" s="163"/>
      <c r="C427" s="163"/>
      <c r="D427" s="178"/>
      <c r="E427" s="163"/>
      <c r="F427" s="163"/>
      <c r="G427" s="163"/>
      <c r="H427" s="163"/>
      <c r="I427" s="163"/>
      <c r="J427" s="163"/>
      <c r="K427" s="163"/>
      <c r="L427" s="163"/>
      <c r="M427" s="163"/>
      <c r="N427" s="163"/>
      <c r="O427" s="163"/>
      <c r="P427" s="163"/>
      <c r="Q427" s="163"/>
      <c r="R427" s="433"/>
    </row>
    <row r="428" spans="1:18" s="1" customFormat="1">
      <c r="A428" s="163"/>
      <c r="B428" s="163"/>
      <c r="C428" s="163"/>
      <c r="D428" s="178"/>
      <c r="E428" s="163"/>
      <c r="F428" s="163"/>
      <c r="G428" s="163"/>
      <c r="H428" s="163"/>
      <c r="I428" s="163"/>
      <c r="J428" s="163"/>
      <c r="K428" s="163"/>
      <c r="L428" s="163"/>
      <c r="M428" s="163"/>
      <c r="N428" s="163"/>
      <c r="O428" s="163"/>
      <c r="P428" s="163"/>
      <c r="Q428" s="163"/>
      <c r="R428" s="433"/>
    </row>
    <row r="429" spans="1:18" s="1" customFormat="1">
      <c r="A429" s="163"/>
      <c r="B429" s="163"/>
      <c r="C429" s="163"/>
      <c r="D429" s="178"/>
      <c r="E429" s="163"/>
      <c r="F429" s="163"/>
      <c r="G429" s="163"/>
      <c r="H429" s="163"/>
      <c r="I429" s="163"/>
      <c r="J429" s="163"/>
      <c r="K429" s="163"/>
      <c r="L429" s="163"/>
      <c r="M429" s="163"/>
      <c r="N429" s="163"/>
      <c r="O429" s="163"/>
      <c r="P429" s="163"/>
      <c r="Q429" s="163"/>
      <c r="R429" s="433"/>
    </row>
    <row r="430" spans="1:18" s="1" customFormat="1">
      <c r="A430" s="163"/>
      <c r="B430" s="163"/>
      <c r="C430" s="163"/>
      <c r="D430" s="178"/>
      <c r="E430" s="163"/>
      <c r="F430" s="163"/>
      <c r="G430" s="163"/>
      <c r="H430" s="163"/>
      <c r="I430" s="163"/>
      <c r="J430" s="163"/>
      <c r="K430" s="163"/>
      <c r="L430" s="163"/>
      <c r="M430" s="163"/>
      <c r="N430" s="163"/>
      <c r="O430" s="163"/>
      <c r="P430" s="163"/>
      <c r="Q430" s="163"/>
      <c r="R430" s="433"/>
    </row>
    <row r="431" spans="1:18" s="1" customFormat="1">
      <c r="A431" s="163"/>
      <c r="B431" s="163"/>
      <c r="C431" s="163"/>
      <c r="D431" s="178"/>
      <c r="E431" s="163"/>
      <c r="F431" s="163"/>
      <c r="G431" s="163"/>
      <c r="H431" s="163"/>
      <c r="I431" s="163"/>
      <c r="J431" s="163"/>
      <c r="K431" s="163"/>
      <c r="L431" s="163"/>
      <c r="M431" s="163"/>
      <c r="N431" s="163"/>
      <c r="O431" s="163"/>
      <c r="P431" s="163"/>
      <c r="Q431" s="163"/>
      <c r="R431" s="433"/>
    </row>
    <row r="432" spans="1:18" s="1" customFormat="1">
      <c r="A432" s="163"/>
      <c r="B432" s="163"/>
      <c r="C432" s="163"/>
      <c r="D432" s="178"/>
      <c r="E432" s="163"/>
      <c r="F432" s="163"/>
      <c r="G432" s="163"/>
      <c r="H432" s="163"/>
      <c r="I432" s="163"/>
      <c r="J432" s="163"/>
      <c r="K432" s="163"/>
      <c r="L432" s="163"/>
      <c r="M432" s="163"/>
      <c r="N432" s="163"/>
      <c r="O432" s="163"/>
      <c r="P432" s="163"/>
      <c r="Q432" s="163"/>
      <c r="R432" s="433"/>
    </row>
    <row r="433" spans="1:18" s="1" customFormat="1">
      <c r="A433" s="163"/>
      <c r="B433" s="163"/>
      <c r="C433" s="163"/>
      <c r="D433" s="178"/>
      <c r="E433" s="163"/>
      <c r="F433" s="163"/>
      <c r="G433" s="163"/>
      <c r="H433" s="163"/>
      <c r="I433" s="163"/>
      <c r="J433" s="163"/>
      <c r="K433" s="163"/>
      <c r="L433" s="163"/>
      <c r="M433" s="163"/>
      <c r="N433" s="163"/>
      <c r="O433" s="163"/>
      <c r="P433" s="163"/>
      <c r="Q433" s="163"/>
      <c r="R433" s="433"/>
    </row>
    <row r="434" spans="1:18" s="1" customFormat="1">
      <c r="A434" s="163"/>
      <c r="B434" s="163"/>
      <c r="C434" s="163"/>
      <c r="D434" s="178"/>
      <c r="E434" s="163"/>
      <c r="F434" s="163"/>
      <c r="G434" s="163"/>
      <c r="H434" s="163"/>
      <c r="I434" s="163"/>
      <c r="J434" s="163"/>
      <c r="K434" s="163"/>
      <c r="L434" s="163"/>
      <c r="M434" s="163"/>
      <c r="N434" s="163"/>
      <c r="O434" s="163"/>
      <c r="P434" s="163"/>
      <c r="Q434" s="163"/>
      <c r="R434" s="433"/>
    </row>
    <row r="435" spans="1:18" s="1" customFormat="1">
      <c r="A435" s="163"/>
      <c r="B435" s="163"/>
      <c r="C435" s="163"/>
      <c r="D435" s="178"/>
      <c r="E435" s="163"/>
      <c r="F435" s="163"/>
      <c r="G435" s="163"/>
      <c r="H435" s="163"/>
      <c r="I435" s="163"/>
      <c r="J435" s="163"/>
      <c r="K435" s="163"/>
      <c r="L435" s="163"/>
      <c r="M435" s="163"/>
      <c r="N435" s="163"/>
      <c r="O435" s="163"/>
      <c r="P435" s="163"/>
      <c r="Q435" s="163"/>
      <c r="R435" s="433"/>
    </row>
    <row r="436" spans="1:18" s="1" customFormat="1">
      <c r="A436" s="163"/>
      <c r="B436" s="163"/>
      <c r="C436" s="163"/>
      <c r="D436" s="178"/>
      <c r="E436" s="163"/>
      <c r="F436" s="163"/>
      <c r="G436" s="163"/>
      <c r="H436" s="163"/>
      <c r="I436" s="163"/>
      <c r="J436" s="163"/>
      <c r="K436" s="163"/>
      <c r="L436" s="163"/>
      <c r="M436" s="163"/>
      <c r="N436" s="163"/>
      <c r="O436" s="163"/>
      <c r="P436" s="163"/>
      <c r="Q436" s="163"/>
      <c r="R436" s="433"/>
    </row>
    <row r="437" spans="1:18" s="1" customFormat="1">
      <c r="A437" s="163"/>
      <c r="B437" s="163"/>
      <c r="C437" s="163"/>
      <c r="D437" s="178"/>
      <c r="E437" s="163"/>
      <c r="F437" s="163"/>
      <c r="G437" s="163"/>
      <c r="H437" s="163"/>
      <c r="I437" s="163"/>
      <c r="J437" s="163"/>
      <c r="K437" s="163"/>
      <c r="L437" s="163"/>
      <c r="M437" s="163"/>
      <c r="N437" s="163"/>
      <c r="O437" s="163"/>
      <c r="P437" s="163"/>
      <c r="Q437" s="163"/>
      <c r="R437" s="433"/>
    </row>
    <row r="438" spans="1:18" s="1" customFormat="1">
      <c r="A438" s="163"/>
      <c r="B438" s="163"/>
      <c r="C438" s="163"/>
      <c r="D438" s="178"/>
      <c r="E438" s="163"/>
      <c r="F438" s="163"/>
      <c r="G438" s="163"/>
      <c r="H438" s="163"/>
      <c r="I438" s="163"/>
      <c r="J438" s="163"/>
      <c r="K438" s="163"/>
      <c r="L438" s="163"/>
      <c r="M438" s="163"/>
      <c r="N438" s="163"/>
      <c r="O438" s="163"/>
      <c r="P438" s="163"/>
      <c r="Q438" s="163"/>
      <c r="R438" s="433"/>
    </row>
    <row r="439" spans="1:18" s="1" customFormat="1">
      <c r="A439" s="163"/>
      <c r="B439" s="163"/>
      <c r="C439" s="163"/>
      <c r="D439" s="178"/>
      <c r="E439" s="163"/>
      <c r="F439" s="163"/>
      <c r="G439" s="163"/>
      <c r="H439" s="163"/>
      <c r="I439" s="163"/>
      <c r="J439" s="163"/>
      <c r="K439" s="163"/>
      <c r="L439" s="163"/>
      <c r="M439" s="163"/>
      <c r="N439" s="163"/>
      <c r="O439" s="163"/>
      <c r="P439" s="163"/>
      <c r="Q439" s="163"/>
      <c r="R439" s="433"/>
    </row>
    <row r="440" spans="1:18" s="1" customFormat="1">
      <c r="A440" s="163"/>
      <c r="B440" s="163"/>
      <c r="C440" s="163"/>
      <c r="D440" s="178"/>
      <c r="E440" s="163"/>
      <c r="F440" s="163"/>
      <c r="G440" s="163"/>
      <c r="H440" s="163"/>
      <c r="I440" s="163"/>
      <c r="J440" s="163"/>
      <c r="K440" s="163"/>
      <c r="L440" s="163"/>
      <c r="M440" s="163"/>
      <c r="N440" s="163"/>
      <c r="O440" s="163"/>
      <c r="P440" s="163"/>
      <c r="Q440" s="163"/>
      <c r="R440" s="433"/>
    </row>
    <row r="441" spans="1:18" s="1" customFormat="1">
      <c r="A441" s="163"/>
      <c r="B441" s="163"/>
      <c r="C441" s="163"/>
      <c r="D441" s="178"/>
      <c r="E441" s="163"/>
      <c r="F441" s="163"/>
      <c r="G441" s="163"/>
      <c r="H441" s="163"/>
      <c r="I441" s="163"/>
      <c r="J441" s="163"/>
      <c r="K441" s="163"/>
      <c r="L441" s="163"/>
      <c r="M441" s="163"/>
      <c r="N441" s="163"/>
      <c r="O441" s="163"/>
      <c r="P441" s="163"/>
      <c r="Q441" s="163"/>
      <c r="R441" s="433"/>
    </row>
    <row r="442" spans="1:18" s="1" customFormat="1">
      <c r="A442" s="163"/>
      <c r="B442" s="163"/>
      <c r="C442" s="163"/>
      <c r="D442" s="178"/>
      <c r="E442" s="163"/>
      <c r="F442" s="163"/>
      <c r="G442" s="163"/>
      <c r="H442" s="163"/>
      <c r="I442" s="163"/>
      <c r="J442" s="163"/>
      <c r="K442" s="163"/>
      <c r="L442" s="163"/>
      <c r="M442" s="163"/>
      <c r="N442" s="163"/>
      <c r="O442" s="163"/>
      <c r="P442" s="163"/>
      <c r="Q442" s="163"/>
      <c r="R442" s="433"/>
    </row>
    <row r="443" spans="1:18" s="1" customFormat="1">
      <c r="A443" s="163"/>
      <c r="B443" s="163"/>
      <c r="C443" s="163"/>
      <c r="D443" s="178"/>
      <c r="E443" s="163"/>
      <c r="F443" s="163"/>
      <c r="G443" s="163"/>
      <c r="H443" s="163"/>
      <c r="I443" s="163"/>
      <c r="J443" s="163"/>
      <c r="K443" s="163"/>
      <c r="L443" s="163"/>
      <c r="M443" s="163"/>
      <c r="N443" s="163"/>
      <c r="O443" s="163"/>
      <c r="P443" s="163"/>
      <c r="Q443" s="163"/>
      <c r="R443" s="433"/>
    </row>
    <row r="444" spans="1:18" s="1" customFormat="1">
      <c r="A444" s="163"/>
      <c r="B444" s="163"/>
      <c r="C444" s="163"/>
      <c r="D444" s="178"/>
      <c r="E444" s="163"/>
      <c r="F444" s="163"/>
      <c r="G444" s="163"/>
      <c r="H444" s="163"/>
      <c r="I444" s="163"/>
      <c r="J444" s="163"/>
      <c r="K444" s="163"/>
      <c r="L444" s="163"/>
      <c r="M444" s="163"/>
      <c r="N444" s="163"/>
      <c r="O444" s="163"/>
      <c r="P444" s="163"/>
      <c r="Q444" s="163"/>
      <c r="R444" s="433"/>
    </row>
    <row r="445" spans="1:18" s="1" customFormat="1">
      <c r="A445" s="163"/>
      <c r="B445" s="163"/>
      <c r="C445" s="163"/>
      <c r="D445" s="178"/>
      <c r="E445" s="163"/>
      <c r="F445" s="163"/>
      <c r="G445" s="163"/>
      <c r="H445" s="163"/>
      <c r="I445" s="163"/>
      <c r="J445" s="163"/>
      <c r="K445" s="163"/>
      <c r="L445" s="163"/>
      <c r="M445" s="163"/>
      <c r="N445" s="163"/>
      <c r="O445" s="163"/>
      <c r="P445" s="163"/>
      <c r="Q445" s="163"/>
      <c r="R445" s="433"/>
    </row>
    <row r="446" spans="1:18" s="1" customFormat="1">
      <c r="A446" s="163"/>
      <c r="B446" s="163"/>
      <c r="C446" s="163"/>
      <c r="D446" s="178"/>
      <c r="E446" s="163"/>
      <c r="F446" s="163"/>
      <c r="G446" s="163"/>
      <c r="H446" s="163"/>
      <c r="I446" s="163"/>
      <c r="J446" s="163"/>
      <c r="K446" s="163"/>
      <c r="L446" s="163"/>
      <c r="M446" s="163"/>
      <c r="N446" s="163"/>
      <c r="O446" s="163"/>
      <c r="P446" s="163"/>
      <c r="Q446" s="163"/>
      <c r="R446" s="433"/>
    </row>
    <row r="447" spans="1:18" s="1" customFormat="1">
      <c r="A447" s="163"/>
      <c r="B447" s="163"/>
      <c r="C447" s="163"/>
      <c r="D447" s="178"/>
      <c r="E447" s="163"/>
      <c r="F447" s="163"/>
      <c r="G447" s="163"/>
      <c r="H447" s="163"/>
      <c r="I447" s="163"/>
      <c r="J447" s="163"/>
      <c r="K447" s="163"/>
      <c r="L447" s="163"/>
      <c r="M447" s="163"/>
      <c r="N447" s="163"/>
      <c r="O447" s="163"/>
      <c r="P447" s="163"/>
      <c r="Q447" s="163"/>
      <c r="R447" s="433"/>
    </row>
    <row r="448" spans="1:18" s="1" customFormat="1">
      <c r="A448" s="163"/>
      <c r="B448" s="163"/>
      <c r="C448" s="163"/>
      <c r="D448" s="178"/>
      <c r="E448" s="163"/>
      <c r="F448" s="163"/>
      <c r="G448" s="163"/>
      <c r="H448" s="163"/>
      <c r="I448" s="163"/>
      <c r="J448" s="163"/>
      <c r="K448" s="163"/>
      <c r="L448" s="163"/>
      <c r="M448" s="163"/>
      <c r="N448" s="163"/>
      <c r="O448" s="163"/>
      <c r="P448" s="163"/>
      <c r="Q448" s="163"/>
      <c r="R448" s="433"/>
    </row>
    <row r="449" spans="1:18" s="1" customFormat="1">
      <c r="A449" s="163"/>
      <c r="B449" s="163"/>
      <c r="C449" s="163"/>
      <c r="D449" s="178"/>
      <c r="E449" s="163"/>
      <c r="F449" s="163"/>
      <c r="G449" s="163"/>
      <c r="H449" s="163"/>
      <c r="I449" s="163"/>
      <c r="J449" s="163"/>
      <c r="K449" s="163"/>
      <c r="L449" s="163"/>
      <c r="M449" s="163"/>
      <c r="N449" s="163"/>
      <c r="O449" s="163"/>
      <c r="P449" s="163"/>
      <c r="Q449" s="163"/>
      <c r="R449" s="433"/>
    </row>
    <row r="450" spans="1:18" s="1" customFormat="1">
      <c r="A450" s="163"/>
      <c r="B450" s="163"/>
      <c r="C450" s="163"/>
      <c r="D450" s="178"/>
      <c r="E450" s="163"/>
      <c r="F450" s="163"/>
      <c r="G450" s="163"/>
      <c r="H450" s="163"/>
      <c r="I450" s="163"/>
      <c r="J450" s="163"/>
      <c r="K450" s="163"/>
      <c r="L450" s="163"/>
      <c r="M450" s="163"/>
      <c r="N450" s="163"/>
      <c r="O450" s="163"/>
      <c r="P450" s="163"/>
      <c r="Q450" s="163"/>
      <c r="R450" s="433"/>
    </row>
    <row r="451" spans="1:18" s="1" customFormat="1">
      <c r="A451" s="163"/>
      <c r="B451" s="163"/>
      <c r="C451" s="163"/>
      <c r="D451" s="178"/>
      <c r="E451" s="163"/>
      <c r="F451" s="163"/>
      <c r="G451" s="163"/>
      <c r="H451" s="163"/>
      <c r="I451" s="163"/>
      <c r="J451" s="163"/>
      <c r="K451" s="163"/>
      <c r="L451" s="163"/>
      <c r="M451" s="163"/>
      <c r="N451" s="163"/>
      <c r="O451" s="163"/>
      <c r="P451" s="163"/>
      <c r="Q451" s="163"/>
      <c r="R451" s="433"/>
    </row>
    <row r="452" spans="1:18" s="1" customFormat="1">
      <c r="A452" s="163"/>
      <c r="B452" s="163"/>
      <c r="C452" s="163"/>
      <c r="D452" s="178"/>
      <c r="E452" s="163"/>
      <c r="F452" s="163"/>
      <c r="G452" s="163"/>
      <c r="H452" s="163"/>
      <c r="I452" s="163"/>
      <c r="J452" s="163"/>
      <c r="K452" s="163"/>
      <c r="L452" s="163"/>
      <c r="M452" s="163"/>
      <c r="N452" s="163"/>
      <c r="O452" s="163"/>
      <c r="P452" s="163"/>
      <c r="Q452" s="163"/>
      <c r="R452" s="433"/>
    </row>
    <row r="453" spans="1:18" s="1" customFormat="1">
      <c r="A453" s="163"/>
      <c r="B453" s="163"/>
      <c r="C453" s="163"/>
      <c r="D453" s="178"/>
      <c r="E453" s="163"/>
      <c r="F453" s="163"/>
      <c r="G453" s="163"/>
      <c r="H453" s="163"/>
      <c r="I453" s="163"/>
      <c r="J453" s="163"/>
      <c r="K453" s="163"/>
      <c r="L453" s="163"/>
      <c r="M453" s="163"/>
      <c r="N453" s="163"/>
      <c r="O453" s="163"/>
      <c r="P453" s="163"/>
      <c r="Q453" s="163"/>
      <c r="R453" s="433"/>
    </row>
    <row r="454" spans="1:18" s="1" customFormat="1">
      <c r="A454" s="163"/>
      <c r="B454" s="163"/>
      <c r="C454" s="163"/>
      <c r="D454" s="178"/>
      <c r="E454" s="163"/>
      <c r="F454" s="163"/>
      <c r="G454" s="163"/>
      <c r="H454" s="163"/>
      <c r="I454" s="163"/>
      <c r="J454" s="163"/>
      <c r="K454" s="163"/>
      <c r="L454" s="163"/>
      <c r="M454" s="163"/>
      <c r="N454" s="163"/>
      <c r="O454" s="163"/>
      <c r="P454" s="163"/>
      <c r="Q454" s="163"/>
      <c r="R454" s="433"/>
    </row>
    <row r="455" spans="1:18" s="1" customFormat="1">
      <c r="A455" s="163"/>
      <c r="B455" s="163"/>
      <c r="C455" s="163"/>
      <c r="D455" s="178"/>
      <c r="E455" s="163"/>
      <c r="F455" s="163"/>
      <c r="G455" s="163"/>
      <c r="H455" s="163"/>
      <c r="I455" s="163"/>
      <c r="J455" s="163"/>
      <c r="K455" s="163"/>
      <c r="L455" s="163"/>
      <c r="M455" s="163"/>
      <c r="N455" s="163"/>
      <c r="O455" s="163"/>
      <c r="P455" s="163"/>
      <c r="Q455" s="163"/>
      <c r="R455" s="433"/>
    </row>
    <row r="456" spans="1:18" s="1" customFormat="1">
      <c r="A456" s="163"/>
      <c r="B456" s="163"/>
      <c r="C456" s="163"/>
      <c r="D456" s="178"/>
      <c r="E456" s="163"/>
      <c r="F456" s="163"/>
      <c r="G456" s="163"/>
      <c r="H456" s="163"/>
      <c r="I456" s="163"/>
      <c r="J456" s="163"/>
      <c r="K456" s="163"/>
      <c r="L456" s="163"/>
      <c r="M456" s="163"/>
      <c r="N456" s="163"/>
      <c r="O456" s="163"/>
      <c r="P456" s="163"/>
      <c r="Q456" s="163"/>
      <c r="R456" s="433"/>
    </row>
    <row r="457" spans="1:18" s="1" customFormat="1">
      <c r="A457" s="163"/>
      <c r="B457" s="163"/>
      <c r="C457" s="163"/>
      <c r="D457" s="178"/>
      <c r="E457" s="163"/>
      <c r="F457" s="163"/>
      <c r="G457" s="163"/>
      <c r="H457" s="163"/>
      <c r="I457" s="163"/>
      <c r="J457" s="163"/>
      <c r="K457" s="163"/>
      <c r="L457" s="163"/>
      <c r="M457" s="163"/>
      <c r="N457" s="163"/>
      <c r="O457" s="163"/>
      <c r="P457" s="163"/>
      <c r="Q457" s="163"/>
      <c r="R457" s="433"/>
    </row>
    <row r="458" spans="1:18" s="1" customFormat="1">
      <c r="A458" s="163"/>
      <c r="B458" s="163"/>
      <c r="C458" s="163"/>
      <c r="D458" s="178"/>
      <c r="E458" s="163"/>
      <c r="F458" s="163"/>
      <c r="G458" s="163"/>
      <c r="H458" s="163"/>
      <c r="I458" s="163"/>
      <c r="J458" s="163"/>
      <c r="K458" s="163"/>
      <c r="L458" s="163"/>
      <c r="M458" s="163"/>
      <c r="N458" s="163"/>
      <c r="O458" s="163"/>
      <c r="P458" s="163"/>
      <c r="Q458" s="163"/>
      <c r="R458" s="433"/>
    </row>
    <row r="459" spans="1:18" s="1" customFormat="1">
      <c r="A459" s="163"/>
      <c r="B459" s="163"/>
      <c r="C459" s="163"/>
      <c r="D459" s="178"/>
      <c r="E459" s="163"/>
      <c r="F459" s="163"/>
      <c r="G459" s="163"/>
      <c r="H459" s="163"/>
      <c r="I459" s="163"/>
      <c r="J459" s="163"/>
      <c r="K459" s="163"/>
      <c r="L459" s="163"/>
      <c r="M459" s="163"/>
      <c r="N459" s="163"/>
      <c r="O459" s="163"/>
      <c r="P459" s="163"/>
      <c r="Q459" s="163"/>
      <c r="R459" s="433"/>
    </row>
    <row r="460" spans="1:18" s="1" customFormat="1">
      <c r="A460" s="163"/>
      <c r="B460" s="163"/>
      <c r="C460" s="163"/>
      <c r="D460" s="178"/>
      <c r="E460" s="163"/>
      <c r="F460" s="163"/>
      <c r="G460" s="163"/>
      <c r="H460" s="163"/>
      <c r="I460" s="163"/>
      <c r="J460" s="163"/>
      <c r="K460" s="163"/>
      <c r="L460" s="163"/>
      <c r="M460" s="163"/>
      <c r="N460" s="163"/>
      <c r="O460" s="163"/>
      <c r="P460" s="163"/>
      <c r="Q460" s="163"/>
      <c r="R460" s="433"/>
    </row>
    <row r="461" spans="1:18" s="1" customFormat="1">
      <c r="A461" s="163"/>
      <c r="B461" s="163"/>
      <c r="C461" s="163"/>
      <c r="D461" s="178"/>
      <c r="E461" s="163"/>
      <c r="F461" s="163"/>
      <c r="G461" s="163"/>
      <c r="H461" s="163"/>
      <c r="I461" s="163"/>
      <c r="J461" s="163"/>
      <c r="K461" s="163"/>
      <c r="L461" s="163"/>
      <c r="M461" s="163"/>
      <c r="N461" s="163"/>
      <c r="O461" s="163"/>
      <c r="P461" s="163"/>
      <c r="Q461" s="163"/>
      <c r="R461" s="433"/>
    </row>
    <row r="462" spans="1:18" s="1" customFormat="1">
      <c r="A462" s="163"/>
      <c r="B462" s="163"/>
      <c r="C462" s="163"/>
      <c r="D462" s="178"/>
      <c r="E462" s="163"/>
      <c r="F462" s="163"/>
      <c r="G462" s="163"/>
      <c r="H462" s="163"/>
      <c r="I462" s="163"/>
      <c r="J462" s="163"/>
      <c r="K462" s="163"/>
      <c r="L462" s="163"/>
      <c r="M462" s="163"/>
      <c r="N462" s="163"/>
      <c r="O462" s="163"/>
      <c r="P462" s="163"/>
      <c r="Q462" s="163"/>
      <c r="R462" s="433"/>
    </row>
    <row r="463" spans="1:18" s="1" customFormat="1">
      <c r="A463" s="163"/>
      <c r="B463" s="163"/>
      <c r="C463" s="163"/>
      <c r="D463" s="178"/>
      <c r="E463" s="163"/>
      <c r="F463" s="163"/>
      <c r="G463" s="163"/>
      <c r="H463" s="163"/>
      <c r="I463" s="163"/>
      <c r="J463" s="163"/>
      <c r="K463" s="163"/>
      <c r="L463" s="163"/>
      <c r="M463" s="163"/>
      <c r="N463" s="163"/>
      <c r="O463" s="163"/>
      <c r="P463" s="163"/>
      <c r="Q463" s="163"/>
      <c r="R463" s="433"/>
    </row>
    <row r="464" spans="1:18" s="1" customFormat="1">
      <c r="A464" s="163"/>
      <c r="B464" s="163"/>
      <c r="C464" s="163"/>
      <c r="D464" s="178"/>
      <c r="E464" s="163"/>
      <c r="F464" s="163"/>
      <c r="G464" s="163"/>
      <c r="H464" s="163"/>
      <c r="I464" s="163"/>
      <c r="J464" s="163"/>
      <c r="K464" s="163"/>
      <c r="L464" s="163"/>
      <c r="M464" s="163"/>
      <c r="N464" s="163"/>
      <c r="O464" s="163"/>
      <c r="P464" s="163"/>
      <c r="Q464" s="163"/>
      <c r="R464" s="433"/>
    </row>
    <row r="465" spans="1:18" s="1" customFormat="1">
      <c r="A465" s="163"/>
      <c r="B465" s="163"/>
      <c r="C465" s="163"/>
      <c r="D465" s="178"/>
      <c r="E465" s="163"/>
      <c r="F465" s="163"/>
      <c r="G465" s="163"/>
      <c r="H465" s="163"/>
      <c r="I465" s="163"/>
      <c r="J465" s="163"/>
      <c r="K465" s="163"/>
      <c r="L465" s="163"/>
      <c r="M465" s="163"/>
      <c r="N465" s="163"/>
      <c r="O465" s="163"/>
      <c r="P465" s="163"/>
      <c r="Q465" s="163"/>
      <c r="R465" s="433"/>
    </row>
    <row r="466" spans="1:18" s="1" customFormat="1">
      <c r="A466" s="163"/>
      <c r="B466" s="163"/>
      <c r="C466" s="163"/>
      <c r="D466" s="178"/>
      <c r="E466" s="163"/>
      <c r="F466" s="163"/>
      <c r="G466" s="163"/>
      <c r="H466" s="163"/>
      <c r="I466" s="163"/>
      <c r="J466" s="163"/>
      <c r="K466" s="163"/>
      <c r="L466" s="163"/>
      <c r="M466" s="163"/>
      <c r="N466" s="163"/>
      <c r="O466" s="163"/>
      <c r="P466" s="163"/>
      <c r="Q466" s="163"/>
      <c r="R466" s="433"/>
    </row>
    <row r="467" spans="1:18" s="1" customFormat="1">
      <c r="A467" s="163"/>
      <c r="B467" s="163"/>
      <c r="C467" s="163"/>
      <c r="D467" s="178"/>
      <c r="E467" s="163"/>
      <c r="F467" s="163"/>
      <c r="G467" s="163"/>
      <c r="H467" s="163"/>
      <c r="I467" s="163"/>
      <c r="J467" s="163"/>
      <c r="K467" s="163"/>
      <c r="L467" s="163"/>
      <c r="M467" s="163"/>
      <c r="N467" s="163"/>
      <c r="O467" s="163"/>
      <c r="P467" s="163"/>
      <c r="Q467" s="163"/>
      <c r="R467" s="433"/>
    </row>
    <row r="468" spans="1:18" s="1" customFormat="1">
      <c r="A468" s="163"/>
      <c r="B468" s="163"/>
      <c r="C468" s="163"/>
      <c r="D468" s="178"/>
      <c r="E468" s="163"/>
      <c r="F468" s="163"/>
      <c r="G468" s="163"/>
      <c r="H468" s="163"/>
      <c r="I468" s="163"/>
      <c r="J468" s="163"/>
      <c r="K468" s="163"/>
      <c r="L468" s="163"/>
      <c r="M468" s="163"/>
      <c r="N468" s="163"/>
      <c r="O468" s="163"/>
      <c r="P468" s="163"/>
      <c r="Q468" s="163"/>
      <c r="R468" s="433"/>
    </row>
    <row r="469" spans="1:18" s="1" customFormat="1">
      <c r="A469" s="163"/>
      <c r="B469" s="163"/>
      <c r="C469" s="163"/>
      <c r="D469" s="178"/>
      <c r="E469" s="163"/>
      <c r="F469" s="163"/>
      <c r="G469" s="163"/>
      <c r="H469" s="163"/>
      <c r="I469" s="163"/>
      <c r="J469" s="163"/>
      <c r="K469" s="163"/>
      <c r="L469" s="163"/>
      <c r="M469" s="163"/>
      <c r="N469" s="163"/>
      <c r="O469" s="163"/>
      <c r="P469" s="163"/>
      <c r="Q469" s="163"/>
      <c r="R469" s="433"/>
    </row>
    <row r="470" spans="1:18" s="1" customFormat="1">
      <c r="A470" s="163"/>
      <c r="B470" s="163"/>
      <c r="C470" s="163"/>
      <c r="D470" s="178"/>
      <c r="E470" s="163"/>
      <c r="F470" s="163"/>
      <c r="G470" s="163"/>
      <c r="H470" s="163"/>
      <c r="I470" s="163"/>
      <c r="J470" s="163"/>
      <c r="K470" s="163"/>
      <c r="L470" s="163"/>
      <c r="M470" s="163"/>
      <c r="N470" s="163"/>
      <c r="O470" s="163"/>
      <c r="P470" s="163"/>
      <c r="Q470" s="163"/>
      <c r="R470" s="433"/>
    </row>
    <row r="471" spans="1:18" s="1" customFormat="1">
      <c r="A471" s="163"/>
      <c r="B471" s="163"/>
      <c r="C471" s="163"/>
      <c r="D471" s="178"/>
      <c r="E471" s="163"/>
      <c r="F471" s="163"/>
      <c r="G471" s="163"/>
      <c r="H471" s="163"/>
      <c r="I471" s="163"/>
      <c r="J471" s="163"/>
      <c r="K471" s="163"/>
      <c r="L471" s="163"/>
      <c r="M471" s="163"/>
      <c r="N471" s="163"/>
      <c r="O471" s="163"/>
      <c r="P471" s="163"/>
      <c r="Q471" s="163"/>
      <c r="R471" s="433"/>
    </row>
    <row r="472" spans="1:18" s="1" customFormat="1">
      <c r="A472" s="163"/>
      <c r="B472" s="163"/>
      <c r="C472" s="163"/>
      <c r="D472" s="178"/>
      <c r="E472" s="163"/>
      <c r="F472" s="163"/>
      <c r="G472" s="163"/>
      <c r="H472" s="163"/>
      <c r="I472" s="163"/>
      <c r="J472" s="163"/>
      <c r="K472" s="163"/>
      <c r="L472" s="163"/>
      <c r="M472" s="163"/>
      <c r="N472" s="163"/>
      <c r="O472" s="163"/>
      <c r="P472" s="163"/>
      <c r="Q472" s="163"/>
      <c r="R472" s="433"/>
    </row>
    <row r="473" spans="1:18" s="1" customFormat="1">
      <c r="A473" s="163"/>
      <c r="B473" s="163"/>
      <c r="C473" s="163"/>
      <c r="D473" s="178"/>
      <c r="E473" s="163"/>
      <c r="F473" s="163"/>
      <c r="G473" s="163"/>
      <c r="H473" s="163"/>
      <c r="I473" s="163"/>
      <c r="J473" s="163"/>
      <c r="K473" s="163"/>
      <c r="L473" s="163"/>
      <c r="M473" s="163"/>
      <c r="N473" s="163"/>
      <c r="O473" s="163"/>
      <c r="P473" s="163"/>
      <c r="Q473" s="163"/>
      <c r="R473" s="433"/>
    </row>
    <row r="474" spans="1:18" s="1" customFormat="1">
      <c r="A474" s="163"/>
      <c r="B474" s="163"/>
      <c r="C474" s="163"/>
      <c r="D474" s="178"/>
      <c r="E474" s="163"/>
      <c r="F474" s="163"/>
      <c r="G474" s="163"/>
      <c r="H474" s="163"/>
      <c r="I474" s="163"/>
      <c r="J474" s="163"/>
      <c r="K474" s="163"/>
      <c r="L474" s="163"/>
      <c r="M474" s="163"/>
      <c r="N474" s="163"/>
      <c r="O474" s="163"/>
      <c r="P474" s="163"/>
      <c r="Q474" s="163"/>
      <c r="R474" s="433"/>
    </row>
    <row r="475" spans="1:18" s="1" customFormat="1">
      <c r="A475" s="163"/>
      <c r="B475" s="163"/>
      <c r="C475" s="163"/>
      <c r="D475" s="178"/>
      <c r="E475" s="163"/>
      <c r="F475" s="163"/>
      <c r="G475" s="163"/>
      <c r="H475" s="163"/>
      <c r="I475" s="163"/>
      <c r="J475" s="163"/>
      <c r="K475" s="163"/>
      <c r="L475" s="163"/>
      <c r="M475" s="163"/>
      <c r="N475" s="163"/>
      <c r="O475" s="163"/>
      <c r="P475" s="163"/>
      <c r="Q475" s="163"/>
      <c r="R475" s="433"/>
    </row>
    <row r="476" spans="1:18" s="1" customFormat="1">
      <c r="A476" s="163"/>
      <c r="B476" s="163"/>
      <c r="C476" s="163"/>
      <c r="D476" s="178"/>
      <c r="E476" s="163"/>
      <c r="F476" s="163"/>
      <c r="G476" s="163"/>
      <c r="H476" s="163"/>
      <c r="I476" s="163"/>
      <c r="J476" s="163"/>
      <c r="K476" s="163"/>
      <c r="L476" s="163"/>
      <c r="M476" s="163"/>
      <c r="N476" s="163"/>
      <c r="O476" s="163"/>
      <c r="P476" s="163"/>
      <c r="Q476" s="163"/>
      <c r="R476" s="433"/>
    </row>
    <row r="477" spans="1:18" s="1" customFormat="1">
      <c r="A477" s="163"/>
      <c r="B477" s="163"/>
      <c r="C477" s="163"/>
      <c r="D477" s="178"/>
      <c r="E477" s="163"/>
      <c r="F477" s="163"/>
      <c r="G477" s="163"/>
      <c r="H477" s="163"/>
      <c r="I477" s="163"/>
      <c r="J477" s="163"/>
      <c r="K477" s="163"/>
      <c r="L477" s="163"/>
      <c r="M477" s="163"/>
      <c r="N477" s="163"/>
      <c r="O477" s="163"/>
      <c r="P477" s="163"/>
      <c r="Q477" s="163"/>
      <c r="R477" s="433"/>
    </row>
    <row r="478" spans="1:18" s="1" customFormat="1">
      <c r="A478" s="163"/>
      <c r="B478" s="163"/>
      <c r="C478" s="163"/>
      <c r="D478" s="178"/>
      <c r="E478" s="163"/>
      <c r="F478" s="163"/>
      <c r="G478" s="163"/>
      <c r="H478" s="163"/>
      <c r="I478" s="163"/>
      <c r="J478" s="163"/>
      <c r="K478" s="163"/>
      <c r="L478" s="163"/>
      <c r="M478" s="163"/>
      <c r="N478" s="163"/>
      <c r="O478" s="163"/>
      <c r="P478" s="163"/>
      <c r="Q478" s="163"/>
      <c r="R478" s="433"/>
    </row>
    <row r="479" spans="1:18" s="1" customFormat="1">
      <c r="A479" s="163"/>
      <c r="B479" s="163"/>
      <c r="C479" s="163"/>
      <c r="D479" s="178"/>
      <c r="E479" s="163"/>
      <c r="F479" s="163"/>
      <c r="G479" s="163"/>
      <c r="H479" s="163"/>
      <c r="I479" s="163"/>
      <c r="J479" s="163"/>
      <c r="K479" s="163"/>
      <c r="L479" s="163"/>
      <c r="M479" s="163"/>
      <c r="N479" s="163"/>
      <c r="O479" s="163"/>
      <c r="P479" s="163"/>
      <c r="Q479" s="163"/>
      <c r="R479" s="433"/>
    </row>
    <row r="480" spans="1:18" s="1" customFormat="1">
      <c r="A480" s="163"/>
      <c r="B480" s="163"/>
      <c r="C480" s="163"/>
      <c r="D480" s="178"/>
      <c r="E480" s="163"/>
      <c r="F480" s="163"/>
      <c r="G480" s="163"/>
      <c r="H480" s="163"/>
      <c r="I480" s="163"/>
      <c r="J480" s="163"/>
      <c r="K480" s="163"/>
      <c r="L480" s="163"/>
      <c r="M480" s="163"/>
      <c r="N480" s="163"/>
      <c r="O480" s="163"/>
      <c r="P480" s="163"/>
      <c r="Q480" s="163"/>
      <c r="R480" s="433"/>
    </row>
    <row r="481" spans="1:18" s="1" customFormat="1">
      <c r="A481" s="163"/>
      <c r="B481" s="163"/>
      <c r="C481" s="163"/>
      <c r="D481" s="178"/>
      <c r="E481" s="163"/>
      <c r="F481" s="163"/>
      <c r="G481" s="163"/>
      <c r="H481" s="163"/>
      <c r="I481" s="163"/>
      <c r="J481" s="163"/>
      <c r="K481" s="163"/>
      <c r="L481" s="163"/>
      <c r="M481" s="163"/>
      <c r="N481" s="163"/>
      <c r="O481" s="163"/>
      <c r="P481" s="163"/>
      <c r="Q481" s="163"/>
      <c r="R481" s="433"/>
    </row>
    <row r="482" spans="1:18" s="1" customFormat="1">
      <c r="A482" s="163"/>
      <c r="B482" s="163"/>
      <c r="C482" s="163"/>
      <c r="D482" s="178"/>
      <c r="E482" s="163"/>
      <c r="F482" s="163"/>
      <c r="G482" s="163"/>
      <c r="H482" s="163"/>
      <c r="I482" s="163"/>
      <c r="J482" s="163"/>
      <c r="K482" s="163"/>
      <c r="L482" s="163"/>
      <c r="M482" s="163"/>
      <c r="N482" s="163"/>
      <c r="O482" s="163"/>
      <c r="P482" s="163"/>
      <c r="Q482" s="163"/>
      <c r="R482" s="433"/>
    </row>
    <row r="483" spans="1:18" s="1" customFormat="1">
      <c r="A483" s="163"/>
      <c r="B483" s="163"/>
      <c r="C483" s="163"/>
      <c r="D483" s="178"/>
      <c r="E483" s="163"/>
      <c r="F483" s="163"/>
      <c r="G483" s="163"/>
      <c r="H483" s="163"/>
      <c r="I483" s="163"/>
      <c r="J483" s="163"/>
      <c r="K483" s="163"/>
      <c r="L483" s="163"/>
      <c r="M483" s="163"/>
      <c r="N483" s="163"/>
      <c r="O483" s="163"/>
      <c r="P483" s="163"/>
      <c r="Q483" s="163"/>
      <c r="R483" s="433"/>
    </row>
    <row r="484" spans="1:18" s="1" customFormat="1">
      <c r="A484" s="163"/>
      <c r="B484" s="163"/>
      <c r="C484" s="163"/>
      <c r="D484" s="178"/>
      <c r="E484" s="163"/>
      <c r="F484" s="163"/>
      <c r="G484" s="163"/>
      <c r="H484" s="163"/>
      <c r="I484" s="163"/>
      <c r="J484" s="163"/>
      <c r="K484" s="163"/>
      <c r="L484" s="163"/>
      <c r="M484" s="163"/>
      <c r="N484" s="163"/>
      <c r="O484" s="163"/>
      <c r="P484" s="163"/>
      <c r="Q484" s="163"/>
      <c r="R484" s="433"/>
    </row>
    <row r="485" spans="1:18" s="1" customFormat="1">
      <c r="A485" s="163"/>
      <c r="B485" s="163"/>
      <c r="C485" s="163"/>
      <c r="D485" s="178"/>
      <c r="E485" s="163"/>
      <c r="F485" s="163"/>
      <c r="G485" s="163"/>
      <c r="H485" s="163"/>
      <c r="I485" s="163"/>
      <c r="J485" s="163"/>
      <c r="K485" s="163"/>
      <c r="L485" s="163"/>
      <c r="M485" s="163"/>
      <c r="N485" s="163"/>
      <c r="O485" s="163"/>
      <c r="P485" s="163"/>
      <c r="Q485" s="163"/>
      <c r="R485" s="433"/>
    </row>
    <row r="486" spans="1:18" s="1" customFormat="1">
      <c r="A486" s="163"/>
      <c r="B486" s="163"/>
      <c r="C486" s="163"/>
      <c r="D486" s="178"/>
      <c r="E486" s="163"/>
      <c r="F486" s="163"/>
      <c r="G486" s="163"/>
      <c r="H486" s="163"/>
      <c r="I486" s="163"/>
      <c r="J486" s="163"/>
      <c r="K486" s="163"/>
      <c r="L486" s="163"/>
      <c r="M486" s="163"/>
      <c r="N486" s="163"/>
      <c r="O486" s="163"/>
      <c r="P486" s="163"/>
      <c r="Q486" s="163"/>
      <c r="R486" s="433"/>
    </row>
    <row r="487" spans="1:18" s="1" customFormat="1">
      <c r="A487" s="163"/>
      <c r="B487" s="163"/>
      <c r="C487" s="163"/>
      <c r="D487" s="178"/>
      <c r="E487" s="163"/>
      <c r="F487" s="163"/>
      <c r="G487" s="163"/>
      <c r="H487" s="163"/>
      <c r="I487" s="163"/>
      <c r="J487" s="163"/>
      <c r="K487" s="163"/>
      <c r="L487" s="163"/>
      <c r="M487" s="163"/>
      <c r="N487" s="163"/>
      <c r="O487" s="163"/>
      <c r="P487" s="163"/>
      <c r="Q487" s="163"/>
      <c r="R487" s="433"/>
    </row>
    <row r="488" spans="1:18" s="1" customFormat="1">
      <c r="A488" s="163"/>
      <c r="B488" s="163"/>
      <c r="C488" s="163"/>
      <c r="D488" s="178"/>
      <c r="E488" s="163"/>
      <c r="F488" s="163"/>
      <c r="G488" s="163"/>
      <c r="H488" s="163"/>
      <c r="I488" s="163"/>
      <c r="J488" s="163"/>
      <c r="K488" s="163"/>
      <c r="L488" s="163"/>
      <c r="M488" s="163"/>
      <c r="N488" s="163"/>
      <c r="O488" s="163"/>
      <c r="P488" s="163"/>
      <c r="Q488" s="163"/>
      <c r="R488" s="433"/>
    </row>
    <row r="489" spans="1:18" s="1" customFormat="1">
      <c r="A489" s="163"/>
      <c r="B489" s="163"/>
      <c r="C489" s="163"/>
      <c r="D489" s="178"/>
      <c r="E489" s="163"/>
      <c r="F489" s="163"/>
      <c r="G489" s="163"/>
      <c r="H489" s="163"/>
      <c r="I489" s="163"/>
      <c r="J489" s="163"/>
      <c r="K489" s="163"/>
      <c r="L489" s="163"/>
      <c r="M489" s="163"/>
      <c r="N489" s="163"/>
      <c r="O489" s="163"/>
      <c r="P489" s="163"/>
      <c r="Q489" s="163"/>
      <c r="R489" s="433"/>
    </row>
    <row r="490" spans="1:18" s="1" customFormat="1">
      <c r="A490" s="163"/>
      <c r="B490" s="163"/>
      <c r="C490" s="163"/>
      <c r="D490" s="178"/>
      <c r="E490" s="163"/>
      <c r="F490" s="163"/>
      <c r="G490" s="163"/>
      <c r="H490" s="163"/>
      <c r="I490" s="163"/>
      <c r="J490" s="163"/>
      <c r="K490" s="163"/>
      <c r="L490" s="163"/>
      <c r="M490" s="163"/>
      <c r="N490" s="163"/>
      <c r="O490" s="163"/>
      <c r="P490" s="163"/>
      <c r="Q490" s="163"/>
      <c r="R490" s="433"/>
    </row>
    <row r="491" spans="1:18" s="1" customFormat="1">
      <c r="A491" s="163"/>
      <c r="B491" s="163"/>
      <c r="C491" s="163"/>
      <c r="D491" s="178"/>
      <c r="E491" s="163"/>
      <c r="F491" s="163"/>
      <c r="G491" s="163"/>
      <c r="H491" s="163"/>
      <c r="I491" s="163"/>
      <c r="J491" s="163"/>
      <c r="K491" s="163"/>
      <c r="L491" s="163"/>
      <c r="M491" s="163"/>
      <c r="N491" s="163"/>
      <c r="O491" s="163"/>
      <c r="P491" s="163"/>
      <c r="Q491" s="163"/>
      <c r="R491" s="433"/>
    </row>
    <row r="492" spans="1:18" s="1" customFormat="1">
      <c r="A492" s="163"/>
      <c r="B492" s="163"/>
      <c r="C492" s="163"/>
      <c r="D492" s="178"/>
      <c r="E492" s="163"/>
      <c r="F492" s="163"/>
      <c r="G492" s="163"/>
      <c r="H492" s="163"/>
      <c r="I492" s="163"/>
      <c r="J492" s="163"/>
      <c r="K492" s="163"/>
      <c r="L492" s="163"/>
      <c r="M492" s="163"/>
      <c r="N492" s="163"/>
      <c r="O492" s="163"/>
      <c r="P492" s="163"/>
      <c r="Q492" s="163"/>
      <c r="R492" s="433"/>
    </row>
    <row r="493" spans="1:18" s="1" customFormat="1">
      <c r="A493" s="163"/>
      <c r="B493" s="163"/>
      <c r="C493" s="163"/>
      <c r="D493" s="178"/>
      <c r="E493" s="163"/>
      <c r="F493" s="163"/>
      <c r="G493" s="163"/>
      <c r="H493" s="163"/>
      <c r="I493" s="163"/>
      <c r="J493" s="163"/>
      <c r="K493" s="163"/>
      <c r="L493" s="163"/>
      <c r="M493" s="163"/>
      <c r="N493" s="163"/>
      <c r="O493" s="163"/>
      <c r="P493" s="163"/>
      <c r="Q493" s="163"/>
      <c r="R493" s="433"/>
    </row>
    <row r="494" spans="1:18" s="1" customFormat="1">
      <c r="A494" s="163"/>
      <c r="B494" s="163"/>
      <c r="C494" s="163"/>
      <c r="D494" s="178"/>
      <c r="E494" s="163"/>
      <c r="F494" s="163"/>
      <c r="G494" s="163"/>
      <c r="H494" s="163"/>
      <c r="I494" s="163"/>
      <c r="J494" s="163"/>
      <c r="K494" s="163"/>
      <c r="L494" s="163"/>
      <c r="M494" s="163"/>
      <c r="N494" s="163"/>
      <c r="O494" s="163"/>
      <c r="P494" s="163"/>
      <c r="Q494" s="163"/>
      <c r="R494" s="433"/>
    </row>
    <row r="495" spans="1:18" s="1" customFormat="1">
      <c r="A495" s="163"/>
      <c r="B495" s="163"/>
      <c r="C495" s="163"/>
      <c r="D495" s="178"/>
      <c r="E495" s="163"/>
      <c r="F495" s="163"/>
      <c r="G495" s="163"/>
      <c r="H495" s="163"/>
      <c r="I495" s="163"/>
      <c r="J495" s="163"/>
      <c r="K495" s="163"/>
      <c r="L495" s="163"/>
      <c r="M495" s="163"/>
      <c r="N495" s="163"/>
      <c r="O495" s="163"/>
      <c r="P495" s="163"/>
      <c r="Q495" s="163"/>
      <c r="R495" s="433"/>
    </row>
    <row r="496" spans="1:18" s="1" customFormat="1">
      <c r="A496" s="163"/>
      <c r="B496" s="163"/>
      <c r="C496" s="163"/>
      <c r="D496" s="178"/>
      <c r="E496" s="163"/>
      <c r="F496" s="163"/>
      <c r="G496" s="163"/>
      <c r="H496" s="163"/>
      <c r="I496" s="163"/>
      <c r="J496" s="163"/>
      <c r="K496" s="163"/>
      <c r="L496" s="163"/>
      <c r="M496" s="163"/>
      <c r="N496" s="163"/>
      <c r="O496" s="163"/>
      <c r="P496" s="163"/>
      <c r="Q496" s="163"/>
      <c r="R496" s="433"/>
    </row>
    <row r="497" spans="1:18" s="1" customFormat="1">
      <c r="A497" s="163"/>
      <c r="B497" s="163"/>
      <c r="C497" s="163"/>
      <c r="D497" s="178"/>
      <c r="E497" s="163"/>
      <c r="F497" s="163"/>
      <c r="G497" s="163"/>
      <c r="H497" s="163"/>
      <c r="I497" s="163"/>
      <c r="J497" s="163"/>
      <c r="K497" s="163"/>
      <c r="L497" s="163"/>
      <c r="M497" s="163"/>
      <c r="N497" s="163"/>
      <c r="O497" s="163"/>
      <c r="P497" s="163"/>
      <c r="Q497" s="163"/>
      <c r="R497" s="433"/>
    </row>
    <row r="498" spans="1:18" s="1" customFormat="1">
      <c r="A498" s="163"/>
      <c r="B498" s="163"/>
      <c r="C498" s="163"/>
      <c r="D498" s="178"/>
      <c r="E498" s="163"/>
      <c r="F498" s="163"/>
      <c r="G498" s="163"/>
      <c r="H498" s="163"/>
      <c r="I498" s="163"/>
      <c r="J498" s="163"/>
      <c r="K498" s="163"/>
      <c r="L498" s="163"/>
      <c r="M498" s="163"/>
      <c r="N498" s="163"/>
      <c r="O498" s="163"/>
      <c r="P498" s="163"/>
      <c r="Q498" s="163"/>
      <c r="R498" s="433"/>
    </row>
    <row r="499" spans="1:18" s="1" customFormat="1">
      <c r="A499" s="163"/>
      <c r="B499" s="163"/>
      <c r="C499" s="163"/>
      <c r="D499" s="178"/>
      <c r="E499" s="163"/>
      <c r="F499" s="163"/>
      <c r="G499" s="163"/>
      <c r="H499" s="163"/>
      <c r="I499" s="163"/>
      <c r="J499" s="163"/>
      <c r="K499" s="163"/>
      <c r="L499" s="163"/>
      <c r="M499" s="163"/>
      <c r="N499" s="163"/>
      <c r="O499" s="163"/>
      <c r="P499" s="163"/>
      <c r="Q499" s="163"/>
      <c r="R499" s="433"/>
    </row>
    <row r="500" spans="1:18" s="1" customFormat="1">
      <c r="A500" s="163"/>
      <c r="B500" s="163"/>
      <c r="C500" s="163"/>
      <c r="D500" s="178"/>
      <c r="E500" s="163"/>
      <c r="F500" s="163"/>
      <c r="G500" s="163"/>
      <c r="H500" s="163"/>
      <c r="I500" s="163"/>
      <c r="J500" s="163"/>
      <c r="K500" s="163"/>
      <c r="L500" s="163"/>
      <c r="M500" s="163"/>
      <c r="N500" s="163"/>
      <c r="O500" s="163"/>
      <c r="P500" s="163"/>
      <c r="Q500" s="163"/>
      <c r="R500" s="433"/>
    </row>
    <row r="501" spans="1:18" s="1" customFormat="1">
      <c r="A501" s="163"/>
      <c r="B501" s="163"/>
      <c r="C501" s="163"/>
      <c r="D501" s="178"/>
      <c r="E501" s="163"/>
      <c r="F501" s="163"/>
      <c r="G501" s="163"/>
      <c r="H501" s="163"/>
      <c r="I501" s="163"/>
      <c r="J501" s="163"/>
      <c r="K501" s="163"/>
      <c r="L501" s="163"/>
      <c r="M501" s="163"/>
      <c r="N501" s="163"/>
      <c r="O501" s="163"/>
      <c r="P501" s="163"/>
      <c r="Q501" s="163"/>
      <c r="R501" s="433"/>
    </row>
    <row r="502" spans="1:18" s="1" customFormat="1">
      <c r="A502" s="163"/>
      <c r="B502" s="163"/>
      <c r="C502" s="163"/>
      <c r="D502" s="178"/>
      <c r="E502" s="163"/>
      <c r="F502" s="163"/>
      <c r="G502" s="163"/>
      <c r="H502" s="163"/>
      <c r="I502" s="163"/>
      <c r="J502" s="163"/>
      <c r="K502" s="163"/>
      <c r="L502" s="163"/>
      <c r="M502" s="163"/>
      <c r="N502" s="163"/>
      <c r="O502" s="163"/>
      <c r="P502" s="163"/>
      <c r="Q502" s="163"/>
      <c r="R502" s="433"/>
    </row>
    <row r="503" spans="1:18" s="1" customFormat="1">
      <c r="A503" s="163"/>
      <c r="B503" s="163"/>
      <c r="C503" s="163"/>
      <c r="D503" s="178"/>
      <c r="E503" s="163"/>
      <c r="F503" s="163"/>
      <c r="G503" s="163"/>
      <c r="H503" s="163"/>
      <c r="I503" s="163"/>
      <c r="J503" s="163"/>
      <c r="K503" s="163"/>
      <c r="L503" s="163"/>
      <c r="M503" s="163"/>
      <c r="N503" s="163"/>
      <c r="O503" s="163"/>
      <c r="P503" s="163"/>
      <c r="Q503" s="163"/>
      <c r="R503" s="433"/>
    </row>
    <row r="504" spans="1:18" s="1" customFormat="1">
      <c r="A504" s="163"/>
      <c r="B504" s="163"/>
      <c r="C504" s="163"/>
      <c r="D504" s="178"/>
      <c r="E504" s="163"/>
      <c r="F504" s="163"/>
      <c r="G504" s="163"/>
      <c r="H504" s="163"/>
      <c r="I504" s="163"/>
      <c r="J504" s="163"/>
      <c r="K504" s="163"/>
      <c r="L504" s="163"/>
      <c r="M504" s="163"/>
      <c r="N504" s="163"/>
      <c r="O504" s="163"/>
      <c r="P504" s="163"/>
      <c r="Q504" s="163"/>
      <c r="R504" s="433"/>
    </row>
    <row r="505" spans="1:18" s="1" customFormat="1">
      <c r="A505" s="163"/>
      <c r="B505" s="163"/>
      <c r="C505" s="163"/>
      <c r="D505" s="178"/>
      <c r="E505" s="163"/>
      <c r="F505" s="163"/>
      <c r="G505" s="163"/>
      <c r="H505" s="163"/>
      <c r="I505" s="163"/>
      <c r="J505" s="163"/>
      <c r="K505" s="163"/>
      <c r="L505" s="163"/>
      <c r="M505" s="163"/>
      <c r="N505" s="163"/>
      <c r="O505" s="163"/>
      <c r="P505" s="163"/>
      <c r="Q505" s="163"/>
      <c r="R505" s="433"/>
    </row>
    <row r="506" spans="1:18" s="1" customFormat="1">
      <c r="A506" s="163"/>
      <c r="B506" s="163"/>
      <c r="C506" s="163"/>
      <c r="D506" s="178"/>
      <c r="E506" s="163"/>
      <c r="F506" s="163"/>
      <c r="G506" s="163"/>
      <c r="H506" s="163"/>
      <c r="I506" s="163"/>
      <c r="J506" s="163"/>
      <c r="K506" s="163"/>
      <c r="L506" s="163"/>
      <c r="M506" s="163"/>
      <c r="N506" s="163"/>
      <c r="O506" s="163"/>
      <c r="P506" s="163"/>
      <c r="Q506" s="163"/>
      <c r="R506" s="433"/>
    </row>
    <row r="507" spans="1:18" s="1" customFormat="1">
      <c r="A507" s="163"/>
      <c r="B507" s="163"/>
      <c r="C507" s="163"/>
      <c r="D507" s="178"/>
      <c r="E507" s="163"/>
      <c r="F507" s="163"/>
      <c r="G507" s="163"/>
      <c r="H507" s="163"/>
      <c r="I507" s="163"/>
      <c r="J507" s="163"/>
      <c r="K507" s="163"/>
      <c r="L507" s="163"/>
      <c r="M507" s="163"/>
      <c r="N507" s="163"/>
      <c r="O507" s="163"/>
      <c r="P507" s="163"/>
      <c r="Q507" s="163"/>
      <c r="R507" s="433"/>
    </row>
    <row r="508" spans="1:18" s="1" customFormat="1">
      <c r="A508" s="163"/>
      <c r="B508" s="163"/>
      <c r="C508" s="163"/>
      <c r="D508" s="178"/>
      <c r="E508" s="163"/>
      <c r="F508" s="163"/>
      <c r="G508" s="163"/>
      <c r="H508" s="163"/>
      <c r="I508" s="163"/>
      <c r="J508" s="163"/>
      <c r="K508" s="163"/>
      <c r="L508" s="163"/>
      <c r="M508" s="163"/>
      <c r="N508" s="163"/>
      <c r="O508" s="163"/>
      <c r="P508" s="163"/>
      <c r="Q508" s="163"/>
      <c r="R508" s="433"/>
    </row>
    <row r="509" spans="1:18" s="1" customFormat="1">
      <c r="A509" s="163"/>
      <c r="B509" s="163"/>
      <c r="C509" s="163"/>
      <c r="D509" s="178"/>
      <c r="E509" s="163"/>
      <c r="F509" s="163"/>
      <c r="G509" s="163"/>
      <c r="H509" s="163"/>
      <c r="I509" s="163"/>
      <c r="J509" s="163"/>
      <c r="K509" s="163"/>
      <c r="L509" s="163"/>
      <c r="M509" s="163"/>
      <c r="N509" s="163"/>
      <c r="O509" s="163"/>
      <c r="P509" s="163"/>
      <c r="Q509" s="163"/>
      <c r="R509" s="433"/>
    </row>
    <row r="510" spans="1:18" s="1" customFormat="1">
      <c r="A510" s="163"/>
      <c r="B510" s="163"/>
      <c r="C510" s="163"/>
      <c r="D510" s="178"/>
      <c r="E510" s="163"/>
      <c r="F510" s="163"/>
      <c r="G510" s="163"/>
      <c r="H510" s="163"/>
      <c r="I510" s="163"/>
      <c r="J510" s="163"/>
      <c r="K510" s="163"/>
      <c r="L510" s="163"/>
      <c r="M510" s="163"/>
      <c r="N510" s="163"/>
      <c r="O510" s="163"/>
      <c r="P510" s="163"/>
      <c r="Q510" s="163"/>
      <c r="R510" s="433"/>
    </row>
    <row r="511" spans="1:18" s="1" customFormat="1">
      <c r="A511" s="163"/>
      <c r="B511" s="163"/>
      <c r="C511" s="163"/>
      <c r="D511" s="178"/>
      <c r="E511" s="163"/>
      <c r="F511" s="163"/>
      <c r="G511" s="163"/>
      <c r="H511" s="163"/>
      <c r="I511" s="163"/>
      <c r="J511" s="163"/>
      <c r="K511" s="163"/>
      <c r="L511" s="163"/>
      <c r="M511" s="163"/>
      <c r="N511" s="163"/>
      <c r="O511" s="163"/>
      <c r="P511" s="163"/>
      <c r="Q511" s="163"/>
      <c r="R511" s="433"/>
    </row>
    <row r="512" spans="1:18" s="1" customFormat="1">
      <c r="A512" s="163"/>
      <c r="B512" s="163"/>
      <c r="C512" s="163"/>
      <c r="D512" s="178"/>
      <c r="E512" s="163"/>
      <c r="F512" s="163"/>
      <c r="G512" s="163"/>
      <c r="H512" s="163"/>
      <c r="I512" s="163"/>
      <c r="J512" s="163"/>
      <c r="K512" s="163"/>
      <c r="L512" s="163"/>
      <c r="M512" s="163"/>
      <c r="N512" s="163"/>
      <c r="O512" s="163"/>
      <c r="P512" s="163"/>
      <c r="Q512" s="163"/>
      <c r="R512" s="433"/>
    </row>
    <row r="513" spans="1:18" s="1" customFormat="1">
      <c r="A513" s="163"/>
      <c r="B513" s="163"/>
      <c r="C513" s="163"/>
      <c r="D513" s="178"/>
      <c r="E513" s="163"/>
      <c r="F513" s="163"/>
      <c r="G513" s="163"/>
      <c r="H513" s="163"/>
      <c r="I513" s="163"/>
      <c r="J513" s="163"/>
      <c r="K513" s="163"/>
      <c r="L513" s="163"/>
      <c r="M513" s="163"/>
      <c r="N513" s="163"/>
      <c r="O513" s="163"/>
      <c r="P513" s="163"/>
      <c r="Q513" s="163"/>
      <c r="R513" s="433"/>
    </row>
    <row r="514" spans="1:18" s="1" customFormat="1">
      <c r="A514" s="163"/>
      <c r="B514" s="163"/>
      <c r="C514" s="163"/>
      <c r="D514" s="178"/>
      <c r="E514" s="163"/>
      <c r="F514" s="163"/>
      <c r="G514" s="163"/>
      <c r="H514" s="163"/>
      <c r="I514" s="163"/>
      <c r="J514" s="163"/>
      <c r="K514" s="163"/>
      <c r="L514" s="163"/>
      <c r="M514" s="163"/>
      <c r="N514" s="163"/>
      <c r="O514" s="163"/>
      <c r="P514" s="163"/>
      <c r="Q514" s="163"/>
      <c r="R514" s="433"/>
    </row>
    <row r="515" spans="1:18" s="1" customFormat="1">
      <c r="A515" s="163"/>
      <c r="B515" s="163"/>
      <c r="C515" s="163"/>
      <c r="D515" s="178"/>
      <c r="E515" s="163"/>
      <c r="F515" s="163"/>
      <c r="G515" s="163"/>
      <c r="H515" s="163"/>
      <c r="I515" s="163"/>
      <c r="J515" s="163"/>
      <c r="K515" s="163"/>
      <c r="L515" s="163"/>
      <c r="M515" s="163"/>
      <c r="N515" s="163"/>
      <c r="O515" s="163"/>
      <c r="P515" s="163"/>
      <c r="Q515" s="163"/>
      <c r="R515" s="433"/>
    </row>
    <row r="516" spans="1:18" s="1" customFormat="1">
      <c r="A516" s="163"/>
      <c r="B516" s="163"/>
      <c r="C516" s="163"/>
      <c r="D516" s="178"/>
      <c r="E516" s="163"/>
      <c r="F516" s="163"/>
      <c r="G516" s="163"/>
      <c r="H516" s="163"/>
      <c r="I516" s="163"/>
      <c r="J516" s="163"/>
      <c r="K516" s="163"/>
      <c r="L516" s="163"/>
      <c r="M516" s="163"/>
      <c r="N516" s="163"/>
      <c r="O516" s="163"/>
      <c r="P516" s="163"/>
      <c r="Q516" s="163"/>
      <c r="R516" s="433"/>
    </row>
    <row r="517" spans="1:18" s="1" customFormat="1">
      <c r="A517" s="163"/>
      <c r="B517" s="163"/>
      <c r="C517" s="163"/>
      <c r="D517" s="178"/>
      <c r="E517" s="163"/>
      <c r="F517" s="163"/>
      <c r="G517" s="163"/>
      <c r="H517" s="163"/>
      <c r="I517" s="163"/>
      <c r="J517" s="163"/>
      <c r="K517" s="163"/>
      <c r="L517" s="163"/>
      <c r="M517" s="163"/>
      <c r="N517" s="163"/>
      <c r="O517" s="163"/>
      <c r="P517" s="163"/>
      <c r="Q517" s="163"/>
      <c r="R517" s="433"/>
    </row>
    <row r="518" spans="1:18" s="1" customFormat="1">
      <c r="A518" s="163"/>
      <c r="B518" s="163"/>
      <c r="C518" s="163"/>
      <c r="D518" s="178"/>
      <c r="E518" s="163"/>
      <c r="F518" s="163"/>
      <c r="G518" s="163"/>
      <c r="H518" s="163"/>
      <c r="I518" s="163"/>
      <c r="J518" s="163"/>
      <c r="K518" s="163"/>
      <c r="L518" s="163"/>
      <c r="M518" s="163"/>
      <c r="N518" s="163"/>
      <c r="O518" s="163"/>
      <c r="P518" s="163"/>
      <c r="Q518" s="163"/>
      <c r="R518" s="433"/>
    </row>
    <row r="519" spans="1:18" s="1" customFormat="1">
      <c r="A519" s="163"/>
      <c r="B519" s="163"/>
      <c r="C519" s="163"/>
      <c r="D519" s="178"/>
      <c r="E519" s="163"/>
      <c r="F519" s="163"/>
      <c r="G519" s="163"/>
      <c r="H519" s="163"/>
      <c r="I519" s="163"/>
      <c r="J519" s="163"/>
      <c r="K519" s="163"/>
      <c r="L519" s="163"/>
      <c r="M519" s="163"/>
      <c r="N519" s="163"/>
      <c r="O519" s="163"/>
      <c r="P519" s="163"/>
      <c r="Q519" s="163"/>
      <c r="R519" s="433"/>
    </row>
    <row r="520" spans="1:18" s="1" customFormat="1">
      <c r="A520" s="163"/>
      <c r="B520" s="163"/>
      <c r="C520" s="163"/>
      <c r="D520" s="178"/>
      <c r="E520" s="163"/>
      <c r="F520" s="163"/>
      <c r="G520" s="163"/>
      <c r="H520" s="163"/>
      <c r="I520" s="163"/>
      <c r="J520" s="163"/>
      <c r="K520" s="163"/>
      <c r="L520" s="163"/>
      <c r="M520" s="163"/>
      <c r="N520" s="163"/>
      <c r="O520" s="163"/>
      <c r="P520" s="163"/>
      <c r="Q520" s="163"/>
      <c r="R520" s="433"/>
    </row>
    <row r="521" spans="1:18" s="1" customFormat="1">
      <c r="A521" s="163"/>
      <c r="B521" s="163"/>
      <c r="C521" s="163"/>
      <c r="D521" s="178"/>
      <c r="E521" s="163"/>
      <c r="F521" s="163"/>
      <c r="G521" s="163"/>
      <c r="H521" s="163"/>
      <c r="I521" s="163"/>
      <c r="J521" s="163"/>
      <c r="K521" s="163"/>
      <c r="L521" s="163"/>
      <c r="M521" s="163"/>
      <c r="N521" s="163"/>
      <c r="O521" s="163"/>
      <c r="P521" s="163"/>
      <c r="Q521" s="163"/>
      <c r="R521" s="433"/>
    </row>
    <row r="522" spans="1:18" s="1" customFormat="1">
      <c r="A522" s="163"/>
      <c r="B522" s="163"/>
      <c r="C522" s="163"/>
      <c r="D522" s="178"/>
      <c r="E522" s="163"/>
      <c r="F522" s="163"/>
      <c r="G522" s="163"/>
      <c r="H522" s="163"/>
      <c r="I522" s="163"/>
      <c r="J522" s="163"/>
      <c r="K522" s="163"/>
      <c r="L522" s="163"/>
      <c r="M522" s="163"/>
      <c r="N522" s="163"/>
      <c r="O522" s="163"/>
      <c r="P522" s="163"/>
      <c r="Q522" s="163"/>
      <c r="R522" s="433"/>
    </row>
    <row r="523" spans="1:18" s="1" customFormat="1">
      <c r="A523" s="163"/>
      <c r="B523" s="163"/>
      <c r="C523" s="163"/>
      <c r="D523" s="178"/>
      <c r="E523" s="163"/>
      <c r="F523" s="163"/>
      <c r="G523" s="163"/>
      <c r="H523" s="163"/>
      <c r="I523" s="163"/>
      <c r="J523" s="163"/>
      <c r="K523" s="163"/>
      <c r="L523" s="163"/>
      <c r="M523" s="163"/>
      <c r="N523" s="163"/>
      <c r="O523" s="163"/>
      <c r="P523" s="163"/>
      <c r="Q523" s="163"/>
      <c r="R523" s="433"/>
    </row>
    <row r="524" spans="1:18" s="1" customFormat="1">
      <c r="A524" s="163"/>
      <c r="B524" s="163"/>
      <c r="C524" s="163"/>
      <c r="D524" s="178"/>
      <c r="E524" s="163"/>
      <c r="F524" s="163"/>
      <c r="G524" s="163"/>
      <c r="H524" s="163"/>
      <c r="I524" s="163"/>
      <c r="J524" s="163"/>
      <c r="K524" s="163"/>
      <c r="L524" s="163"/>
      <c r="M524" s="163"/>
      <c r="N524" s="163"/>
      <c r="O524" s="163"/>
      <c r="P524" s="163"/>
      <c r="Q524" s="163"/>
      <c r="R524" s="433"/>
    </row>
    <row r="525" spans="1:18" s="1" customFormat="1">
      <c r="A525" s="163"/>
      <c r="B525" s="163"/>
      <c r="C525" s="163"/>
      <c r="D525" s="178"/>
      <c r="E525" s="163"/>
      <c r="F525" s="163"/>
      <c r="G525" s="163"/>
      <c r="H525" s="163"/>
      <c r="I525" s="163"/>
      <c r="J525" s="163"/>
      <c r="K525" s="163"/>
      <c r="L525" s="163"/>
      <c r="M525" s="163"/>
      <c r="N525" s="163"/>
      <c r="O525" s="163"/>
      <c r="P525" s="163"/>
      <c r="Q525" s="163"/>
      <c r="R525" s="433"/>
    </row>
    <row r="526" spans="1:18" s="1" customFormat="1">
      <c r="A526" s="163"/>
      <c r="B526" s="163"/>
      <c r="C526" s="163"/>
      <c r="D526" s="178"/>
      <c r="E526" s="163"/>
      <c r="F526" s="163"/>
      <c r="G526" s="163"/>
      <c r="H526" s="163"/>
      <c r="I526" s="163"/>
      <c r="J526" s="163"/>
      <c r="K526" s="163"/>
      <c r="L526" s="163"/>
      <c r="M526" s="163"/>
      <c r="N526" s="163"/>
      <c r="O526" s="163"/>
      <c r="P526" s="163"/>
      <c r="Q526" s="163"/>
      <c r="R526" s="433"/>
    </row>
    <row r="527" spans="1:18" s="1" customFormat="1">
      <c r="A527" s="163"/>
      <c r="B527" s="163"/>
      <c r="C527" s="163"/>
      <c r="D527" s="178"/>
      <c r="E527" s="163"/>
      <c r="F527" s="163"/>
      <c r="G527" s="163"/>
      <c r="H527" s="163"/>
      <c r="I527" s="163"/>
      <c r="J527" s="163"/>
      <c r="K527" s="163"/>
      <c r="L527" s="163"/>
      <c r="M527" s="163"/>
      <c r="N527" s="163"/>
      <c r="O527" s="163"/>
      <c r="P527" s="163"/>
      <c r="Q527" s="163"/>
      <c r="R527" s="433"/>
    </row>
    <row r="528" spans="1:18" s="1" customFormat="1">
      <c r="A528" s="163"/>
      <c r="B528" s="163"/>
      <c r="C528" s="163"/>
      <c r="D528" s="178"/>
      <c r="E528" s="163"/>
      <c r="F528" s="163"/>
      <c r="G528" s="163"/>
      <c r="H528" s="163"/>
      <c r="I528" s="163"/>
      <c r="J528" s="163"/>
      <c r="K528" s="163"/>
      <c r="L528" s="163"/>
      <c r="M528" s="163"/>
      <c r="N528" s="163"/>
      <c r="O528" s="163"/>
      <c r="P528" s="163"/>
      <c r="Q528" s="163"/>
      <c r="R528" s="433"/>
    </row>
    <row r="529" spans="1:18" s="1" customFormat="1">
      <c r="A529" s="163"/>
      <c r="B529" s="163"/>
      <c r="C529" s="163"/>
      <c r="D529" s="178"/>
      <c r="E529" s="163"/>
      <c r="F529" s="163"/>
      <c r="G529" s="163"/>
      <c r="H529" s="163"/>
      <c r="I529" s="163"/>
      <c r="J529" s="163"/>
      <c r="K529" s="163"/>
      <c r="L529" s="163"/>
      <c r="M529" s="163"/>
      <c r="N529" s="163"/>
      <c r="O529" s="163"/>
      <c r="P529" s="163"/>
      <c r="Q529" s="163"/>
      <c r="R529" s="433"/>
    </row>
    <row r="530" spans="1:18" s="1" customFormat="1">
      <c r="A530" s="163"/>
      <c r="B530" s="163"/>
      <c r="C530" s="163"/>
      <c r="D530" s="178"/>
      <c r="E530" s="163"/>
      <c r="F530" s="163"/>
      <c r="G530" s="163"/>
      <c r="H530" s="163"/>
      <c r="I530" s="163"/>
      <c r="J530" s="163"/>
      <c r="K530" s="163"/>
      <c r="L530" s="163"/>
      <c r="M530" s="163"/>
      <c r="N530" s="163"/>
      <c r="O530" s="163"/>
      <c r="P530" s="163"/>
      <c r="Q530" s="163"/>
      <c r="R530" s="433"/>
    </row>
    <row r="531" spans="1:18" s="1" customFormat="1">
      <c r="A531" s="163"/>
      <c r="B531" s="163"/>
      <c r="C531" s="163"/>
      <c r="D531" s="178"/>
      <c r="E531" s="163"/>
      <c r="F531" s="163"/>
      <c r="G531" s="163"/>
      <c r="H531" s="163"/>
      <c r="I531" s="163"/>
      <c r="J531" s="163"/>
      <c r="K531" s="163"/>
      <c r="L531" s="163"/>
      <c r="M531" s="163"/>
      <c r="N531" s="163"/>
      <c r="O531" s="163"/>
      <c r="P531" s="163"/>
      <c r="Q531" s="163"/>
      <c r="R531" s="433"/>
    </row>
    <row r="532" spans="1:18" s="1" customFormat="1">
      <c r="A532" s="163"/>
      <c r="B532" s="163"/>
      <c r="C532" s="163"/>
      <c r="D532" s="178"/>
      <c r="E532" s="163"/>
      <c r="F532" s="163"/>
      <c r="G532" s="163"/>
      <c r="H532" s="163"/>
      <c r="I532" s="163"/>
      <c r="J532" s="163"/>
      <c r="K532" s="163"/>
      <c r="L532" s="163"/>
      <c r="M532" s="163"/>
      <c r="N532" s="163"/>
      <c r="O532" s="163"/>
      <c r="P532" s="163"/>
      <c r="Q532" s="163"/>
      <c r="R532" s="433"/>
    </row>
    <row r="533" spans="1:18" s="1" customFormat="1">
      <c r="A533" s="163"/>
      <c r="B533" s="163"/>
      <c r="C533" s="163"/>
      <c r="D533" s="178"/>
      <c r="E533" s="163"/>
      <c r="F533" s="163"/>
      <c r="G533" s="163"/>
      <c r="H533" s="163"/>
      <c r="I533" s="163"/>
      <c r="J533" s="163"/>
      <c r="K533" s="163"/>
      <c r="L533" s="163"/>
      <c r="M533" s="163"/>
      <c r="N533" s="163"/>
      <c r="O533" s="163"/>
      <c r="P533" s="163"/>
      <c r="Q533" s="163"/>
      <c r="R533" s="433"/>
    </row>
    <row r="534" spans="1:18" s="1" customFormat="1">
      <c r="A534" s="163"/>
      <c r="B534" s="163"/>
      <c r="C534" s="163"/>
      <c r="D534" s="178"/>
      <c r="E534" s="163"/>
      <c r="F534" s="163"/>
      <c r="G534" s="163"/>
      <c r="H534" s="163"/>
      <c r="I534" s="163"/>
      <c r="J534" s="163"/>
      <c r="K534" s="163"/>
      <c r="L534" s="163"/>
      <c r="M534" s="163"/>
      <c r="N534" s="163"/>
      <c r="O534" s="163"/>
      <c r="P534" s="163"/>
      <c r="Q534" s="163"/>
      <c r="R534" s="433"/>
    </row>
    <row r="535" spans="1:18" s="1" customFormat="1">
      <c r="A535" s="163"/>
      <c r="B535" s="163"/>
      <c r="C535" s="163"/>
      <c r="D535" s="178"/>
      <c r="E535" s="163"/>
      <c r="F535" s="163"/>
      <c r="G535" s="163"/>
      <c r="H535" s="163"/>
      <c r="I535" s="163"/>
      <c r="J535" s="163"/>
      <c r="K535" s="163"/>
      <c r="L535" s="163"/>
      <c r="M535" s="163"/>
      <c r="N535" s="163"/>
      <c r="O535" s="163"/>
      <c r="P535" s="163"/>
      <c r="Q535" s="163"/>
      <c r="R535" s="433"/>
    </row>
    <row r="536" spans="1:18" s="1" customFormat="1">
      <c r="A536" s="163"/>
      <c r="B536" s="163"/>
      <c r="C536" s="163"/>
      <c r="D536" s="178"/>
      <c r="E536" s="163"/>
      <c r="F536" s="163"/>
      <c r="G536" s="163"/>
      <c r="H536" s="163"/>
      <c r="I536" s="163"/>
      <c r="J536" s="163"/>
      <c r="K536" s="163"/>
      <c r="L536" s="163"/>
      <c r="M536" s="163"/>
      <c r="N536" s="163"/>
      <c r="O536" s="163"/>
      <c r="P536" s="163"/>
      <c r="Q536" s="163"/>
      <c r="R536" s="433"/>
    </row>
    <row r="537" spans="1:18" s="1" customFormat="1">
      <c r="A537" s="163"/>
      <c r="B537" s="163"/>
      <c r="C537" s="163"/>
      <c r="D537" s="178"/>
      <c r="E537" s="163"/>
      <c r="F537" s="163"/>
      <c r="G537" s="163"/>
      <c r="H537" s="163"/>
      <c r="I537" s="163"/>
      <c r="J537" s="163"/>
      <c r="K537" s="163"/>
      <c r="L537" s="163"/>
      <c r="M537" s="163"/>
      <c r="N537" s="163"/>
      <c r="O537" s="163"/>
      <c r="P537" s="163"/>
      <c r="Q537" s="163"/>
      <c r="R537" s="433"/>
    </row>
    <row r="538" spans="1:18" s="1" customFormat="1">
      <c r="A538" s="163"/>
      <c r="B538" s="163"/>
      <c r="C538" s="163"/>
      <c r="D538" s="178"/>
      <c r="E538" s="163"/>
      <c r="F538" s="163"/>
      <c r="G538" s="163"/>
      <c r="H538" s="163"/>
      <c r="I538" s="163"/>
      <c r="J538" s="163"/>
      <c r="K538" s="163"/>
      <c r="L538" s="163"/>
      <c r="M538" s="163"/>
      <c r="N538" s="163"/>
      <c r="O538" s="163"/>
      <c r="P538" s="163"/>
      <c r="Q538" s="163"/>
      <c r="R538" s="433"/>
    </row>
    <row r="539" spans="1:18" s="1" customFormat="1">
      <c r="A539" s="163"/>
      <c r="B539" s="163"/>
      <c r="C539" s="163"/>
      <c r="D539" s="178"/>
      <c r="E539" s="163"/>
      <c r="F539" s="163"/>
      <c r="G539" s="163"/>
      <c r="H539" s="163"/>
      <c r="I539" s="163"/>
      <c r="J539" s="163"/>
      <c r="K539" s="163"/>
      <c r="L539" s="163"/>
      <c r="M539" s="163"/>
      <c r="N539" s="163"/>
      <c r="O539" s="163"/>
      <c r="P539" s="163"/>
      <c r="Q539" s="163"/>
      <c r="R539" s="433"/>
    </row>
    <row r="540" spans="1:18" s="1" customFormat="1">
      <c r="A540" s="163"/>
      <c r="B540" s="163"/>
      <c r="C540" s="163"/>
      <c r="D540" s="178"/>
      <c r="E540" s="163"/>
      <c r="F540" s="163"/>
      <c r="G540" s="163"/>
      <c r="H540" s="163"/>
      <c r="I540" s="163"/>
      <c r="J540" s="163"/>
      <c r="K540" s="163"/>
      <c r="L540" s="163"/>
      <c r="M540" s="163"/>
      <c r="N540" s="163"/>
      <c r="O540" s="163"/>
      <c r="P540" s="163"/>
      <c r="Q540" s="163"/>
      <c r="R540" s="433"/>
    </row>
    <row r="541" spans="1:18" s="1" customFormat="1">
      <c r="A541" s="163"/>
      <c r="B541" s="163"/>
      <c r="C541" s="163"/>
      <c r="D541" s="178"/>
      <c r="E541" s="163"/>
      <c r="F541" s="163"/>
      <c r="G541" s="163"/>
      <c r="H541" s="163"/>
      <c r="I541" s="163"/>
      <c r="J541" s="163"/>
      <c r="K541" s="163"/>
      <c r="L541" s="163"/>
      <c r="M541" s="163"/>
      <c r="N541" s="163"/>
      <c r="O541" s="163"/>
      <c r="P541" s="163"/>
      <c r="Q541" s="163"/>
      <c r="R541" s="433"/>
    </row>
    <row r="542" spans="1:18" s="1" customFormat="1">
      <c r="A542" s="163"/>
      <c r="B542" s="163"/>
      <c r="C542" s="163"/>
      <c r="D542" s="178"/>
      <c r="E542" s="163"/>
      <c r="F542" s="163"/>
      <c r="G542" s="163"/>
      <c r="H542" s="163"/>
      <c r="I542" s="163"/>
      <c r="J542" s="163"/>
      <c r="K542" s="163"/>
      <c r="L542" s="163"/>
      <c r="M542" s="163"/>
      <c r="N542" s="163"/>
      <c r="O542" s="163"/>
      <c r="P542" s="163"/>
      <c r="Q542" s="163"/>
      <c r="R542" s="433"/>
    </row>
    <row r="543" spans="1:18" s="1" customFormat="1">
      <c r="A543" s="163"/>
      <c r="B543" s="163"/>
      <c r="C543" s="163"/>
      <c r="D543" s="178"/>
      <c r="E543" s="163"/>
      <c r="F543" s="163"/>
      <c r="G543" s="163"/>
      <c r="H543" s="163"/>
      <c r="I543" s="163"/>
      <c r="J543" s="163"/>
      <c r="K543" s="163"/>
      <c r="L543" s="163"/>
      <c r="M543" s="163"/>
      <c r="N543" s="163"/>
      <c r="O543" s="163"/>
      <c r="P543" s="163"/>
      <c r="Q543" s="163"/>
      <c r="R543" s="433"/>
    </row>
    <row r="544" spans="1:18" s="1" customFormat="1">
      <c r="A544" s="163"/>
      <c r="B544" s="163"/>
      <c r="C544" s="163"/>
      <c r="D544" s="178"/>
      <c r="E544" s="163"/>
      <c r="F544" s="163"/>
      <c r="G544" s="163"/>
      <c r="H544" s="163"/>
      <c r="I544" s="163"/>
      <c r="J544" s="163"/>
      <c r="K544" s="163"/>
      <c r="L544" s="163"/>
      <c r="M544" s="163"/>
      <c r="N544" s="163"/>
      <c r="O544" s="163"/>
      <c r="P544" s="163"/>
      <c r="Q544" s="163"/>
      <c r="R544" s="433"/>
    </row>
    <row r="545" spans="1:18" s="1" customFormat="1">
      <c r="A545" s="163"/>
      <c r="B545" s="163"/>
      <c r="C545" s="163"/>
      <c r="D545" s="178"/>
      <c r="E545" s="163"/>
      <c r="F545" s="163"/>
      <c r="G545" s="163"/>
      <c r="H545" s="163"/>
      <c r="I545" s="163"/>
      <c r="J545" s="163"/>
      <c r="K545" s="163"/>
      <c r="L545" s="163"/>
      <c r="M545" s="163"/>
      <c r="N545" s="163"/>
      <c r="O545" s="163"/>
      <c r="P545" s="163"/>
      <c r="Q545" s="163"/>
      <c r="R545" s="433"/>
    </row>
    <row r="546" spans="1:18" s="1" customFormat="1">
      <c r="A546" s="163"/>
      <c r="B546" s="163"/>
      <c r="C546" s="163"/>
      <c r="D546" s="178"/>
      <c r="E546" s="163"/>
      <c r="F546" s="163"/>
      <c r="G546" s="163"/>
      <c r="H546" s="163"/>
      <c r="I546" s="163"/>
      <c r="J546" s="163"/>
      <c r="K546" s="163"/>
      <c r="L546" s="163"/>
      <c r="M546" s="163"/>
      <c r="N546" s="163"/>
      <c r="O546" s="163"/>
      <c r="P546" s="163"/>
      <c r="Q546" s="163"/>
      <c r="R546" s="433"/>
    </row>
    <row r="547" spans="1:18" s="1" customFormat="1">
      <c r="A547" s="163"/>
      <c r="B547" s="163"/>
      <c r="C547" s="163"/>
      <c r="D547" s="178"/>
      <c r="E547" s="163"/>
      <c r="F547" s="163"/>
      <c r="G547" s="163"/>
      <c r="H547" s="163"/>
      <c r="I547" s="163"/>
      <c r="J547" s="163"/>
      <c r="K547" s="163"/>
      <c r="L547" s="163"/>
      <c r="M547" s="163"/>
      <c r="N547" s="163"/>
      <c r="O547" s="163"/>
      <c r="P547" s="163"/>
      <c r="Q547" s="163"/>
      <c r="R547" s="433"/>
    </row>
    <row r="548" spans="1:18" s="1" customFormat="1">
      <c r="A548" s="163"/>
      <c r="B548" s="163"/>
      <c r="C548" s="163"/>
      <c r="D548" s="178"/>
      <c r="E548" s="163"/>
      <c r="F548" s="163"/>
      <c r="G548" s="163"/>
      <c r="H548" s="163"/>
      <c r="I548" s="163"/>
      <c r="J548" s="163"/>
      <c r="K548" s="163"/>
      <c r="L548" s="163"/>
      <c r="M548" s="163"/>
      <c r="N548" s="163"/>
      <c r="O548" s="163"/>
      <c r="P548" s="163"/>
      <c r="Q548" s="163"/>
      <c r="R548" s="433"/>
    </row>
    <row r="549" spans="1:18" s="1" customFormat="1">
      <c r="A549" s="163"/>
      <c r="B549" s="163"/>
      <c r="C549" s="163"/>
      <c r="D549" s="178"/>
      <c r="E549" s="163"/>
      <c r="F549" s="163"/>
      <c r="G549" s="163"/>
      <c r="H549" s="163"/>
      <c r="I549" s="163"/>
      <c r="J549" s="163"/>
      <c r="K549" s="163"/>
      <c r="L549" s="163"/>
      <c r="M549" s="163"/>
      <c r="N549" s="163"/>
      <c r="O549" s="163"/>
      <c r="P549" s="163"/>
      <c r="Q549" s="163"/>
      <c r="R549" s="433"/>
    </row>
    <row r="550" spans="1:18" s="1" customFormat="1">
      <c r="A550" s="163"/>
      <c r="B550" s="163"/>
      <c r="C550" s="163"/>
      <c r="D550" s="178"/>
      <c r="E550" s="163"/>
      <c r="F550" s="163"/>
      <c r="G550" s="163"/>
      <c r="H550" s="163"/>
      <c r="I550" s="163"/>
      <c r="J550" s="163"/>
      <c r="K550" s="163"/>
      <c r="L550" s="163"/>
      <c r="M550" s="163"/>
      <c r="N550" s="163"/>
      <c r="O550" s="163"/>
      <c r="P550" s="163"/>
      <c r="Q550" s="163"/>
      <c r="R550" s="433"/>
    </row>
    <row r="551" spans="1:18" s="1" customFormat="1">
      <c r="A551" s="163"/>
      <c r="B551" s="163"/>
      <c r="C551" s="163"/>
      <c r="D551" s="178"/>
      <c r="E551" s="163"/>
      <c r="F551" s="163"/>
      <c r="G551" s="163"/>
      <c r="H551" s="163"/>
      <c r="I551" s="163"/>
      <c r="J551" s="163"/>
      <c r="K551" s="163"/>
      <c r="L551" s="163"/>
      <c r="M551" s="163"/>
      <c r="N551" s="163"/>
      <c r="O551" s="163"/>
      <c r="P551" s="163"/>
      <c r="Q551" s="163"/>
      <c r="R551" s="433"/>
    </row>
    <row r="552" spans="1:18" s="1" customFormat="1">
      <c r="A552" s="163"/>
      <c r="B552" s="163"/>
      <c r="C552" s="163"/>
      <c r="D552" s="178"/>
      <c r="E552" s="163"/>
      <c r="F552" s="163"/>
      <c r="G552" s="163"/>
      <c r="H552" s="163"/>
      <c r="I552" s="163"/>
      <c r="J552" s="163"/>
      <c r="K552" s="163"/>
      <c r="L552" s="163"/>
      <c r="M552" s="163"/>
      <c r="N552" s="163"/>
      <c r="O552" s="163"/>
      <c r="P552" s="163"/>
      <c r="Q552" s="163"/>
      <c r="R552" s="433"/>
    </row>
    <row r="553" spans="1:18" s="1" customFormat="1">
      <c r="A553" s="163"/>
      <c r="B553" s="163"/>
      <c r="C553" s="163"/>
      <c r="D553" s="178"/>
      <c r="E553" s="163"/>
      <c r="F553" s="163"/>
      <c r="G553" s="163"/>
      <c r="H553" s="163"/>
      <c r="I553" s="163"/>
      <c r="J553" s="163"/>
      <c r="K553" s="163"/>
      <c r="L553" s="163"/>
      <c r="M553" s="163"/>
      <c r="N553" s="163"/>
      <c r="O553" s="163"/>
      <c r="P553" s="163"/>
      <c r="Q553" s="163"/>
      <c r="R553" s="433"/>
    </row>
    <row r="554" spans="1:18" s="1" customFormat="1">
      <c r="A554" s="163"/>
      <c r="B554" s="163"/>
      <c r="C554" s="163"/>
      <c r="D554" s="178"/>
      <c r="E554" s="163"/>
      <c r="F554" s="163"/>
      <c r="G554" s="163"/>
      <c r="H554" s="163"/>
      <c r="I554" s="163"/>
      <c r="J554" s="163"/>
      <c r="K554" s="163"/>
      <c r="L554" s="163"/>
      <c r="M554" s="163"/>
      <c r="N554" s="163"/>
      <c r="O554" s="163"/>
      <c r="P554" s="163"/>
      <c r="Q554" s="163"/>
      <c r="R554" s="433"/>
    </row>
    <row r="555" spans="1:18" s="1" customFormat="1">
      <c r="A555" s="163"/>
      <c r="B555" s="163"/>
      <c r="C555" s="163"/>
      <c r="D555" s="178"/>
      <c r="E555" s="163"/>
      <c r="F555" s="163"/>
      <c r="G555" s="163"/>
      <c r="H555" s="163"/>
      <c r="I555" s="163"/>
      <c r="J555" s="163"/>
      <c r="K555" s="163"/>
      <c r="L555" s="163"/>
      <c r="M555" s="163"/>
      <c r="N555" s="163"/>
      <c r="O555" s="163"/>
      <c r="P555" s="163"/>
      <c r="Q555" s="163"/>
      <c r="R555" s="433"/>
    </row>
    <row r="556" spans="1:18" s="1" customFormat="1">
      <c r="A556" s="163"/>
      <c r="B556" s="163"/>
      <c r="C556" s="163"/>
      <c r="D556" s="178"/>
      <c r="E556" s="163"/>
      <c r="F556" s="163"/>
      <c r="G556" s="163"/>
      <c r="H556" s="163"/>
      <c r="I556" s="163"/>
      <c r="J556" s="163"/>
      <c r="K556" s="163"/>
      <c r="L556" s="163"/>
      <c r="M556" s="163"/>
      <c r="N556" s="163"/>
      <c r="O556" s="163"/>
      <c r="P556" s="163"/>
      <c r="Q556" s="163"/>
      <c r="R556" s="433"/>
    </row>
    <row r="557" spans="1:18" s="1" customFormat="1">
      <c r="A557" s="163"/>
      <c r="B557" s="163"/>
      <c r="C557" s="163"/>
      <c r="D557" s="178"/>
      <c r="E557" s="163"/>
      <c r="F557" s="163"/>
      <c r="G557" s="163"/>
      <c r="H557" s="163"/>
      <c r="I557" s="163"/>
      <c r="J557" s="163"/>
      <c r="K557" s="163"/>
      <c r="L557" s="163"/>
      <c r="M557" s="163"/>
      <c r="N557" s="163"/>
      <c r="O557" s="163"/>
      <c r="P557" s="163"/>
      <c r="Q557" s="163"/>
      <c r="R557" s="433"/>
    </row>
    <row r="558" spans="1:18" s="1" customFormat="1">
      <c r="A558" s="163"/>
      <c r="B558" s="163"/>
      <c r="C558" s="163"/>
      <c r="D558" s="178"/>
      <c r="E558" s="163"/>
      <c r="F558" s="163"/>
      <c r="G558" s="163"/>
      <c r="H558" s="163"/>
      <c r="I558" s="163"/>
      <c r="J558" s="163"/>
      <c r="K558" s="163"/>
      <c r="L558" s="163"/>
      <c r="M558" s="163"/>
      <c r="N558" s="163"/>
      <c r="O558" s="163"/>
      <c r="P558" s="163"/>
      <c r="Q558" s="163"/>
      <c r="R558" s="433"/>
    </row>
    <row r="559" spans="1:18" s="1" customFormat="1">
      <c r="A559" s="163"/>
      <c r="B559" s="163"/>
      <c r="C559" s="163"/>
      <c r="D559" s="178"/>
      <c r="E559" s="163"/>
      <c r="F559" s="163"/>
      <c r="G559" s="163"/>
      <c r="H559" s="163"/>
      <c r="I559" s="163"/>
      <c r="J559" s="163"/>
      <c r="K559" s="163"/>
      <c r="L559" s="163"/>
      <c r="M559" s="163"/>
      <c r="N559" s="163"/>
      <c r="O559" s="163"/>
      <c r="P559" s="163"/>
      <c r="Q559" s="163"/>
      <c r="R559" s="433"/>
    </row>
    <row r="560" spans="1:18" s="1" customFormat="1">
      <c r="A560" s="163"/>
      <c r="B560" s="163"/>
      <c r="C560" s="163"/>
      <c r="D560" s="178"/>
      <c r="E560" s="163"/>
      <c r="F560" s="163"/>
      <c r="G560" s="163"/>
      <c r="H560" s="163"/>
      <c r="I560" s="163"/>
      <c r="J560" s="163"/>
      <c r="K560" s="163"/>
      <c r="L560" s="163"/>
      <c r="M560" s="163"/>
      <c r="N560" s="163"/>
      <c r="O560" s="163"/>
      <c r="P560" s="163"/>
      <c r="Q560" s="163"/>
      <c r="R560" s="433"/>
    </row>
    <row r="561" spans="1:18" s="1" customFormat="1">
      <c r="A561" s="163"/>
      <c r="B561" s="163"/>
      <c r="C561" s="163"/>
      <c r="D561" s="178"/>
      <c r="E561" s="163"/>
      <c r="F561" s="163"/>
      <c r="G561" s="163"/>
      <c r="H561" s="163"/>
      <c r="I561" s="163"/>
      <c r="J561" s="163"/>
      <c r="K561" s="163"/>
      <c r="L561" s="163"/>
      <c r="M561" s="163"/>
      <c r="N561" s="163"/>
      <c r="O561" s="163"/>
      <c r="P561" s="163"/>
      <c r="Q561" s="163"/>
      <c r="R561" s="433"/>
    </row>
    <row r="562" spans="1:18" s="1" customFormat="1">
      <c r="A562" s="163"/>
      <c r="B562" s="163"/>
      <c r="C562" s="163"/>
      <c r="D562" s="178"/>
      <c r="E562" s="163"/>
      <c r="F562" s="163"/>
      <c r="G562" s="163"/>
      <c r="H562" s="163"/>
      <c r="I562" s="163"/>
      <c r="J562" s="163"/>
      <c r="K562" s="163"/>
      <c r="L562" s="163"/>
      <c r="M562" s="163"/>
      <c r="N562" s="163"/>
      <c r="O562" s="163"/>
      <c r="P562" s="163"/>
      <c r="Q562" s="163"/>
      <c r="R562" s="433"/>
    </row>
    <row r="563" spans="1:18" s="1" customFormat="1">
      <c r="A563" s="163"/>
      <c r="B563" s="163"/>
      <c r="C563" s="163"/>
      <c r="D563" s="178"/>
      <c r="E563" s="163"/>
      <c r="F563" s="163"/>
      <c r="G563" s="163"/>
      <c r="H563" s="163"/>
      <c r="I563" s="163"/>
      <c r="J563" s="163"/>
      <c r="K563" s="163"/>
      <c r="L563" s="163"/>
      <c r="M563" s="163"/>
      <c r="N563" s="163"/>
      <c r="O563" s="163"/>
      <c r="P563" s="163"/>
      <c r="Q563" s="163"/>
      <c r="R563" s="433"/>
    </row>
    <row r="564" spans="1:18" s="1" customFormat="1">
      <c r="A564" s="163"/>
      <c r="B564" s="163"/>
      <c r="C564" s="163"/>
      <c r="D564" s="178"/>
      <c r="E564" s="163"/>
      <c r="F564" s="163"/>
      <c r="G564" s="163"/>
      <c r="H564" s="163"/>
      <c r="I564" s="163"/>
      <c r="J564" s="163"/>
      <c r="K564" s="163"/>
      <c r="L564" s="163"/>
      <c r="M564" s="163"/>
      <c r="N564" s="163"/>
      <c r="O564" s="163"/>
      <c r="P564" s="163"/>
      <c r="Q564" s="163"/>
      <c r="R564" s="433"/>
    </row>
    <row r="565" spans="1:18" s="1" customFormat="1">
      <c r="A565" s="163"/>
      <c r="B565" s="163"/>
      <c r="C565" s="163"/>
      <c r="D565" s="178"/>
      <c r="E565" s="163"/>
      <c r="F565" s="163"/>
      <c r="G565" s="163"/>
      <c r="H565" s="163"/>
      <c r="I565" s="163"/>
      <c r="J565" s="163"/>
      <c r="K565" s="163"/>
      <c r="L565" s="163"/>
      <c r="M565" s="163"/>
      <c r="N565" s="163"/>
      <c r="O565" s="163"/>
      <c r="P565" s="163"/>
      <c r="Q565" s="163"/>
      <c r="R565" s="433"/>
    </row>
    <row r="566" spans="1:18" s="1" customFormat="1">
      <c r="A566" s="163"/>
      <c r="B566" s="163"/>
      <c r="C566" s="163"/>
      <c r="D566" s="178"/>
      <c r="E566" s="163"/>
      <c r="F566" s="163"/>
      <c r="G566" s="163"/>
      <c r="H566" s="163"/>
      <c r="I566" s="163"/>
      <c r="J566" s="163"/>
      <c r="K566" s="163"/>
      <c r="L566" s="163"/>
      <c r="M566" s="163"/>
      <c r="N566" s="163"/>
      <c r="O566" s="163"/>
      <c r="P566" s="163"/>
      <c r="Q566" s="163"/>
      <c r="R566" s="433"/>
    </row>
    <row r="567" spans="1:18" s="1" customFormat="1">
      <c r="A567" s="163"/>
      <c r="B567" s="163"/>
      <c r="C567" s="163"/>
      <c r="D567" s="178"/>
      <c r="E567" s="163"/>
      <c r="F567" s="163"/>
      <c r="G567" s="163"/>
      <c r="H567" s="163"/>
      <c r="I567" s="163"/>
      <c r="J567" s="163"/>
      <c r="K567" s="163"/>
      <c r="L567" s="163"/>
      <c r="M567" s="163"/>
      <c r="N567" s="163"/>
      <c r="O567" s="163"/>
      <c r="P567" s="163"/>
      <c r="Q567" s="163"/>
      <c r="R567" s="433"/>
    </row>
    <row r="568" spans="1:18" s="1" customFormat="1">
      <c r="A568" s="163"/>
      <c r="B568" s="163"/>
      <c r="C568" s="163"/>
      <c r="D568" s="178"/>
      <c r="E568" s="163"/>
      <c r="F568" s="163"/>
      <c r="G568" s="163"/>
      <c r="H568" s="163"/>
      <c r="I568" s="163"/>
      <c r="J568" s="163"/>
      <c r="K568" s="163"/>
      <c r="L568" s="163"/>
      <c r="M568" s="163"/>
      <c r="N568" s="163"/>
      <c r="O568" s="163"/>
      <c r="P568" s="163"/>
      <c r="Q568" s="163"/>
      <c r="R568" s="433"/>
    </row>
    <row r="569" spans="1:18" s="1" customFormat="1">
      <c r="A569" s="163"/>
      <c r="B569" s="163"/>
      <c r="C569" s="163"/>
      <c r="D569" s="178"/>
      <c r="E569" s="163"/>
      <c r="F569" s="163"/>
      <c r="G569" s="163"/>
      <c r="H569" s="163"/>
      <c r="I569" s="163"/>
      <c r="J569" s="163"/>
      <c r="K569" s="163"/>
      <c r="L569" s="163"/>
      <c r="M569" s="163"/>
      <c r="N569" s="163"/>
      <c r="O569" s="163"/>
      <c r="P569" s="163"/>
      <c r="Q569" s="163"/>
      <c r="R569" s="433"/>
    </row>
    <row r="570" spans="1:18" s="1" customFormat="1">
      <c r="A570" s="163"/>
      <c r="B570" s="163"/>
      <c r="C570" s="163"/>
      <c r="D570" s="178"/>
      <c r="E570" s="163"/>
      <c r="F570" s="163"/>
      <c r="G570" s="163"/>
      <c r="H570" s="163"/>
      <c r="I570" s="163"/>
      <c r="J570" s="163"/>
      <c r="K570" s="163"/>
      <c r="L570" s="163"/>
      <c r="M570" s="163"/>
      <c r="N570" s="163"/>
      <c r="O570" s="163"/>
      <c r="P570" s="163"/>
      <c r="Q570" s="163"/>
      <c r="R570" s="433"/>
    </row>
    <row r="571" spans="1:18" s="1" customFormat="1">
      <c r="A571" s="163"/>
      <c r="B571" s="163"/>
      <c r="C571" s="163"/>
      <c r="D571" s="178"/>
      <c r="E571" s="163"/>
      <c r="F571" s="163"/>
      <c r="G571" s="163"/>
      <c r="H571" s="163"/>
      <c r="I571" s="163"/>
      <c r="J571" s="163"/>
      <c r="K571" s="163"/>
      <c r="L571" s="163"/>
      <c r="M571" s="163"/>
      <c r="N571" s="163"/>
      <c r="O571" s="163"/>
      <c r="P571" s="163"/>
      <c r="Q571" s="163"/>
      <c r="R571" s="433"/>
    </row>
    <row r="572" spans="1:18" s="1" customFormat="1">
      <c r="A572" s="163"/>
      <c r="B572" s="163"/>
      <c r="C572" s="163"/>
      <c r="D572" s="178"/>
      <c r="E572" s="163"/>
      <c r="F572" s="163"/>
      <c r="G572" s="163"/>
      <c r="H572" s="163"/>
      <c r="I572" s="163"/>
      <c r="J572" s="163"/>
      <c r="K572" s="163"/>
      <c r="L572" s="163"/>
      <c r="M572" s="163"/>
      <c r="N572" s="163"/>
      <c r="O572" s="163"/>
      <c r="P572" s="163"/>
      <c r="Q572" s="163"/>
      <c r="R572" s="433"/>
    </row>
    <row r="573" spans="1:18" s="1" customFormat="1">
      <c r="A573" s="163"/>
      <c r="B573" s="163"/>
      <c r="C573" s="163"/>
      <c r="D573" s="178"/>
      <c r="E573" s="163"/>
      <c r="F573" s="163"/>
      <c r="G573" s="163"/>
      <c r="H573" s="163"/>
      <c r="I573" s="163"/>
      <c r="J573" s="163"/>
      <c r="K573" s="163"/>
      <c r="L573" s="163"/>
      <c r="M573" s="163"/>
      <c r="N573" s="163"/>
      <c r="O573" s="163"/>
      <c r="P573" s="163"/>
      <c r="Q573" s="163"/>
      <c r="R573" s="433"/>
    </row>
    <row r="574" spans="1:18" s="1" customFormat="1">
      <c r="A574" s="163"/>
      <c r="B574" s="163"/>
      <c r="C574" s="163"/>
      <c r="D574" s="178"/>
      <c r="E574" s="163"/>
      <c r="F574" s="163"/>
      <c r="G574" s="163"/>
      <c r="H574" s="163"/>
      <c r="I574" s="163"/>
      <c r="J574" s="163"/>
      <c r="K574" s="163"/>
      <c r="L574" s="163"/>
      <c r="M574" s="163"/>
      <c r="N574" s="163"/>
      <c r="O574" s="163"/>
      <c r="P574" s="163"/>
      <c r="Q574" s="163"/>
      <c r="R574" s="433"/>
    </row>
    <row r="575" spans="1:18" s="1" customFormat="1">
      <c r="A575" s="163"/>
      <c r="B575" s="163"/>
      <c r="C575" s="163"/>
      <c r="D575" s="178"/>
      <c r="E575" s="163"/>
      <c r="F575" s="163"/>
      <c r="G575" s="163"/>
      <c r="H575" s="163"/>
      <c r="I575" s="163"/>
      <c r="J575" s="163"/>
      <c r="K575" s="163"/>
      <c r="L575" s="163"/>
      <c r="M575" s="163"/>
      <c r="N575" s="163"/>
      <c r="O575" s="163"/>
      <c r="P575" s="163"/>
      <c r="Q575" s="163"/>
      <c r="R575" s="433"/>
    </row>
    <row r="576" spans="1:18" s="1" customFormat="1">
      <c r="A576" s="163"/>
      <c r="B576" s="163"/>
      <c r="C576" s="163"/>
      <c r="D576" s="178"/>
      <c r="E576" s="163"/>
      <c r="F576" s="163"/>
      <c r="G576" s="163"/>
      <c r="H576" s="163"/>
      <c r="I576" s="163"/>
      <c r="J576" s="163"/>
      <c r="K576" s="163"/>
      <c r="L576" s="163"/>
      <c r="M576" s="163"/>
      <c r="N576" s="163"/>
      <c r="O576" s="163"/>
      <c r="P576" s="163"/>
      <c r="Q576" s="163"/>
      <c r="R576" s="433"/>
    </row>
    <row r="577" spans="1:18" s="1" customFormat="1">
      <c r="A577" s="163"/>
      <c r="B577" s="163"/>
      <c r="C577" s="163"/>
      <c r="D577" s="178"/>
      <c r="E577" s="163"/>
      <c r="F577" s="163"/>
      <c r="G577" s="163"/>
      <c r="H577" s="163"/>
      <c r="I577" s="163"/>
      <c r="J577" s="163"/>
      <c r="K577" s="163"/>
      <c r="L577" s="163"/>
      <c r="M577" s="163"/>
      <c r="N577" s="163"/>
      <c r="O577" s="163"/>
      <c r="P577" s="163"/>
      <c r="Q577" s="163"/>
      <c r="R577" s="433"/>
    </row>
    <row r="578" spans="1:18" s="1" customFormat="1">
      <c r="A578" s="163"/>
      <c r="B578" s="163"/>
      <c r="C578" s="163"/>
      <c r="D578" s="178"/>
      <c r="E578" s="163"/>
      <c r="F578" s="163"/>
      <c r="G578" s="163"/>
      <c r="H578" s="163"/>
      <c r="I578" s="163"/>
      <c r="J578" s="163"/>
      <c r="K578" s="163"/>
      <c r="L578" s="163"/>
      <c r="M578" s="163"/>
      <c r="N578" s="163"/>
      <c r="O578" s="163"/>
      <c r="P578" s="163"/>
      <c r="Q578" s="163"/>
      <c r="R578" s="433"/>
    </row>
    <row r="579" spans="1:18" s="1" customFormat="1">
      <c r="A579" s="163"/>
      <c r="B579" s="163"/>
      <c r="C579" s="163"/>
      <c r="D579" s="178"/>
      <c r="E579" s="163"/>
      <c r="F579" s="163"/>
      <c r="G579" s="163"/>
      <c r="H579" s="163"/>
      <c r="I579" s="163"/>
      <c r="J579" s="163"/>
      <c r="K579" s="163"/>
      <c r="L579" s="163"/>
      <c r="M579" s="163"/>
      <c r="N579" s="163"/>
      <c r="O579" s="163"/>
      <c r="P579" s="163"/>
      <c r="Q579" s="163"/>
      <c r="R579" s="433"/>
    </row>
    <row r="580" spans="1:18" s="1" customFormat="1">
      <c r="A580" s="163"/>
      <c r="B580" s="163"/>
      <c r="C580" s="163"/>
      <c r="D580" s="178"/>
      <c r="E580" s="163"/>
      <c r="F580" s="163"/>
      <c r="G580" s="163"/>
      <c r="H580" s="163"/>
      <c r="I580" s="163"/>
      <c r="J580" s="163"/>
      <c r="K580" s="163"/>
      <c r="L580" s="163"/>
      <c r="M580" s="163"/>
      <c r="N580" s="163"/>
      <c r="O580" s="163"/>
      <c r="P580" s="163"/>
      <c r="Q580" s="163"/>
      <c r="R580" s="433"/>
    </row>
    <row r="581" spans="1:18" s="1" customFormat="1">
      <c r="A581" s="163"/>
      <c r="B581" s="163"/>
      <c r="C581" s="163"/>
      <c r="D581" s="178"/>
      <c r="E581" s="163"/>
      <c r="F581" s="163"/>
      <c r="G581" s="163"/>
      <c r="H581" s="163"/>
      <c r="I581" s="163"/>
      <c r="J581" s="163"/>
      <c r="K581" s="163"/>
      <c r="L581" s="163"/>
      <c r="M581" s="163"/>
      <c r="N581" s="163"/>
      <c r="O581" s="163"/>
      <c r="P581" s="163"/>
      <c r="Q581" s="163"/>
      <c r="R581" s="433"/>
    </row>
    <row r="582" spans="1:18" s="1" customFormat="1">
      <c r="A582" s="163"/>
      <c r="B582" s="163"/>
      <c r="C582" s="163"/>
      <c r="D582" s="178"/>
      <c r="E582" s="163"/>
      <c r="F582" s="163"/>
      <c r="G582" s="163"/>
      <c r="H582" s="163"/>
      <c r="I582" s="163"/>
      <c r="J582" s="163"/>
      <c r="K582" s="163"/>
      <c r="L582" s="163"/>
      <c r="M582" s="163"/>
      <c r="N582" s="163"/>
      <c r="O582" s="163"/>
      <c r="P582" s="163"/>
      <c r="Q582" s="163"/>
      <c r="R582" s="433"/>
    </row>
    <row r="583" spans="1:18" s="1" customFormat="1">
      <c r="A583" s="163"/>
      <c r="B583" s="163"/>
      <c r="C583" s="163"/>
      <c r="D583" s="178"/>
      <c r="E583" s="163"/>
      <c r="F583" s="163"/>
      <c r="G583" s="163"/>
      <c r="H583" s="163"/>
      <c r="I583" s="163"/>
      <c r="J583" s="163"/>
      <c r="K583" s="163"/>
      <c r="L583" s="163"/>
      <c r="M583" s="163"/>
      <c r="N583" s="163"/>
      <c r="O583" s="163"/>
      <c r="P583" s="163"/>
      <c r="Q583" s="163"/>
      <c r="R583" s="433"/>
    </row>
    <row r="584" spans="1:18" s="1" customFormat="1">
      <c r="A584" s="163"/>
      <c r="B584" s="163"/>
      <c r="C584" s="163"/>
      <c r="D584" s="178"/>
      <c r="E584" s="163"/>
      <c r="F584" s="163"/>
      <c r="G584" s="163"/>
      <c r="H584" s="163"/>
      <c r="I584" s="163"/>
      <c r="J584" s="163"/>
      <c r="K584" s="163"/>
      <c r="L584" s="163"/>
      <c r="M584" s="163"/>
      <c r="N584" s="163"/>
      <c r="O584" s="163"/>
      <c r="P584" s="163"/>
      <c r="Q584" s="163"/>
      <c r="R584" s="433"/>
    </row>
    <row r="585" spans="1:18" s="1" customFormat="1">
      <c r="A585" s="163"/>
      <c r="B585" s="163"/>
      <c r="C585" s="163"/>
      <c r="D585" s="178"/>
      <c r="E585" s="163"/>
      <c r="F585" s="163"/>
      <c r="G585" s="163"/>
      <c r="H585" s="163"/>
      <c r="I585" s="163"/>
      <c r="J585" s="163"/>
      <c r="K585" s="163"/>
      <c r="L585" s="163"/>
      <c r="M585" s="163"/>
      <c r="N585" s="163"/>
      <c r="O585" s="163"/>
      <c r="P585" s="163"/>
      <c r="Q585" s="163"/>
      <c r="R585" s="433"/>
    </row>
    <row r="586" spans="1:18" s="1" customFormat="1">
      <c r="A586" s="163"/>
      <c r="B586" s="163"/>
      <c r="C586" s="163"/>
      <c r="D586" s="178"/>
      <c r="E586" s="163"/>
      <c r="F586" s="163"/>
      <c r="G586" s="163"/>
      <c r="H586" s="163"/>
      <c r="I586" s="163"/>
      <c r="J586" s="163"/>
      <c r="K586" s="163"/>
      <c r="L586" s="163"/>
      <c r="M586" s="163"/>
      <c r="N586" s="163"/>
      <c r="O586" s="163"/>
      <c r="P586" s="163"/>
      <c r="Q586" s="163"/>
      <c r="R586" s="433"/>
    </row>
    <row r="587" spans="1:18" s="1" customFormat="1">
      <c r="A587" s="163"/>
      <c r="B587" s="163"/>
      <c r="C587" s="163"/>
      <c r="D587" s="178"/>
      <c r="E587" s="163"/>
      <c r="F587" s="163"/>
      <c r="G587" s="163"/>
      <c r="H587" s="163"/>
      <c r="I587" s="163"/>
      <c r="J587" s="163"/>
      <c r="K587" s="163"/>
      <c r="L587" s="163"/>
      <c r="M587" s="163"/>
      <c r="N587" s="163"/>
      <c r="O587" s="163"/>
      <c r="P587" s="163"/>
      <c r="Q587" s="163"/>
      <c r="R587" s="433"/>
    </row>
    <row r="588" spans="1:18" s="1" customFormat="1">
      <c r="A588" s="163"/>
      <c r="B588" s="163"/>
      <c r="C588" s="163"/>
      <c r="D588" s="178"/>
      <c r="E588" s="163"/>
      <c r="F588" s="163"/>
      <c r="G588" s="163"/>
      <c r="H588" s="163"/>
      <c r="I588" s="163"/>
      <c r="J588" s="163"/>
      <c r="K588" s="163"/>
      <c r="L588" s="163"/>
      <c r="M588" s="163"/>
      <c r="N588" s="163"/>
      <c r="O588" s="163"/>
      <c r="P588" s="163"/>
      <c r="Q588" s="163"/>
      <c r="R588" s="433"/>
    </row>
    <row r="589" spans="1:18" s="1" customFormat="1">
      <c r="A589" s="163"/>
      <c r="B589" s="163"/>
      <c r="C589" s="163"/>
      <c r="D589" s="178"/>
      <c r="E589" s="163"/>
      <c r="F589" s="163"/>
      <c r="G589" s="163"/>
      <c r="H589" s="163"/>
      <c r="I589" s="163"/>
      <c r="J589" s="163"/>
      <c r="K589" s="163"/>
      <c r="L589" s="163"/>
      <c r="M589" s="163"/>
      <c r="N589" s="163"/>
      <c r="O589" s="163"/>
      <c r="P589" s="163"/>
      <c r="Q589" s="163"/>
      <c r="R589" s="433"/>
    </row>
    <row r="590" spans="1:18" s="1" customFormat="1">
      <c r="A590" s="163"/>
      <c r="B590" s="163"/>
      <c r="C590" s="163"/>
      <c r="D590" s="178"/>
      <c r="E590" s="163"/>
      <c r="F590" s="163"/>
      <c r="G590" s="163"/>
      <c r="H590" s="163"/>
      <c r="I590" s="163"/>
      <c r="J590" s="163"/>
      <c r="K590" s="163"/>
      <c r="L590" s="163"/>
      <c r="M590" s="163"/>
      <c r="N590" s="163"/>
      <c r="O590" s="163"/>
      <c r="P590" s="163"/>
      <c r="Q590" s="163"/>
      <c r="R590" s="433"/>
    </row>
    <row r="591" spans="1:18" s="1" customFormat="1">
      <c r="A591" s="163"/>
      <c r="B591" s="163"/>
      <c r="C591" s="163"/>
      <c r="D591" s="178"/>
      <c r="E591" s="163"/>
      <c r="F591" s="163"/>
      <c r="G591" s="163"/>
      <c r="H591" s="163"/>
      <c r="I591" s="163"/>
      <c r="J591" s="163"/>
      <c r="K591" s="163"/>
      <c r="L591" s="163"/>
      <c r="M591" s="163"/>
      <c r="N591" s="163"/>
      <c r="O591" s="163"/>
      <c r="P591" s="163"/>
      <c r="Q591" s="163"/>
      <c r="R591" s="433"/>
    </row>
    <row r="592" spans="1:18" s="1" customFormat="1">
      <c r="A592" s="163"/>
      <c r="B592" s="163"/>
      <c r="C592" s="163"/>
      <c r="D592" s="178"/>
      <c r="E592" s="163"/>
      <c r="F592" s="163"/>
      <c r="G592" s="163"/>
      <c r="H592" s="163"/>
      <c r="I592" s="163"/>
      <c r="J592" s="163"/>
      <c r="K592" s="163"/>
      <c r="L592" s="163"/>
      <c r="M592" s="163"/>
      <c r="N592" s="163"/>
      <c r="O592" s="163"/>
      <c r="P592" s="163"/>
      <c r="Q592" s="163"/>
      <c r="R592" s="433"/>
    </row>
    <row r="593" spans="1:18" s="1" customFormat="1">
      <c r="A593" s="163"/>
      <c r="B593" s="163"/>
      <c r="C593" s="163"/>
      <c r="D593" s="178"/>
      <c r="E593" s="163"/>
      <c r="F593" s="163"/>
      <c r="G593" s="163"/>
      <c r="H593" s="163"/>
      <c r="I593" s="163"/>
      <c r="J593" s="163"/>
      <c r="K593" s="163"/>
      <c r="L593" s="163"/>
      <c r="M593" s="163"/>
      <c r="N593" s="163"/>
      <c r="O593" s="163"/>
      <c r="P593" s="163"/>
      <c r="Q593" s="163"/>
      <c r="R593" s="433"/>
    </row>
    <row r="594" spans="1:18" s="1" customFormat="1">
      <c r="A594" s="163"/>
      <c r="B594" s="163"/>
      <c r="C594" s="163"/>
      <c r="D594" s="178"/>
      <c r="E594" s="163"/>
      <c r="F594" s="163"/>
      <c r="G594" s="163"/>
      <c r="H594" s="163"/>
      <c r="I594" s="163"/>
      <c r="J594" s="163"/>
      <c r="K594" s="163"/>
      <c r="L594" s="163"/>
      <c r="M594" s="163"/>
      <c r="N594" s="163"/>
      <c r="O594" s="163"/>
      <c r="P594" s="163"/>
      <c r="Q594" s="163"/>
      <c r="R594" s="433"/>
    </row>
    <row r="595" spans="1:18" s="1" customFormat="1">
      <c r="A595" s="163"/>
      <c r="B595" s="163"/>
      <c r="C595" s="163"/>
      <c r="D595" s="178"/>
      <c r="E595" s="163"/>
      <c r="F595" s="163"/>
      <c r="G595" s="163"/>
      <c r="H595" s="163"/>
      <c r="I595" s="163"/>
      <c r="J595" s="163"/>
      <c r="K595" s="163"/>
      <c r="L595" s="163"/>
      <c r="M595" s="163"/>
      <c r="N595" s="163"/>
      <c r="O595" s="163"/>
      <c r="P595" s="163"/>
      <c r="Q595" s="163"/>
      <c r="R595" s="433"/>
    </row>
    <row r="596" spans="1:18" s="1" customFormat="1">
      <c r="A596" s="163"/>
      <c r="B596" s="163"/>
      <c r="C596" s="163"/>
      <c r="D596" s="178"/>
      <c r="E596" s="163"/>
      <c r="F596" s="163"/>
      <c r="G596" s="163"/>
      <c r="H596" s="163"/>
      <c r="I596" s="163"/>
      <c r="J596" s="163"/>
      <c r="K596" s="163"/>
      <c r="L596" s="163"/>
      <c r="M596" s="163"/>
      <c r="N596" s="163"/>
      <c r="O596" s="163"/>
      <c r="P596" s="163"/>
      <c r="Q596" s="163"/>
      <c r="R596" s="433"/>
    </row>
    <row r="597" spans="1:18" s="1" customFormat="1">
      <c r="A597" s="163"/>
      <c r="B597" s="163"/>
      <c r="C597" s="163"/>
      <c r="D597" s="178"/>
      <c r="E597" s="163"/>
      <c r="F597" s="163"/>
      <c r="G597" s="163"/>
      <c r="H597" s="163"/>
      <c r="I597" s="163"/>
      <c r="J597" s="163"/>
      <c r="K597" s="163"/>
      <c r="L597" s="163"/>
      <c r="M597" s="163"/>
      <c r="N597" s="163"/>
      <c r="O597" s="163"/>
      <c r="P597" s="163"/>
      <c r="Q597" s="163"/>
      <c r="R597" s="433"/>
    </row>
    <row r="598" spans="1:18" s="1" customFormat="1">
      <c r="A598" s="163"/>
      <c r="B598" s="163"/>
      <c r="C598" s="163"/>
      <c r="D598" s="178"/>
      <c r="E598" s="163"/>
      <c r="F598" s="163"/>
      <c r="G598" s="163"/>
      <c r="H598" s="163"/>
      <c r="I598" s="163"/>
      <c r="J598" s="163"/>
      <c r="K598" s="163"/>
      <c r="L598" s="163"/>
      <c r="M598" s="163"/>
      <c r="N598" s="163"/>
      <c r="O598" s="163"/>
      <c r="P598" s="163"/>
      <c r="Q598" s="163"/>
      <c r="R598" s="433"/>
    </row>
    <row r="599" spans="1:18" s="1" customFormat="1">
      <c r="A599" s="163"/>
      <c r="B599" s="163"/>
      <c r="C599" s="163"/>
      <c r="D599" s="178"/>
      <c r="E599" s="163"/>
      <c r="F599" s="163"/>
      <c r="G599" s="163"/>
      <c r="H599" s="163"/>
      <c r="I599" s="163"/>
      <c r="J599" s="163"/>
      <c r="K599" s="163"/>
      <c r="L599" s="163"/>
      <c r="M599" s="163"/>
      <c r="N599" s="163"/>
      <c r="O599" s="163"/>
      <c r="P599" s="163"/>
      <c r="Q599" s="163"/>
      <c r="R599" s="433"/>
    </row>
    <row r="600" spans="1:18" s="1" customFormat="1">
      <c r="A600" s="163"/>
      <c r="B600" s="163"/>
      <c r="C600" s="163"/>
      <c r="D600" s="178"/>
      <c r="E600" s="163"/>
      <c r="F600" s="163"/>
      <c r="G600" s="163"/>
      <c r="H600" s="163"/>
      <c r="I600" s="163"/>
      <c r="J600" s="163"/>
      <c r="K600" s="163"/>
      <c r="L600" s="163"/>
      <c r="M600" s="163"/>
      <c r="N600" s="163"/>
      <c r="O600" s="163"/>
      <c r="P600" s="163"/>
      <c r="Q600" s="163"/>
      <c r="R600" s="433"/>
    </row>
    <row r="601" spans="1:18" s="1" customFormat="1">
      <c r="A601" s="163"/>
      <c r="B601" s="163"/>
      <c r="C601" s="163"/>
      <c r="D601" s="178"/>
      <c r="E601" s="163"/>
      <c r="F601" s="163"/>
      <c r="G601" s="163"/>
      <c r="H601" s="163"/>
      <c r="I601" s="163"/>
      <c r="J601" s="163"/>
      <c r="K601" s="163"/>
      <c r="L601" s="163"/>
      <c r="M601" s="163"/>
      <c r="N601" s="163"/>
      <c r="O601" s="163"/>
      <c r="P601" s="163"/>
      <c r="Q601" s="163"/>
      <c r="R601" s="433"/>
    </row>
    <row r="602" spans="1:18" s="1" customFormat="1">
      <c r="A602" s="163"/>
      <c r="B602" s="163"/>
      <c r="C602" s="163"/>
      <c r="D602" s="178"/>
      <c r="E602" s="163"/>
      <c r="F602" s="163"/>
      <c r="G602" s="163"/>
      <c r="H602" s="163"/>
      <c r="I602" s="163"/>
      <c r="J602" s="163"/>
      <c r="K602" s="163"/>
      <c r="L602" s="163"/>
      <c r="M602" s="163"/>
      <c r="N602" s="163"/>
      <c r="O602" s="163"/>
      <c r="P602" s="163"/>
      <c r="Q602" s="163"/>
      <c r="R602" s="433"/>
    </row>
    <row r="603" spans="1:18" s="1" customFormat="1">
      <c r="A603" s="163"/>
      <c r="B603" s="163"/>
      <c r="C603" s="163"/>
      <c r="D603" s="178"/>
      <c r="E603" s="163"/>
      <c r="F603" s="163"/>
      <c r="G603" s="163"/>
      <c r="H603" s="163"/>
      <c r="I603" s="163"/>
      <c r="J603" s="163"/>
      <c r="K603" s="163"/>
      <c r="L603" s="163"/>
      <c r="M603" s="163"/>
      <c r="N603" s="163"/>
      <c r="O603" s="163"/>
      <c r="P603" s="163"/>
      <c r="Q603" s="163"/>
      <c r="R603" s="433"/>
    </row>
    <row r="604" spans="1:18" s="1" customFormat="1">
      <c r="A604" s="163"/>
      <c r="B604" s="163"/>
      <c r="C604" s="163"/>
      <c r="D604" s="178"/>
      <c r="E604" s="163"/>
      <c r="F604" s="163"/>
      <c r="G604" s="163"/>
      <c r="H604" s="163"/>
      <c r="I604" s="163"/>
      <c r="J604" s="163"/>
      <c r="K604" s="163"/>
      <c r="L604" s="163"/>
      <c r="M604" s="163"/>
      <c r="N604" s="163"/>
      <c r="O604" s="163"/>
      <c r="P604" s="163"/>
      <c r="Q604" s="163"/>
      <c r="R604" s="433"/>
    </row>
    <row r="605" spans="1:18" s="1" customFormat="1">
      <c r="A605" s="163"/>
      <c r="B605" s="163"/>
      <c r="C605" s="163"/>
      <c r="D605" s="178"/>
      <c r="E605" s="163"/>
      <c r="F605" s="163"/>
      <c r="G605" s="163"/>
      <c r="H605" s="163"/>
      <c r="I605" s="163"/>
      <c r="J605" s="163"/>
      <c r="K605" s="163"/>
      <c r="L605" s="163"/>
      <c r="M605" s="163"/>
      <c r="N605" s="163"/>
      <c r="O605" s="163"/>
      <c r="P605" s="163"/>
      <c r="Q605" s="163"/>
      <c r="R605" s="433"/>
    </row>
    <row r="606" spans="1:18" s="1" customFormat="1">
      <c r="A606" s="163"/>
      <c r="B606" s="163"/>
      <c r="C606" s="163"/>
      <c r="D606" s="178"/>
      <c r="E606" s="163"/>
      <c r="F606" s="163"/>
      <c r="G606" s="163"/>
      <c r="H606" s="163"/>
      <c r="I606" s="163"/>
      <c r="J606" s="163"/>
      <c r="K606" s="163"/>
      <c r="L606" s="163"/>
      <c r="M606" s="163"/>
      <c r="N606" s="163"/>
      <c r="O606" s="163"/>
      <c r="P606" s="163"/>
      <c r="Q606" s="163"/>
      <c r="R606" s="433"/>
    </row>
    <row r="607" spans="1:18" s="1" customFormat="1">
      <c r="A607" s="163"/>
      <c r="B607" s="163"/>
      <c r="C607" s="163"/>
      <c r="D607" s="178"/>
      <c r="E607" s="163"/>
      <c r="F607" s="163"/>
      <c r="G607" s="163"/>
      <c r="H607" s="163"/>
      <c r="I607" s="163"/>
      <c r="J607" s="163"/>
      <c r="K607" s="163"/>
      <c r="L607" s="163"/>
      <c r="M607" s="163"/>
      <c r="N607" s="163"/>
      <c r="O607" s="163"/>
      <c r="P607" s="163"/>
      <c r="Q607" s="163"/>
      <c r="R607" s="433"/>
    </row>
    <row r="608" spans="1:18" s="1" customFormat="1">
      <c r="A608" s="163"/>
      <c r="B608" s="163"/>
      <c r="C608" s="163"/>
      <c r="D608" s="178"/>
      <c r="E608" s="163"/>
      <c r="F608" s="163"/>
      <c r="G608" s="163"/>
      <c r="H608" s="163"/>
      <c r="I608" s="163"/>
      <c r="J608" s="163"/>
      <c r="K608" s="163"/>
      <c r="L608" s="163"/>
      <c r="M608" s="163"/>
      <c r="N608" s="163"/>
      <c r="O608" s="163"/>
      <c r="P608" s="163"/>
      <c r="Q608" s="163"/>
      <c r="R608" s="433"/>
    </row>
    <row r="609" spans="1:18" s="1" customFormat="1">
      <c r="A609" s="163"/>
      <c r="B609" s="163"/>
      <c r="C609" s="163"/>
      <c r="D609" s="178"/>
      <c r="E609" s="163"/>
      <c r="F609" s="163"/>
      <c r="G609" s="163"/>
      <c r="H609" s="163"/>
      <c r="I609" s="163"/>
      <c r="J609" s="163"/>
      <c r="K609" s="163"/>
      <c r="L609" s="163"/>
      <c r="M609" s="163"/>
      <c r="N609" s="163"/>
      <c r="O609" s="163"/>
      <c r="P609" s="163"/>
      <c r="Q609" s="163"/>
      <c r="R609" s="433"/>
    </row>
    <row r="610" spans="1:18" s="1" customFormat="1">
      <c r="A610" s="163"/>
      <c r="B610" s="163"/>
      <c r="C610" s="163"/>
      <c r="D610" s="178"/>
      <c r="E610" s="163"/>
      <c r="F610" s="163"/>
      <c r="G610" s="163"/>
      <c r="H610" s="163"/>
      <c r="I610" s="163"/>
      <c r="J610" s="163"/>
      <c r="K610" s="163"/>
      <c r="L610" s="163"/>
      <c r="M610" s="163"/>
      <c r="N610" s="163"/>
      <c r="O610" s="163"/>
      <c r="P610" s="163"/>
      <c r="Q610" s="163"/>
      <c r="R610" s="433"/>
    </row>
    <row r="611" spans="1:18" s="1" customFormat="1">
      <c r="A611" s="163"/>
      <c r="B611" s="163"/>
      <c r="C611" s="163"/>
      <c r="D611" s="178"/>
      <c r="E611" s="163"/>
      <c r="F611" s="163"/>
      <c r="G611" s="163"/>
      <c r="H611" s="163"/>
      <c r="I611" s="163"/>
      <c r="J611" s="163"/>
      <c r="K611" s="163"/>
      <c r="L611" s="163"/>
      <c r="M611" s="163"/>
      <c r="N611" s="163"/>
      <c r="O611" s="163"/>
      <c r="P611" s="163"/>
      <c r="Q611" s="163"/>
      <c r="R611" s="433"/>
    </row>
    <row r="612" spans="1:18" s="1" customFormat="1">
      <c r="A612" s="163"/>
      <c r="B612" s="163"/>
      <c r="C612" s="163"/>
      <c r="D612" s="178"/>
      <c r="E612" s="163"/>
      <c r="F612" s="163"/>
      <c r="G612" s="163"/>
      <c r="H612" s="163"/>
      <c r="I612" s="163"/>
      <c r="J612" s="163"/>
      <c r="K612" s="163"/>
      <c r="L612" s="163"/>
      <c r="M612" s="163"/>
      <c r="N612" s="163"/>
      <c r="O612" s="163"/>
      <c r="P612" s="163"/>
      <c r="Q612" s="163"/>
      <c r="R612" s="433"/>
    </row>
    <row r="613" spans="1:18" s="1" customFormat="1">
      <c r="A613" s="163"/>
      <c r="B613" s="163"/>
      <c r="C613" s="163"/>
      <c r="D613" s="178"/>
      <c r="E613" s="163"/>
      <c r="F613" s="163"/>
      <c r="G613" s="163"/>
      <c r="H613" s="163"/>
      <c r="I613" s="163"/>
      <c r="J613" s="163"/>
      <c r="K613" s="163"/>
      <c r="L613" s="163"/>
      <c r="M613" s="163"/>
      <c r="N613" s="163"/>
      <c r="O613" s="163"/>
      <c r="P613" s="163"/>
      <c r="Q613" s="163"/>
      <c r="R613" s="433"/>
    </row>
    <row r="614" spans="1:18" s="1" customFormat="1">
      <c r="A614" s="163"/>
      <c r="B614" s="163"/>
      <c r="C614" s="163"/>
      <c r="D614" s="178"/>
      <c r="E614" s="163"/>
      <c r="F614" s="163"/>
      <c r="G614" s="163"/>
      <c r="H614" s="163"/>
      <c r="I614" s="163"/>
      <c r="J614" s="163"/>
      <c r="K614" s="163"/>
      <c r="L614" s="163"/>
      <c r="M614" s="163"/>
      <c r="N614" s="163"/>
      <c r="O614" s="163"/>
      <c r="P614" s="163"/>
      <c r="Q614" s="163"/>
      <c r="R614" s="433"/>
    </row>
    <row r="615" spans="1:18" s="1" customFormat="1">
      <c r="A615" s="163"/>
      <c r="B615" s="163"/>
      <c r="C615" s="163"/>
      <c r="D615" s="178"/>
      <c r="E615" s="163"/>
      <c r="F615" s="163"/>
      <c r="G615" s="163"/>
      <c r="H615" s="163"/>
      <c r="I615" s="163"/>
      <c r="J615" s="163"/>
      <c r="K615" s="163"/>
      <c r="L615" s="163"/>
      <c r="M615" s="163"/>
      <c r="N615" s="163"/>
      <c r="O615" s="163"/>
      <c r="P615" s="163"/>
      <c r="Q615" s="163"/>
      <c r="R615" s="433"/>
    </row>
    <row r="616" spans="1:18" s="1" customFormat="1">
      <c r="A616" s="163"/>
      <c r="B616" s="163"/>
      <c r="C616" s="163"/>
      <c r="D616" s="178"/>
      <c r="E616" s="163"/>
      <c r="F616" s="163"/>
      <c r="G616" s="163"/>
      <c r="H616" s="163"/>
      <c r="I616" s="163"/>
      <c r="J616" s="163"/>
      <c r="K616" s="163"/>
      <c r="L616" s="163"/>
      <c r="M616" s="163"/>
      <c r="N616" s="163"/>
      <c r="O616" s="163"/>
      <c r="P616" s="163"/>
      <c r="Q616" s="163"/>
      <c r="R616" s="433"/>
    </row>
    <row r="617" spans="1:18" s="1" customFormat="1">
      <c r="A617" s="163"/>
      <c r="B617" s="163"/>
      <c r="C617" s="163"/>
      <c r="D617" s="178"/>
      <c r="E617" s="163"/>
      <c r="F617" s="163"/>
      <c r="G617" s="163"/>
      <c r="H617" s="163"/>
      <c r="I617" s="163"/>
      <c r="J617" s="163"/>
      <c r="K617" s="163"/>
      <c r="L617" s="163"/>
      <c r="M617" s="163"/>
      <c r="N617" s="163"/>
      <c r="O617" s="163"/>
      <c r="P617" s="163"/>
      <c r="Q617" s="163"/>
      <c r="R617" s="433"/>
    </row>
    <row r="618" spans="1:18" s="1" customFormat="1">
      <c r="A618" s="163"/>
      <c r="B618" s="163"/>
      <c r="C618" s="163"/>
      <c r="D618" s="178"/>
      <c r="E618" s="163"/>
      <c r="F618" s="163"/>
      <c r="G618" s="163"/>
      <c r="H618" s="163"/>
      <c r="I618" s="163"/>
      <c r="J618" s="163"/>
      <c r="K618" s="163"/>
      <c r="L618" s="163"/>
      <c r="M618" s="163"/>
      <c r="N618" s="163"/>
      <c r="O618" s="163"/>
      <c r="P618" s="163"/>
      <c r="Q618" s="163"/>
      <c r="R618" s="433"/>
    </row>
    <row r="619" spans="1:18" s="1" customFormat="1">
      <c r="A619" s="163"/>
      <c r="B619" s="163"/>
      <c r="C619" s="163"/>
      <c r="D619" s="178"/>
      <c r="E619" s="163"/>
      <c r="F619" s="163"/>
      <c r="G619" s="163"/>
      <c r="H619" s="163"/>
      <c r="I619" s="163"/>
      <c r="J619" s="163"/>
      <c r="K619" s="163"/>
      <c r="L619" s="163"/>
      <c r="M619" s="163"/>
      <c r="N619" s="163"/>
      <c r="O619" s="163"/>
      <c r="P619" s="163"/>
      <c r="Q619" s="163"/>
      <c r="R619" s="433"/>
    </row>
    <row r="620" spans="1:18" s="1" customFormat="1">
      <c r="A620" s="163"/>
      <c r="B620" s="163"/>
      <c r="C620" s="163"/>
      <c r="D620" s="178"/>
      <c r="E620" s="163"/>
      <c r="F620" s="163"/>
      <c r="G620" s="163"/>
      <c r="H620" s="163"/>
      <c r="I620" s="163"/>
      <c r="J620" s="163"/>
      <c r="K620" s="163"/>
      <c r="L620" s="163"/>
      <c r="M620" s="163"/>
      <c r="N620" s="163"/>
      <c r="O620" s="163"/>
      <c r="P620" s="163"/>
      <c r="Q620" s="163"/>
      <c r="R620" s="433"/>
    </row>
    <row r="621" spans="1:18" s="1" customFormat="1">
      <c r="A621" s="163"/>
      <c r="B621" s="163"/>
      <c r="C621" s="163"/>
      <c r="D621" s="178"/>
      <c r="E621" s="163"/>
      <c r="F621" s="163"/>
      <c r="G621" s="163"/>
      <c r="H621" s="163"/>
      <c r="I621" s="163"/>
      <c r="J621" s="163"/>
      <c r="K621" s="163"/>
      <c r="L621" s="163"/>
      <c r="M621" s="163"/>
      <c r="N621" s="163"/>
      <c r="O621" s="163"/>
      <c r="P621" s="163"/>
      <c r="Q621" s="163"/>
      <c r="R621" s="433"/>
    </row>
    <row r="622" spans="1:18" s="1" customFormat="1">
      <c r="A622" s="163"/>
      <c r="B622" s="163"/>
      <c r="C622" s="163"/>
      <c r="D622" s="178"/>
      <c r="E622" s="163"/>
      <c r="F622" s="163"/>
      <c r="G622" s="163"/>
      <c r="H622" s="163"/>
      <c r="I622" s="163"/>
      <c r="J622" s="163"/>
      <c r="K622" s="163"/>
      <c r="L622" s="163"/>
      <c r="M622" s="163"/>
      <c r="N622" s="163"/>
      <c r="O622" s="163"/>
      <c r="P622" s="163"/>
      <c r="Q622" s="163"/>
      <c r="R622" s="433"/>
    </row>
    <row r="623" spans="1:18" s="1" customFormat="1">
      <c r="A623" s="163"/>
      <c r="B623" s="163"/>
      <c r="C623" s="163"/>
      <c r="D623" s="178"/>
      <c r="E623" s="163"/>
      <c r="F623" s="163"/>
      <c r="G623" s="163"/>
      <c r="H623" s="163"/>
      <c r="I623" s="163"/>
      <c r="J623" s="163"/>
      <c r="K623" s="163"/>
      <c r="L623" s="163"/>
      <c r="M623" s="163"/>
      <c r="N623" s="163"/>
      <c r="O623" s="163"/>
      <c r="P623" s="163"/>
      <c r="Q623" s="163"/>
      <c r="R623" s="433"/>
    </row>
    <row r="624" spans="1:18" s="1" customFormat="1">
      <c r="A624" s="163"/>
      <c r="B624" s="163"/>
      <c r="C624" s="163"/>
      <c r="D624" s="178"/>
      <c r="E624" s="163"/>
      <c r="F624" s="163"/>
      <c r="G624" s="163"/>
      <c r="H624" s="163"/>
      <c r="I624" s="163"/>
      <c r="J624" s="163"/>
      <c r="K624" s="163"/>
      <c r="L624" s="163"/>
      <c r="M624" s="163"/>
      <c r="N624" s="163"/>
      <c r="O624" s="163"/>
      <c r="P624" s="163"/>
      <c r="Q624" s="163"/>
      <c r="R624" s="433"/>
    </row>
    <row r="625" spans="1:18" s="1" customFormat="1">
      <c r="A625" s="163"/>
      <c r="B625" s="163"/>
      <c r="C625" s="163"/>
      <c r="D625" s="178"/>
      <c r="E625" s="163"/>
      <c r="F625" s="163"/>
      <c r="G625" s="163"/>
      <c r="H625" s="163"/>
      <c r="I625" s="163"/>
      <c r="J625" s="163"/>
      <c r="K625" s="163"/>
      <c r="L625" s="163"/>
      <c r="M625" s="163"/>
      <c r="N625" s="163"/>
      <c r="O625" s="163"/>
      <c r="P625" s="163"/>
      <c r="Q625" s="163"/>
      <c r="R625" s="433"/>
    </row>
    <row r="626" spans="1:18" s="1" customFormat="1">
      <c r="A626" s="163"/>
      <c r="B626" s="163"/>
      <c r="C626" s="163"/>
      <c r="D626" s="178"/>
      <c r="E626" s="163"/>
      <c r="F626" s="163"/>
      <c r="G626" s="163"/>
      <c r="H626" s="163"/>
      <c r="I626" s="163"/>
      <c r="J626" s="163"/>
      <c r="K626" s="163"/>
      <c r="L626" s="163"/>
      <c r="M626" s="163"/>
      <c r="N626" s="163"/>
      <c r="O626" s="163"/>
      <c r="P626" s="163"/>
      <c r="Q626" s="163"/>
      <c r="R626" s="433"/>
    </row>
    <row r="627" spans="1:18" s="1" customFormat="1">
      <c r="A627" s="163"/>
      <c r="B627" s="163"/>
      <c r="C627" s="163"/>
      <c r="D627" s="178"/>
      <c r="E627" s="163"/>
      <c r="F627" s="163"/>
      <c r="G627" s="163"/>
      <c r="H627" s="163"/>
      <c r="I627" s="163"/>
      <c r="J627" s="163"/>
      <c r="K627" s="163"/>
      <c r="L627" s="163"/>
      <c r="M627" s="163"/>
      <c r="N627" s="163"/>
      <c r="O627" s="163"/>
      <c r="P627" s="163"/>
      <c r="Q627" s="163"/>
      <c r="R627" s="433"/>
    </row>
    <row r="628" spans="1:18" s="1" customFormat="1">
      <c r="A628" s="163"/>
      <c r="B628" s="163"/>
      <c r="C628" s="163"/>
      <c r="D628" s="178"/>
      <c r="E628" s="163"/>
      <c r="F628" s="163"/>
      <c r="G628" s="163"/>
      <c r="H628" s="163"/>
      <c r="I628" s="163"/>
      <c r="J628" s="163"/>
      <c r="K628" s="163"/>
      <c r="L628" s="163"/>
      <c r="M628" s="163"/>
      <c r="N628" s="163"/>
      <c r="O628" s="163"/>
      <c r="P628" s="163"/>
      <c r="Q628" s="163"/>
      <c r="R628" s="433"/>
    </row>
    <row r="629" spans="1:18" s="1" customFormat="1">
      <c r="A629" s="163"/>
      <c r="B629" s="163"/>
      <c r="C629" s="163"/>
      <c r="D629" s="178"/>
      <c r="E629" s="163"/>
      <c r="F629" s="163"/>
      <c r="G629" s="163"/>
      <c r="H629" s="163"/>
      <c r="I629" s="163"/>
      <c r="J629" s="163"/>
      <c r="K629" s="163"/>
      <c r="L629" s="163"/>
      <c r="M629" s="163"/>
      <c r="N629" s="163"/>
      <c r="O629" s="163"/>
      <c r="P629" s="163"/>
      <c r="Q629" s="163"/>
      <c r="R629" s="433"/>
    </row>
    <row r="630" spans="1:18" s="1" customFormat="1">
      <c r="A630" s="163"/>
      <c r="B630" s="163"/>
      <c r="C630" s="163"/>
      <c r="D630" s="178"/>
      <c r="E630" s="163"/>
      <c r="F630" s="163"/>
      <c r="G630" s="163"/>
      <c r="H630" s="163"/>
      <c r="I630" s="163"/>
      <c r="J630" s="163"/>
      <c r="K630" s="163"/>
      <c r="L630" s="163"/>
      <c r="M630" s="163"/>
      <c r="N630" s="163"/>
      <c r="O630" s="163"/>
      <c r="P630" s="163"/>
      <c r="Q630" s="163"/>
      <c r="R630" s="433"/>
    </row>
    <row r="631" spans="1:18" s="1" customFormat="1">
      <c r="A631" s="163"/>
      <c r="B631" s="163"/>
      <c r="C631" s="163"/>
      <c r="D631" s="178"/>
      <c r="E631" s="163"/>
      <c r="F631" s="163"/>
      <c r="G631" s="163"/>
      <c r="H631" s="163"/>
      <c r="I631" s="163"/>
      <c r="J631" s="163"/>
      <c r="K631" s="163"/>
      <c r="L631" s="163"/>
      <c r="M631" s="163"/>
      <c r="N631" s="163"/>
      <c r="O631" s="163"/>
      <c r="P631" s="163"/>
      <c r="Q631" s="163"/>
      <c r="R631" s="433"/>
    </row>
    <row r="632" spans="1:18" s="1" customFormat="1">
      <c r="A632" s="163"/>
      <c r="B632" s="163"/>
      <c r="C632" s="163"/>
      <c r="D632" s="178"/>
      <c r="E632" s="163"/>
      <c r="F632" s="163"/>
      <c r="G632" s="163"/>
      <c r="H632" s="163"/>
      <c r="I632" s="163"/>
      <c r="J632" s="163"/>
      <c r="K632" s="163"/>
      <c r="L632" s="163"/>
      <c r="M632" s="163"/>
      <c r="N632" s="163"/>
      <c r="O632" s="163"/>
      <c r="P632" s="163"/>
      <c r="Q632" s="163"/>
      <c r="R632" s="433"/>
    </row>
    <row r="633" spans="1:18" s="1" customFormat="1">
      <c r="A633" s="163"/>
      <c r="B633" s="163"/>
      <c r="C633" s="163"/>
      <c r="D633" s="178"/>
      <c r="E633" s="163"/>
      <c r="F633" s="163"/>
      <c r="G633" s="163"/>
      <c r="H633" s="163"/>
      <c r="I633" s="163"/>
      <c r="J633" s="163"/>
      <c r="K633" s="163"/>
      <c r="L633" s="163"/>
      <c r="M633" s="163"/>
      <c r="N633" s="163"/>
      <c r="O633" s="163"/>
      <c r="P633" s="163"/>
      <c r="Q633" s="163"/>
      <c r="R633" s="433"/>
    </row>
    <row r="634" spans="1:18" s="1" customFormat="1">
      <c r="A634" s="163"/>
      <c r="B634" s="163"/>
      <c r="C634" s="163"/>
      <c r="D634" s="178"/>
      <c r="E634" s="163"/>
      <c r="F634" s="163"/>
      <c r="G634" s="163"/>
      <c r="H634" s="163"/>
      <c r="I634" s="163"/>
      <c r="J634" s="163"/>
      <c r="K634" s="163"/>
      <c r="L634" s="163"/>
      <c r="M634" s="163"/>
      <c r="N634" s="163"/>
      <c r="O634" s="163"/>
      <c r="P634" s="163"/>
      <c r="Q634" s="163"/>
      <c r="R634" s="433"/>
    </row>
    <row r="635" spans="1:18" s="1" customFormat="1">
      <c r="A635" s="163"/>
      <c r="B635" s="163"/>
      <c r="C635" s="163"/>
      <c r="D635" s="178"/>
      <c r="E635" s="163"/>
      <c r="F635" s="163"/>
      <c r="G635" s="163"/>
      <c r="H635" s="163"/>
      <c r="I635" s="163"/>
      <c r="J635" s="163"/>
      <c r="K635" s="163"/>
      <c r="L635" s="163"/>
      <c r="M635" s="163"/>
      <c r="N635" s="163"/>
      <c r="O635" s="163"/>
      <c r="P635" s="163"/>
      <c r="Q635" s="163"/>
      <c r="R635" s="433"/>
    </row>
    <row r="636" spans="1:18" s="1" customFormat="1">
      <c r="A636" s="163"/>
      <c r="B636" s="163"/>
      <c r="C636" s="163"/>
      <c r="D636" s="178"/>
      <c r="E636" s="163"/>
      <c r="F636" s="163"/>
      <c r="G636" s="163"/>
      <c r="H636" s="163"/>
      <c r="I636" s="163"/>
      <c r="J636" s="163"/>
      <c r="K636" s="163"/>
      <c r="L636" s="163"/>
      <c r="M636" s="163"/>
      <c r="N636" s="163"/>
      <c r="O636" s="163"/>
      <c r="P636" s="163"/>
      <c r="Q636" s="163"/>
      <c r="R636" s="433"/>
    </row>
    <row r="637" spans="1:18" s="1" customFormat="1">
      <c r="A637" s="163"/>
      <c r="B637" s="163"/>
      <c r="C637" s="163"/>
      <c r="D637" s="178"/>
      <c r="E637" s="163"/>
      <c r="F637" s="163"/>
      <c r="G637" s="163"/>
      <c r="H637" s="163"/>
      <c r="I637" s="163"/>
      <c r="J637" s="163"/>
      <c r="K637" s="163"/>
      <c r="L637" s="163"/>
      <c r="M637" s="163"/>
      <c r="N637" s="163"/>
      <c r="O637" s="163"/>
      <c r="P637" s="163"/>
      <c r="Q637" s="163"/>
      <c r="R637" s="433"/>
    </row>
    <row r="638" spans="1:18" s="1" customFormat="1">
      <c r="A638" s="163"/>
      <c r="B638" s="163"/>
      <c r="C638" s="163"/>
      <c r="D638" s="178"/>
      <c r="E638" s="163"/>
      <c r="F638" s="163"/>
      <c r="G638" s="163"/>
      <c r="H638" s="163"/>
      <c r="I638" s="163"/>
      <c r="J638" s="163"/>
      <c r="K638" s="163"/>
      <c r="L638" s="163"/>
      <c r="M638" s="163"/>
      <c r="N638" s="163"/>
      <c r="O638" s="163"/>
      <c r="P638" s="163"/>
      <c r="Q638" s="163"/>
      <c r="R638" s="433"/>
    </row>
    <row r="639" spans="1:18" s="1" customFormat="1">
      <c r="A639" s="163"/>
      <c r="B639" s="163"/>
      <c r="C639" s="163"/>
      <c r="D639" s="178"/>
      <c r="E639" s="163"/>
      <c r="F639" s="163"/>
      <c r="G639" s="163"/>
      <c r="H639" s="163"/>
      <c r="I639" s="163"/>
      <c r="J639" s="163"/>
      <c r="K639" s="163"/>
      <c r="L639" s="163"/>
      <c r="M639" s="163"/>
      <c r="N639" s="163"/>
      <c r="O639" s="163"/>
      <c r="P639" s="163"/>
      <c r="Q639" s="163"/>
      <c r="R639" s="433"/>
    </row>
    <row r="640" spans="1:18" s="1" customFormat="1">
      <c r="A640" s="163"/>
      <c r="B640" s="163"/>
      <c r="C640" s="163"/>
      <c r="D640" s="178"/>
      <c r="E640" s="163"/>
      <c r="F640" s="163"/>
      <c r="G640" s="163"/>
      <c r="H640" s="163"/>
      <c r="I640" s="163"/>
      <c r="J640" s="163"/>
      <c r="K640" s="163"/>
      <c r="L640" s="163"/>
      <c r="M640" s="163"/>
      <c r="N640" s="163"/>
      <c r="O640" s="163"/>
      <c r="P640" s="163"/>
      <c r="Q640" s="163"/>
      <c r="R640" s="433"/>
    </row>
    <row r="641" spans="1:18" s="1" customFormat="1">
      <c r="A641" s="163"/>
      <c r="B641" s="163"/>
      <c r="C641" s="163"/>
      <c r="D641" s="178"/>
      <c r="E641" s="163"/>
      <c r="F641" s="163"/>
      <c r="G641" s="163"/>
      <c r="H641" s="163"/>
      <c r="I641" s="163"/>
      <c r="J641" s="163"/>
      <c r="K641" s="163"/>
      <c r="L641" s="163"/>
      <c r="M641" s="163"/>
      <c r="N641" s="163"/>
      <c r="O641" s="163"/>
      <c r="P641" s="163"/>
      <c r="Q641" s="163"/>
      <c r="R641" s="433"/>
    </row>
    <row r="642" spans="1:18" s="1" customFormat="1">
      <c r="A642" s="163"/>
      <c r="B642" s="163"/>
      <c r="C642" s="163"/>
      <c r="D642" s="178"/>
      <c r="E642" s="163"/>
      <c r="F642" s="163"/>
      <c r="G642" s="163"/>
      <c r="H642" s="163"/>
      <c r="I642" s="163"/>
      <c r="J642" s="163"/>
      <c r="K642" s="163"/>
      <c r="L642" s="163"/>
      <c r="M642" s="163"/>
      <c r="N642" s="163"/>
      <c r="O642" s="163"/>
      <c r="P642" s="163"/>
      <c r="Q642" s="163"/>
      <c r="R642" s="433"/>
    </row>
    <row r="643" spans="1:18" s="1" customFormat="1">
      <c r="A643" s="163"/>
      <c r="B643" s="163"/>
      <c r="C643" s="163"/>
      <c r="D643" s="178"/>
      <c r="E643" s="163"/>
      <c r="F643" s="163"/>
      <c r="G643" s="163"/>
      <c r="H643" s="163"/>
      <c r="I643" s="163"/>
      <c r="J643" s="163"/>
      <c r="K643" s="163"/>
      <c r="L643" s="163"/>
      <c r="M643" s="163"/>
      <c r="N643" s="163"/>
      <c r="O643" s="163"/>
      <c r="P643" s="163"/>
      <c r="Q643" s="163"/>
      <c r="R643" s="433"/>
    </row>
    <row r="644" spans="1:18" s="1" customFormat="1">
      <c r="A644" s="163"/>
      <c r="B644" s="163"/>
      <c r="C644" s="163"/>
      <c r="D644" s="178"/>
      <c r="E644" s="163"/>
      <c r="F644" s="163"/>
      <c r="G644" s="163"/>
      <c r="H644" s="163"/>
      <c r="I644" s="163"/>
      <c r="J644" s="163"/>
      <c r="K644" s="163"/>
      <c r="L644" s="163"/>
      <c r="M644" s="163"/>
      <c r="N644" s="163"/>
      <c r="O644" s="163"/>
      <c r="P644" s="163"/>
      <c r="Q644" s="163"/>
      <c r="R644" s="433"/>
    </row>
    <row r="645" spans="1:18" s="1" customFormat="1">
      <c r="A645" s="163"/>
      <c r="B645" s="163"/>
      <c r="C645" s="163"/>
      <c r="D645" s="178"/>
      <c r="E645" s="163"/>
      <c r="F645" s="163"/>
      <c r="G645" s="163"/>
      <c r="H645" s="163"/>
      <c r="I645" s="163"/>
      <c r="J645" s="163"/>
      <c r="K645" s="163"/>
      <c r="L645" s="163"/>
      <c r="M645" s="163"/>
      <c r="N645" s="163"/>
      <c r="O645" s="163"/>
      <c r="P645" s="163"/>
      <c r="Q645" s="163"/>
      <c r="R645" s="433"/>
    </row>
    <row r="646" spans="1:18" s="1" customFormat="1">
      <c r="A646" s="163"/>
      <c r="B646" s="163"/>
      <c r="C646" s="163"/>
      <c r="D646" s="178"/>
      <c r="E646" s="163"/>
      <c r="F646" s="163"/>
      <c r="G646" s="163"/>
      <c r="H646" s="163"/>
      <c r="I646" s="163"/>
      <c r="J646" s="163"/>
      <c r="K646" s="163"/>
      <c r="L646" s="163"/>
      <c r="M646" s="163"/>
      <c r="N646" s="163"/>
      <c r="O646" s="163"/>
      <c r="P646" s="163"/>
      <c r="Q646" s="163"/>
      <c r="R646" s="433"/>
    </row>
    <row r="647" spans="1:18" s="1" customFormat="1">
      <c r="A647" s="163"/>
      <c r="B647" s="163"/>
      <c r="C647" s="163"/>
      <c r="D647" s="178"/>
      <c r="E647" s="163"/>
      <c r="F647" s="163"/>
      <c r="G647" s="163"/>
      <c r="H647" s="163"/>
      <c r="I647" s="163"/>
      <c r="J647" s="163"/>
      <c r="K647" s="163"/>
      <c r="L647" s="163"/>
      <c r="M647" s="163"/>
      <c r="N647" s="163"/>
      <c r="O647" s="163"/>
      <c r="P647" s="163"/>
      <c r="Q647" s="163"/>
      <c r="R647" s="433"/>
    </row>
    <row r="648" spans="1:18" s="1" customFormat="1">
      <c r="A648" s="163"/>
      <c r="B648" s="163"/>
      <c r="C648" s="163"/>
      <c r="D648" s="178"/>
      <c r="E648" s="163"/>
      <c r="F648" s="163"/>
      <c r="G648" s="163"/>
      <c r="H648" s="163"/>
      <c r="I648" s="163"/>
      <c r="J648" s="163"/>
      <c r="K648" s="163"/>
      <c r="L648" s="163"/>
      <c r="M648" s="163"/>
      <c r="N648" s="163"/>
      <c r="O648" s="163"/>
      <c r="P648" s="163"/>
      <c r="Q648" s="163"/>
      <c r="R648" s="433"/>
    </row>
    <row r="649" spans="1:18" s="1" customFormat="1">
      <c r="A649" s="163"/>
      <c r="B649" s="163"/>
      <c r="C649" s="163"/>
      <c r="D649" s="178"/>
      <c r="E649" s="163"/>
      <c r="F649" s="163"/>
      <c r="G649" s="163"/>
      <c r="H649" s="163"/>
      <c r="I649" s="163"/>
      <c r="J649" s="163"/>
      <c r="K649" s="163"/>
      <c r="L649" s="163"/>
      <c r="M649" s="163"/>
      <c r="N649" s="163"/>
      <c r="O649" s="163"/>
      <c r="P649" s="163"/>
      <c r="Q649" s="163"/>
      <c r="R649" s="433"/>
    </row>
    <row r="650" spans="1:18" s="1" customFormat="1">
      <c r="A650" s="163"/>
      <c r="B650" s="163"/>
      <c r="C650" s="163"/>
      <c r="D650" s="178"/>
      <c r="E650" s="163"/>
      <c r="F650" s="163"/>
      <c r="G650" s="163"/>
      <c r="H650" s="163"/>
      <c r="I650" s="163"/>
      <c r="J650" s="163"/>
      <c r="K650" s="163"/>
      <c r="L650" s="163"/>
      <c r="M650" s="163"/>
      <c r="N650" s="163"/>
      <c r="O650" s="163"/>
      <c r="P650" s="163"/>
      <c r="Q650" s="163"/>
      <c r="R650" s="433"/>
    </row>
    <row r="651" spans="1:18" s="1" customFormat="1">
      <c r="A651" s="163"/>
      <c r="B651" s="163"/>
      <c r="C651" s="163"/>
      <c r="D651" s="178"/>
      <c r="E651" s="163"/>
      <c r="F651" s="163"/>
      <c r="G651" s="163"/>
      <c r="H651" s="163"/>
      <c r="I651" s="163"/>
      <c r="J651" s="163"/>
      <c r="K651" s="163"/>
      <c r="L651" s="163"/>
      <c r="M651" s="163"/>
      <c r="N651" s="163"/>
      <c r="O651" s="163"/>
      <c r="P651" s="163"/>
      <c r="Q651" s="163"/>
      <c r="R651" s="433"/>
    </row>
    <row r="652" spans="1:18" s="1" customFormat="1">
      <c r="A652" s="163"/>
      <c r="B652" s="163"/>
      <c r="C652" s="163"/>
      <c r="D652" s="178"/>
      <c r="E652" s="163"/>
      <c r="F652" s="163"/>
      <c r="G652" s="163"/>
      <c r="H652" s="163"/>
      <c r="I652" s="163"/>
      <c r="J652" s="163"/>
      <c r="K652" s="163"/>
      <c r="L652" s="163"/>
      <c r="M652" s="163"/>
      <c r="N652" s="163"/>
      <c r="O652" s="163"/>
      <c r="P652" s="163"/>
      <c r="Q652" s="163"/>
      <c r="R652" s="433"/>
    </row>
    <row r="653" spans="1:18" s="1" customFormat="1">
      <c r="A653" s="163"/>
      <c r="B653" s="163"/>
      <c r="C653" s="163"/>
      <c r="D653" s="178"/>
      <c r="E653" s="163"/>
      <c r="F653" s="163"/>
      <c r="G653" s="163"/>
      <c r="H653" s="163"/>
      <c r="I653" s="163"/>
      <c r="J653" s="163"/>
      <c r="K653" s="163"/>
      <c r="L653" s="163"/>
      <c r="M653" s="163"/>
      <c r="N653" s="163"/>
      <c r="O653" s="163"/>
      <c r="P653" s="163"/>
      <c r="Q653" s="163"/>
      <c r="R653" s="433"/>
    </row>
    <row r="654" spans="1:18" s="1" customFormat="1">
      <c r="A654" s="163"/>
      <c r="B654" s="163"/>
      <c r="C654" s="163"/>
      <c r="D654" s="178"/>
      <c r="E654" s="163"/>
      <c r="F654" s="163"/>
      <c r="G654" s="163"/>
      <c r="H654" s="163"/>
      <c r="I654" s="163"/>
      <c r="J654" s="163"/>
      <c r="K654" s="163"/>
      <c r="L654" s="163"/>
      <c r="M654" s="163"/>
      <c r="N654" s="163"/>
      <c r="O654" s="163"/>
      <c r="P654" s="163"/>
      <c r="Q654" s="163"/>
      <c r="R654" s="433"/>
    </row>
    <row r="655" spans="1:18" s="1" customFormat="1">
      <c r="A655" s="163"/>
      <c r="B655" s="163"/>
      <c r="C655" s="163"/>
      <c r="D655" s="178"/>
      <c r="E655" s="163"/>
      <c r="F655" s="163"/>
      <c r="G655" s="163"/>
      <c r="H655" s="163"/>
      <c r="I655" s="163"/>
      <c r="J655" s="163"/>
      <c r="K655" s="163"/>
      <c r="L655" s="163"/>
      <c r="M655" s="163"/>
      <c r="N655" s="163"/>
      <c r="O655" s="163"/>
      <c r="P655" s="163"/>
      <c r="Q655" s="163"/>
      <c r="R655" s="433"/>
    </row>
    <row r="656" spans="1:18" s="1" customFormat="1">
      <c r="A656" s="163"/>
      <c r="B656" s="163"/>
      <c r="C656" s="163"/>
      <c r="D656" s="178"/>
      <c r="E656" s="163"/>
      <c r="F656" s="163"/>
      <c r="G656" s="163"/>
      <c r="H656" s="163"/>
      <c r="I656" s="163"/>
      <c r="J656" s="163"/>
      <c r="K656" s="163"/>
      <c r="L656" s="163"/>
      <c r="M656" s="163"/>
      <c r="N656" s="163"/>
      <c r="O656" s="163"/>
      <c r="P656" s="163"/>
      <c r="Q656" s="163"/>
      <c r="R656" s="433"/>
    </row>
    <row r="657" spans="1:18" s="1" customFormat="1">
      <c r="A657" s="163"/>
      <c r="B657" s="163"/>
      <c r="C657" s="163"/>
      <c r="D657" s="178"/>
      <c r="E657" s="163"/>
      <c r="F657" s="163"/>
      <c r="G657" s="163"/>
      <c r="H657" s="163"/>
      <c r="I657" s="163"/>
      <c r="J657" s="163"/>
      <c r="K657" s="163"/>
      <c r="L657" s="163"/>
      <c r="M657" s="163"/>
      <c r="N657" s="163"/>
      <c r="O657" s="163"/>
      <c r="P657" s="163"/>
      <c r="Q657" s="163"/>
      <c r="R657" s="433"/>
    </row>
    <row r="658" spans="1:18" s="1" customFormat="1">
      <c r="A658" s="163"/>
      <c r="B658" s="163"/>
      <c r="C658" s="163"/>
      <c r="D658" s="178"/>
      <c r="E658" s="163"/>
      <c r="F658" s="163"/>
      <c r="G658" s="163"/>
      <c r="H658" s="163"/>
      <c r="I658" s="163"/>
      <c r="J658" s="163"/>
      <c r="K658" s="163"/>
      <c r="L658" s="163"/>
      <c r="M658" s="163"/>
      <c r="N658" s="163"/>
      <c r="O658" s="163"/>
      <c r="P658" s="163"/>
      <c r="Q658" s="163"/>
      <c r="R658" s="433"/>
    </row>
    <row r="659" spans="1:18" s="1" customFormat="1">
      <c r="A659" s="163"/>
      <c r="B659" s="163"/>
      <c r="C659" s="163"/>
      <c r="D659" s="178"/>
      <c r="E659" s="163"/>
      <c r="F659" s="163"/>
      <c r="G659" s="163"/>
      <c r="H659" s="163"/>
      <c r="I659" s="163"/>
      <c r="J659" s="163"/>
      <c r="K659" s="163"/>
      <c r="L659" s="163"/>
      <c r="M659" s="163"/>
      <c r="N659" s="163"/>
      <c r="O659" s="163"/>
      <c r="P659" s="163"/>
      <c r="Q659" s="163"/>
      <c r="R659" s="433"/>
    </row>
    <row r="660" spans="1:18" s="1" customFormat="1">
      <c r="A660" s="163"/>
      <c r="B660" s="163"/>
      <c r="C660" s="163"/>
      <c r="D660" s="178"/>
      <c r="E660" s="163"/>
      <c r="F660" s="163"/>
      <c r="G660" s="163"/>
      <c r="H660" s="163"/>
      <c r="I660" s="163"/>
      <c r="J660" s="163"/>
      <c r="K660" s="163"/>
      <c r="L660" s="163"/>
      <c r="M660" s="163"/>
      <c r="N660" s="163"/>
      <c r="O660" s="163"/>
      <c r="P660" s="163"/>
      <c r="Q660" s="163"/>
      <c r="R660" s="433"/>
    </row>
    <row r="661" spans="1:18" s="1" customFormat="1">
      <c r="A661" s="163"/>
      <c r="B661" s="163"/>
      <c r="C661" s="163"/>
      <c r="D661" s="178"/>
      <c r="E661" s="163"/>
      <c r="F661" s="163"/>
      <c r="G661" s="163"/>
      <c r="H661" s="163"/>
      <c r="I661" s="163"/>
      <c r="J661" s="163"/>
      <c r="K661" s="163"/>
      <c r="L661" s="163"/>
      <c r="M661" s="163"/>
      <c r="N661" s="163"/>
      <c r="O661" s="163"/>
      <c r="P661" s="163"/>
      <c r="Q661" s="163"/>
      <c r="R661" s="433"/>
    </row>
    <row r="662" spans="1:18" s="1" customFormat="1">
      <c r="A662" s="163"/>
      <c r="B662" s="163"/>
      <c r="C662" s="163"/>
      <c r="D662" s="178"/>
      <c r="E662" s="163"/>
      <c r="F662" s="163"/>
      <c r="G662" s="163"/>
      <c r="H662" s="163"/>
      <c r="I662" s="163"/>
      <c r="J662" s="163"/>
      <c r="K662" s="163"/>
      <c r="L662" s="163"/>
      <c r="M662" s="163"/>
      <c r="N662" s="163"/>
      <c r="O662" s="163"/>
      <c r="P662" s="163"/>
      <c r="Q662" s="163"/>
      <c r="R662" s="433"/>
    </row>
    <row r="663" spans="1:18" s="1" customFormat="1">
      <c r="A663" s="163"/>
      <c r="B663" s="163"/>
      <c r="C663" s="163"/>
      <c r="D663" s="178"/>
      <c r="E663" s="163"/>
      <c r="F663" s="163"/>
      <c r="G663" s="163"/>
      <c r="H663" s="163"/>
      <c r="I663" s="163"/>
      <c r="J663" s="163"/>
      <c r="K663" s="163"/>
      <c r="L663" s="163"/>
      <c r="M663" s="163"/>
      <c r="N663" s="163"/>
      <c r="O663" s="163"/>
      <c r="P663" s="163"/>
      <c r="Q663" s="163"/>
      <c r="R663" s="433"/>
    </row>
    <row r="664" spans="1:18" s="1" customFormat="1">
      <c r="A664" s="163"/>
      <c r="B664" s="163"/>
      <c r="C664" s="163"/>
      <c r="D664" s="178"/>
      <c r="E664" s="163"/>
      <c r="F664" s="163"/>
      <c r="G664" s="163"/>
      <c r="H664" s="163"/>
      <c r="I664" s="163"/>
      <c r="J664" s="163"/>
      <c r="K664" s="163"/>
      <c r="L664" s="163"/>
      <c r="M664" s="163"/>
      <c r="N664" s="163"/>
      <c r="O664" s="163"/>
      <c r="P664" s="163"/>
      <c r="Q664" s="163"/>
      <c r="R664" s="433"/>
    </row>
    <row r="665" spans="1:18" s="1" customFormat="1">
      <c r="A665" s="163"/>
      <c r="B665" s="163"/>
      <c r="C665" s="163"/>
      <c r="D665" s="178"/>
      <c r="E665" s="163"/>
      <c r="F665" s="163"/>
      <c r="G665" s="163"/>
      <c r="H665" s="163"/>
      <c r="I665" s="163"/>
      <c r="J665" s="163"/>
      <c r="K665" s="163"/>
      <c r="L665" s="163"/>
      <c r="M665" s="163"/>
      <c r="N665" s="163"/>
      <c r="O665" s="163"/>
      <c r="P665" s="163"/>
      <c r="Q665" s="163"/>
      <c r="R665" s="433"/>
    </row>
    <row r="666" spans="1:18" s="1" customFormat="1">
      <c r="A666" s="163"/>
      <c r="B666" s="163"/>
      <c r="C666" s="163"/>
      <c r="D666" s="178"/>
      <c r="E666" s="163"/>
      <c r="F666" s="163"/>
      <c r="G666" s="163"/>
      <c r="H666" s="163"/>
      <c r="I666" s="163"/>
      <c r="J666" s="163"/>
      <c r="K666" s="163"/>
      <c r="L666" s="163"/>
      <c r="M666" s="163"/>
      <c r="N666" s="163"/>
      <c r="O666" s="163"/>
      <c r="P666" s="163"/>
      <c r="Q666" s="163"/>
      <c r="R666" s="433"/>
    </row>
    <row r="667" spans="1:18" s="1" customFormat="1">
      <c r="A667" s="163"/>
      <c r="B667" s="163"/>
      <c r="C667" s="163"/>
      <c r="D667" s="178"/>
      <c r="E667" s="163"/>
      <c r="F667" s="163"/>
      <c r="G667" s="163"/>
      <c r="H667" s="163"/>
      <c r="I667" s="163"/>
      <c r="J667" s="163"/>
      <c r="K667" s="163"/>
      <c r="L667" s="163"/>
      <c r="M667" s="163"/>
      <c r="N667" s="163"/>
      <c r="O667" s="163"/>
      <c r="P667" s="163"/>
      <c r="Q667" s="163"/>
      <c r="R667" s="433"/>
    </row>
    <row r="668" spans="1:18" s="1" customFormat="1">
      <c r="A668" s="163"/>
      <c r="B668" s="163"/>
      <c r="C668" s="163"/>
      <c r="D668" s="178"/>
      <c r="E668" s="163"/>
      <c r="F668" s="163"/>
      <c r="G668" s="163"/>
      <c r="H668" s="163"/>
      <c r="I668" s="163"/>
      <c r="J668" s="163"/>
      <c r="K668" s="163"/>
      <c r="L668" s="163"/>
      <c r="M668" s="163"/>
      <c r="N668" s="163"/>
      <c r="O668" s="163"/>
      <c r="P668" s="163"/>
      <c r="Q668" s="163"/>
      <c r="R668" s="433"/>
    </row>
    <row r="669" spans="1:18" s="1" customFormat="1">
      <c r="A669" s="163"/>
      <c r="B669" s="163"/>
      <c r="C669" s="163"/>
      <c r="D669" s="178"/>
      <c r="E669" s="163"/>
      <c r="F669" s="163"/>
      <c r="G669" s="163"/>
      <c r="H669" s="163"/>
      <c r="I669" s="163"/>
      <c r="J669" s="163"/>
      <c r="K669" s="163"/>
      <c r="L669" s="163"/>
      <c r="M669" s="163"/>
      <c r="N669" s="163"/>
      <c r="O669" s="163"/>
      <c r="P669" s="163"/>
      <c r="Q669" s="163"/>
      <c r="R669" s="433"/>
    </row>
    <row r="670" spans="1:18" s="1" customFormat="1">
      <c r="A670" s="163"/>
      <c r="B670" s="163"/>
      <c r="C670" s="163"/>
      <c r="D670" s="178"/>
      <c r="E670" s="163"/>
      <c r="F670" s="163"/>
      <c r="G670" s="163"/>
      <c r="H670" s="163"/>
      <c r="I670" s="163"/>
      <c r="J670" s="163"/>
      <c r="K670" s="163"/>
      <c r="L670" s="163"/>
      <c r="M670" s="163"/>
      <c r="N670" s="163"/>
      <c r="O670" s="163"/>
      <c r="P670" s="163"/>
      <c r="Q670" s="163"/>
      <c r="R670" s="433"/>
    </row>
    <row r="671" spans="1:18" s="1" customFormat="1">
      <c r="A671" s="163"/>
      <c r="B671" s="163"/>
      <c r="C671" s="163"/>
      <c r="D671" s="178"/>
      <c r="E671" s="163"/>
      <c r="F671" s="163"/>
      <c r="G671" s="163"/>
      <c r="H671" s="163"/>
      <c r="I671" s="163"/>
      <c r="J671" s="163"/>
      <c r="K671" s="163"/>
      <c r="L671" s="163"/>
      <c r="M671" s="163"/>
      <c r="N671" s="163"/>
      <c r="O671" s="163"/>
      <c r="P671" s="163"/>
      <c r="Q671" s="163"/>
      <c r="R671" s="433"/>
    </row>
    <row r="672" spans="1:18" s="1" customFormat="1">
      <c r="A672" s="163"/>
      <c r="B672" s="163"/>
      <c r="C672" s="163"/>
      <c r="D672" s="178"/>
      <c r="E672" s="163"/>
      <c r="F672" s="163"/>
      <c r="G672" s="163"/>
      <c r="H672" s="163"/>
      <c r="I672" s="163"/>
      <c r="J672" s="163"/>
      <c r="K672" s="163"/>
      <c r="L672" s="163"/>
      <c r="M672" s="163"/>
      <c r="N672" s="163"/>
      <c r="O672" s="163"/>
      <c r="P672" s="163"/>
      <c r="Q672" s="163"/>
      <c r="R672" s="433"/>
    </row>
    <row r="673" spans="1:18" s="1" customFormat="1">
      <c r="A673" s="163"/>
      <c r="B673" s="163"/>
      <c r="C673" s="163"/>
      <c r="D673" s="178"/>
      <c r="E673" s="163"/>
      <c r="F673" s="163"/>
      <c r="G673" s="163"/>
      <c r="H673" s="163"/>
      <c r="I673" s="163"/>
      <c r="J673" s="163"/>
      <c r="K673" s="163"/>
      <c r="L673" s="163"/>
      <c r="M673" s="163"/>
      <c r="N673" s="163"/>
      <c r="O673" s="163"/>
      <c r="P673" s="163"/>
      <c r="Q673" s="163"/>
      <c r="R673" s="433"/>
    </row>
    <row r="674" spans="1:18" s="1" customFormat="1">
      <c r="A674" s="163"/>
      <c r="B674" s="163"/>
      <c r="C674" s="163"/>
      <c r="D674" s="178"/>
      <c r="E674" s="163"/>
      <c r="F674" s="163"/>
      <c r="G674" s="163"/>
      <c r="H674" s="163"/>
      <c r="I674" s="163"/>
      <c r="J674" s="163"/>
      <c r="K674" s="163"/>
      <c r="L674" s="163"/>
      <c r="M674" s="163"/>
      <c r="N674" s="163"/>
      <c r="O674" s="163"/>
      <c r="P674" s="163"/>
      <c r="Q674" s="163"/>
      <c r="R674" s="433"/>
    </row>
    <row r="675" spans="1:18" s="1" customFormat="1">
      <c r="A675" s="163"/>
      <c r="B675" s="163"/>
      <c r="C675" s="163"/>
      <c r="D675" s="178"/>
      <c r="E675" s="163"/>
      <c r="F675" s="163"/>
      <c r="G675" s="163"/>
      <c r="H675" s="163"/>
      <c r="I675" s="163"/>
      <c r="J675" s="163"/>
      <c r="K675" s="163"/>
      <c r="L675" s="163"/>
      <c r="M675" s="163"/>
      <c r="N675" s="163"/>
      <c r="O675" s="163"/>
      <c r="P675" s="163"/>
      <c r="Q675" s="163"/>
      <c r="R675" s="433"/>
    </row>
    <row r="676" spans="1:18" s="1" customFormat="1">
      <c r="A676" s="163"/>
      <c r="B676" s="163"/>
      <c r="C676" s="163"/>
      <c r="D676" s="178"/>
      <c r="E676" s="163"/>
      <c r="F676" s="163"/>
      <c r="G676" s="163"/>
      <c r="H676" s="163"/>
      <c r="I676" s="163"/>
      <c r="J676" s="163"/>
      <c r="K676" s="163"/>
      <c r="L676" s="163"/>
      <c r="M676" s="163"/>
      <c r="N676" s="163"/>
      <c r="O676" s="163"/>
      <c r="P676" s="163"/>
      <c r="Q676" s="163"/>
      <c r="R676" s="433"/>
    </row>
    <row r="677" spans="1:18" s="1" customFormat="1">
      <c r="A677" s="163"/>
      <c r="B677" s="163"/>
      <c r="C677" s="163"/>
      <c r="D677" s="178"/>
      <c r="E677" s="163"/>
      <c r="F677" s="163"/>
      <c r="G677" s="163"/>
      <c r="H677" s="163"/>
      <c r="I677" s="163"/>
      <c r="J677" s="163"/>
      <c r="K677" s="163"/>
      <c r="L677" s="163"/>
      <c r="M677" s="163"/>
      <c r="N677" s="163"/>
      <c r="O677" s="163"/>
      <c r="P677" s="163"/>
      <c r="Q677" s="163"/>
      <c r="R677" s="433"/>
    </row>
    <row r="678" spans="1:18" s="1" customFormat="1">
      <c r="A678" s="163"/>
      <c r="B678" s="163"/>
      <c r="C678" s="163"/>
      <c r="D678" s="178"/>
      <c r="E678" s="163"/>
      <c r="F678" s="163"/>
      <c r="G678" s="163"/>
      <c r="H678" s="163"/>
      <c r="I678" s="163"/>
      <c r="J678" s="163"/>
      <c r="K678" s="163"/>
      <c r="L678" s="163"/>
      <c r="M678" s="163"/>
      <c r="N678" s="163"/>
      <c r="O678" s="163"/>
      <c r="P678" s="163"/>
      <c r="Q678" s="163"/>
      <c r="R678" s="433"/>
    </row>
    <row r="679" spans="1:18" s="1" customFormat="1">
      <c r="A679" s="163"/>
      <c r="B679" s="163"/>
      <c r="C679" s="163"/>
      <c r="D679" s="178"/>
      <c r="E679" s="163"/>
      <c r="F679" s="163"/>
      <c r="G679" s="163"/>
      <c r="H679" s="163"/>
      <c r="I679" s="163"/>
      <c r="J679" s="163"/>
      <c r="K679" s="163"/>
      <c r="L679" s="163"/>
      <c r="M679" s="163"/>
      <c r="N679" s="163"/>
      <c r="O679" s="163"/>
      <c r="P679" s="163"/>
      <c r="Q679" s="163"/>
      <c r="R679" s="433"/>
    </row>
    <row r="680" spans="1:18" s="1" customFormat="1">
      <c r="A680" s="163"/>
      <c r="B680" s="163"/>
      <c r="C680" s="163"/>
      <c r="D680" s="178"/>
      <c r="E680" s="163"/>
      <c r="F680" s="163"/>
      <c r="G680" s="163"/>
      <c r="H680" s="163"/>
      <c r="I680" s="163"/>
      <c r="J680" s="163"/>
      <c r="K680" s="163"/>
      <c r="L680" s="163"/>
      <c r="M680" s="163"/>
      <c r="N680" s="163"/>
      <c r="O680" s="163"/>
      <c r="P680" s="163"/>
      <c r="Q680" s="163"/>
      <c r="R680" s="433"/>
    </row>
    <row r="681" spans="1:18" s="1" customFormat="1">
      <c r="A681" s="163"/>
      <c r="B681" s="163"/>
      <c r="C681" s="163"/>
      <c r="D681" s="178"/>
      <c r="E681" s="163"/>
      <c r="F681" s="163"/>
      <c r="G681" s="163"/>
      <c r="H681" s="163"/>
      <c r="I681" s="163"/>
      <c r="J681" s="163"/>
      <c r="K681" s="163"/>
      <c r="L681" s="163"/>
      <c r="M681" s="163"/>
      <c r="N681" s="163"/>
      <c r="O681" s="163"/>
      <c r="P681" s="163"/>
      <c r="Q681" s="163"/>
      <c r="R681" s="433"/>
    </row>
    <row r="682" spans="1:18" s="1" customFormat="1">
      <c r="A682" s="163"/>
      <c r="B682" s="163"/>
      <c r="C682" s="163"/>
      <c r="D682" s="178"/>
      <c r="E682" s="163"/>
      <c r="F682" s="163"/>
      <c r="G682" s="163"/>
      <c r="H682" s="163"/>
      <c r="I682" s="163"/>
      <c r="J682" s="163"/>
      <c r="K682" s="163"/>
      <c r="L682" s="163"/>
      <c r="M682" s="163"/>
      <c r="N682" s="163"/>
      <c r="O682" s="163"/>
      <c r="P682" s="163"/>
      <c r="Q682" s="163"/>
      <c r="R682" s="433"/>
    </row>
    <row r="683" spans="1:18" s="1" customFormat="1">
      <c r="A683" s="163"/>
      <c r="B683" s="163"/>
      <c r="C683" s="163"/>
      <c r="D683" s="178"/>
      <c r="E683" s="163"/>
      <c r="F683" s="163"/>
      <c r="G683" s="163"/>
      <c r="H683" s="163"/>
      <c r="I683" s="163"/>
      <c r="J683" s="163"/>
      <c r="K683" s="163"/>
      <c r="L683" s="163"/>
      <c r="M683" s="163"/>
      <c r="N683" s="163"/>
      <c r="O683" s="163"/>
      <c r="P683" s="163"/>
      <c r="Q683" s="163"/>
      <c r="R683" s="433"/>
    </row>
    <row r="684" spans="1:18" s="1" customFormat="1">
      <c r="A684" s="163"/>
      <c r="B684" s="163"/>
      <c r="C684" s="163"/>
      <c r="D684" s="178"/>
      <c r="E684" s="163"/>
      <c r="F684" s="163"/>
      <c r="G684" s="163"/>
      <c r="H684" s="163"/>
      <c r="I684" s="163"/>
      <c r="J684" s="163"/>
      <c r="K684" s="163"/>
      <c r="L684" s="163"/>
      <c r="M684" s="163"/>
      <c r="N684" s="163"/>
      <c r="O684" s="163"/>
      <c r="P684" s="163"/>
      <c r="Q684" s="163"/>
      <c r="R684" s="433"/>
    </row>
    <row r="685" spans="1:18" s="1" customFormat="1">
      <c r="A685" s="163"/>
      <c r="B685" s="163"/>
      <c r="C685" s="163"/>
      <c r="D685" s="178"/>
      <c r="E685" s="163"/>
      <c r="F685" s="163"/>
      <c r="G685" s="163"/>
      <c r="H685" s="163"/>
      <c r="I685" s="163"/>
      <c r="J685" s="163"/>
      <c r="K685" s="163"/>
      <c r="L685" s="163"/>
      <c r="M685" s="163"/>
      <c r="N685" s="163"/>
      <c r="O685" s="163"/>
      <c r="P685" s="163"/>
      <c r="Q685" s="163"/>
      <c r="R685" s="433"/>
    </row>
    <row r="686" spans="1:18" s="1" customFormat="1">
      <c r="A686" s="163"/>
      <c r="B686" s="163"/>
      <c r="C686" s="163"/>
      <c r="D686" s="178"/>
      <c r="E686" s="163"/>
      <c r="F686" s="163"/>
      <c r="G686" s="163"/>
      <c r="H686" s="163"/>
      <c r="I686" s="163"/>
      <c r="J686" s="163"/>
      <c r="K686" s="163"/>
      <c r="L686" s="163"/>
      <c r="M686" s="163"/>
      <c r="N686" s="163"/>
      <c r="O686" s="163"/>
      <c r="P686" s="163"/>
      <c r="Q686" s="163"/>
      <c r="R686" s="433"/>
    </row>
    <row r="687" spans="1:18" s="1" customFormat="1">
      <c r="A687" s="163"/>
      <c r="B687" s="163"/>
      <c r="C687" s="163"/>
      <c r="D687" s="178"/>
      <c r="E687" s="163"/>
      <c r="F687" s="163"/>
      <c r="G687" s="163"/>
      <c r="H687" s="163"/>
      <c r="I687" s="163"/>
      <c r="J687" s="163"/>
      <c r="K687" s="163"/>
      <c r="L687" s="163"/>
      <c r="M687" s="163"/>
      <c r="N687" s="163"/>
      <c r="O687" s="163"/>
      <c r="P687" s="163"/>
      <c r="Q687" s="163"/>
      <c r="R687" s="433"/>
    </row>
    <row r="688" spans="1:18" s="1" customFormat="1">
      <c r="A688" s="163"/>
      <c r="B688" s="163"/>
      <c r="C688" s="163"/>
      <c r="D688" s="178"/>
      <c r="E688" s="163"/>
      <c r="F688" s="163"/>
      <c r="G688" s="163"/>
      <c r="H688" s="163"/>
      <c r="I688" s="163"/>
      <c r="J688" s="163"/>
      <c r="K688" s="163"/>
      <c r="L688" s="163"/>
      <c r="M688" s="163"/>
      <c r="N688" s="163"/>
      <c r="O688" s="163"/>
      <c r="P688" s="163"/>
      <c r="Q688" s="163"/>
      <c r="R688" s="433"/>
    </row>
    <row r="689" spans="1:18" s="1" customFormat="1">
      <c r="A689" s="163"/>
      <c r="B689" s="163"/>
      <c r="C689" s="163"/>
      <c r="D689" s="178"/>
      <c r="E689" s="163"/>
      <c r="F689" s="163"/>
      <c r="G689" s="163"/>
      <c r="H689" s="163"/>
      <c r="I689" s="163"/>
      <c r="J689" s="163"/>
      <c r="K689" s="163"/>
      <c r="L689" s="163"/>
      <c r="M689" s="163"/>
      <c r="N689" s="163"/>
      <c r="O689" s="163"/>
      <c r="P689" s="163"/>
      <c r="Q689" s="163"/>
      <c r="R689" s="433"/>
    </row>
    <row r="690" spans="1:18" s="1" customFormat="1">
      <c r="A690" s="163"/>
      <c r="B690" s="163"/>
      <c r="C690" s="163"/>
      <c r="D690" s="178"/>
      <c r="E690" s="163"/>
      <c r="F690" s="163"/>
      <c r="G690" s="163"/>
      <c r="H690" s="163"/>
      <c r="I690" s="163"/>
      <c r="J690" s="163"/>
      <c r="K690" s="163"/>
      <c r="L690" s="163"/>
      <c r="M690" s="163"/>
      <c r="N690" s="163"/>
      <c r="O690" s="163"/>
      <c r="P690" s="163"/>
      <c r="Q690" s="163"/>
      <c r="R690" s="433"/>
    </row>
    <row r="691" spans="1:18" s="1" customFormat="1">
      <c r="A691" s="163"/>
      <c r="B691" s="163"/>
      <c r="C691" s="163"/>
      <c r="D691" s="178"/>
      <c r="E691" s="163"/>
      <c r="F691" s="163"/>
      <c r="G691" s="163"/>
      <c r="H691" s="163"/>
      <c r="I691" s="163"/>
      <c r="J691" s="163"/>
      <c r="K691" s="163"/>
      <c r="L691" s="163"/>
      <c r="M691" s="163"/>
      <c r="N691" s="163"/>
      <c r="O691" s="163"/>
      <c r="P691" s="163"/>
      <c r="Q691" s="163"/>
      <c r="R691" s="433"/>
    </row>
    <row r="692" spans="1:18" s="1" customFormat="1">
      <c r="A692" s="163"/>
      <c r="B692" s="163"/>
      <c r="C692" s="163"/>
      <c r="D692" s="178"/>
      <c r="E692" s="163"/>
      <c r="F692" s="163"/>
      <c r="G692" s="163"/>
      <c r="H692" s="163"/>
      <c r="I692" s="163"/>
      <c r="J692" s="163"/>
      <c r="K692" s="163"/>
      <c r="L692" s="163"/>
      <c r="M692" s="163"/>
      <c r="N692" s="163"/>
      <c r="O692" s="163"/>
      <c r="P692" s="163"/>
      <c r="Q692" s="163"/>
      <c r="R692" s="433"/>
    </row>
    <row r="693" spans="1:18" s="1" customFormat="1">
      <c r="A693" s="163"/>
      <c r="B693" s="163"/>
      <c r="C693" s="163"/>
      <c r="D693" s="178"/>
      <c r="E693" s="163"/>
      <c r="F693" s="163"/>
      <c r="G693" s="163"/>
      <c r="H693" s="163"/>
      <c r="I693" s="163"/>
      <c r="J693" s="163"/>
      <c r="K693" s="163"/>
      <c r="L693" s="163"/>
      <c r="M693" s="163"/>
      <c r="N693" s="163"/>
      <c r="O693" s="163"/>
      <c r="P693" s="163"/>
      <c r="Q693" s="163"/>
      <c r="R693" s="433"/>
    </row>
    <row r="694" spans="1:18" s="1" customFormat="1">
      <c r="A694" s="163"/>
      <c r="B694" s="163"/>
      <c r="C694" s="163"/>
      <c r="D694" s="178"/>
      <c r="E694" s="163"/>
      <c r="F694" s="163"/>
      <c r="G694" s="163"/>
      <c r="H694" s="163"/>
      <c r="I694" s="163"/>
      <c r="J694" s="163"/>
      <c r="K694" s="163"/>
      <c r="L694" s="163"/>
      <c r="M694" s="163"/>
      <c r="N694" s="163"/>
      <c r="O694" s="163"/>
      <c r="P694" s="163"/>
      <c r="Q694" s="163"/>
      <c r="R694" s="433"/>
    </row>
    <row r="695" spans="1:18" s="1" customFormat="1">
      <c r="A695" s="163"/>
      <c r="B695" s="163"/>
      <c r="C695" s="163"/>
      <c r="D695" s="178"/>
      <c r="E695" s="163"/>
      <c r="F695" s="163"/>
      <c r="G695" s="163"/>
      <c r="H695" s="163"/>
      <c r="I695" s="163"/>
      <c r="J695" s="163"/>
      <c r="K695" s="163"/>
      <c r="L695" s="163"/>
      <c r="M695" s="163"/>
      <c r="N695" s="163"/>
      <c r="O695" s="163"/>
      <c r="P695" s="163"/>
      <c r="Q695" s="163"/>
      <c r="R695" s="433"/>
    </row>
    <row r="696" spans="1:18" s="1" customFormat="1">
      <c r="A696" s="163"/>
      <c r="B696" s="163"/>
      <c r="C696" s="163"/>
      <c r="D696" s="178"/>
      <c r="E696" s="163"/>
      <c r="F696" s="163"/>
      <c r="G696" s="163"/>
      <c r="H696" s="163"/>
      <c r="I696" s="163"/>
      <c r="J696" s="163"/>
      <c r="K696" s="163"/>
      <c r="L696" s="163"/>
      <c r="M696" s="163"/>
      <c r="N696" s="163"/>
      <c r="O696" s="163"/>
      <c r="P696" s="163"/>
      <c r="Q696" s="163"/>
      <c r="R696" s="433"/>
    </row>
    <row r="697" spans="1:18" s="1" customFormat="1">
      <c r="A697" s="163"/>
      <c r="B697" s="163"/>
      <c r="C697" s="163"/>
      <c r="D697" s="178"/>
      <c r="E697" s="163"/>
      <c r="F697" s="163"/>
      <c r="G697" s="163"/>
      <c r="H697" s="163"/>
      <c r="I697" s="163"/>
      <c r="J697" s="163"/>
      <c r="K697" s="163"/>
      <c r="L697" s="163"/>
      <c r="M697" s="163"/>
      <c r="N697" s="163"/>
      <c r="O697" s="163"/>
      <c r="P697" s="163"/>
      <c r="Q697" s="163"/>
      <c r="R697" s="433"/>
    </row>
    <row r="698" spans="1:18" s="1" customFormat="1">
      <c r="A698" s="163"/>
      <c r="B698" s="163"/>
      <c r="C698" s="163"/>
      <c r="D698" s="178"/>
      <c r="E698" s="163"/>
      <c r="F698" s="163"/>
      <c r="G698" s="163"/>
      <c r="H698" s="163"/>
      <c r="I698" s="163"/>
      <c r="J698" s="163"/>
      <c r="K698" s="163"/>
      <c r="L698" s="163"/>
      <c r="M698" s="163"/>
      <c r="N698" s="163"/>
      <c r="O698" s="163"/>
      <c r="P698" s="163"/>
      <c r="Q698" s="163"/>
      <c r="R698" s="433"/>
    </row>
    <row r="699" spans="1:18" s="1" customFormat="1">
      <c r="A699" s="163"/>
      <c r="B699" s="163"/>
      <c r="C699" s="163"/>
      <c r="D699" s="178"/>
      <c r="E699" s="163"/>
      <c r="F699" s="163"/>
      <c r="G699" s="163"/>
      <c r="H699" s="163"/>
      <c r="I699" s="163"/>
      <c r="J699" s="163"/>
      <c r="K699" s="163"/>
      <c r="L699" s="163"/>
      <c r="M699" s="163"/>
      <c r="N699" s="163"/>
      <c r="O699" s="163"/>
      <c r="P699" s="163"/>
      <c r="Q699" s="163"/>
      <c r="R699" s="433"/>
    </row>
    <row r="700" spans="1:18" s="1" customFormat="1">
      <c r="A700" s="163"/>
      <c r="B700" s="163"/>
      <c r="C700" s="163"/>
      <c r="D700" s="178"/>
      <c r="E700" s="163"/>
      <c r="F700" s="163"/>
      <c r="G700" s="163"/>
      <c r="H700" s="163"/>
      <c r="I700" s="163"/>
      <c r="J700" s="163"/>
      <c r="K700" s="163"/>
      <c r="L700" s="163"/>
      <c r="M700" s="163"/>
      <c r="N700" s="163"/>
      <c r="O700" s="163"/>
      <c r="P700" s="163"/>
      <c r="Q700" s="163"/>
      <c r="R700" s="433"/>
    </row>
    <row r="701" spans="1:18" s="1" customFormat="1">
      <c r="A701" s="163"/>
      <c r="B701" s="163"/>
      <c r="C701" s="163"/>
      <c r="D701" s="178"/>
      <c r="E701" s="163"/>
      <c r="F701" s="163"/>
      <c r="G701" s="163"/>
      <c r="H701" s="163"/>
      <c r="I701" s="163"/>
      <c r="J701" s="163"/>
      <c r="K701" s="163"/>
      <c r="L701" s="163"/>
      <c r="M701" s="163"/>
      <c r="N701" s="163"/>
      <c r="O701" s="163"/>
      <c r="P701" s="163"/>
      <c r="Q701" s="163"/>
      <c r="R701" s="433"/>
    </row>
    <row r="702" spans="1:18" s="1" customFormat="1">
      <c r="A702" s="163"/>
      <c r="B702" s="163"/>
      <c r="C702" s="163"/>
      <c r="D702" s="178"/>
      <c r="E702" s="163"/>
      <c r="F702" s="163"/>
      <c r="G702" s="163"/>
      <c r="H702" s="163"/>
      <c r="I702" s="163"/>
      <c r="J702" s="163"/>
      <c r="K702" s="163"/>
      <c r="L702" s="163"/>
      <c r="M702" s="163"/>
      <c r="N702" s="163"/>
      <c r="O702" s="163"/>
      <c r="P702" s="163"/>
      <c r="Q702" s="163"/>
      <c r="R702" s="433"/>
    </row>
    <row r="703" spans="1:18" s="1" customFormat="1">
      <c r="A703" s="163"/>
      <c r="B703" s="163"/>
      <c r="C703" s="163"/>
      <c r="D703" s="178"/>
      <c r="E703" s="163"/>
      <c r="F703" s="163"/>
      <c r="G703" s="163"/>
      <c r="H703" s="163"/>
      <c r="I703" s="163"/>
      <c r="J703" s="163"/>
      <c r="K703" s="163"/>
      <c r="L703" s="163"/>
      <c r="M703" s="163"/>
      <c r="N703" s="163"/>
      <c r="O703" s="163"/>
      <c r="P703" s="163"/>
      <c r="Q703" s="163"/>
      <c r="R703" s="433"/>
    </row>
    <row r="704" spans="1:18" s="1" customFormat="1">
      <c r="A704" s="163"/>
      <c r="B704" s="163"/>
      <c r="C704" s="163"/>
      <c r="D704" s="178"/>
      <c r="E704" s="163"/>
      <c r="F704" s="163"/>
      <c r="G704" s="163"/>
      <c r="H704" s="163"/>
      <c r="I704" s="163"/>
      <c r="J704" s="163"/>
      <c r="K704" s="163"/>
      <c r="L704" s="163"/>
      <c r="M704" s="163"/>
      <c r="N704" s="163"/>
      <c r="O704" s="163"/>
      <c r="P704" s="163"/>
      <c r="Q704" s="163"/>
      <c r="R704" s="433"/>
    </row>
    <row r="705" spans="1:18" s="1" customFormat="1">
      <c r="A705" s="163"/>
      <c r="B705" s="163"/>
      <c r="C705" s="163"/>
      <c r="D705" s="178"/>
      <c r="E705" s="163"/>
      <c r="F705" s="163"/>
      <c r="G705" s="163"/>
      <c r="H705" s="163"/>
      <c r="I705" s="163"/>
      <c r="J705" s="163"/>
      <c r="K705" s="163"/>
      <c r="L705" s="163"/>
      <c r="M705" s="163"/>
      <c r="N705" s="163"/>
      <c r="O705" s="163"/>
      <c r="P705" s="163"/>
      <c r="Q705" s="163"/>
      <c r="R705" s="433"/>
    </row>
    <row r="706" spans="1:18" s="1" customFormat="1">
      <c r="A706" s="163"/>
      <c r="B706" s="163"/>
      <c r="C706" s="163"/>
      <c r="D706" s="178"/>
      <c r="E706" s="163"/>
      <c r="F706" s="163"/>
      <c r="G706" s="163"/>
      <c r="H706" s="163"/>
      <c r="I706" s="163"/>
      <c r="J706" s="163"/>
      <c r="K706" s="163"/>
      <c r="L706" s="163"/>
      <c r="M706" s="163"/>
      <c r="N706" s="163"/>
      <c r="O706" s="163"/>
      <c r="P706" s="163"/>
      <c r="Q706" s="163"/>
      <c r="R706" s="433"/>
    </row>
    <row r="707" spans="1:18" s="1" customFormat="1">
      <c r="A707" s="163"/>
      <c r="B707" s="163"/>
      <c r="C707" s="163"/>
      <c r="D707" s="178"/>
      <c r="E707" s="163"/>
      <c r="F707" s="163"/>
      <c r="G707" s="163"/>
      <c r="H707" s="163"/>
      <c r="I707" s="163"/>
      <c r="J707" s="163"/>
      <c r="K707" s="163"/>
      <c r="L707" s="163"/>
      <c r="M707" s="163"/>
      <c r="N707" s="163"/>
      <c r="O707" s="163"/>
      <c r="P707" s="163"/>
      <c r="Q707" s="163"/>
      <c r="R707" s="433"/>
    </row>
    <row r="708" spans="1:18" s="1" customFormat="1">
      <c r="A708" s="163"/>
      <c r="B708" s="163"/>
      <c r="C708" s="163"/>
      <c r="D708" s="178"/>
      <c r="E708" s="163"/>
      <c r="F708" s="163"/>
      <c r="G708" s="163"/>
      <c r="H708" s="163"/>
      <c r="I708" s="163"/>
      <c r="J708" s="163"/>
      <c r="K708" s="163"/>
      <c r="L708" s="163"/>
      <c r="M708" s="163"/>
      <c r="N708" s="163"/>
      <c r="O708" s="163"/>
      <c r="P708" s="163"/>
      <c r="Q708" s="163"/>
      <c r="R708" s="433"/>
    </row>
    <row r="709" spans="1:18" s="1" customFormat="1">
      <c r="A709" s="163"/>
      <c r="B709" s="163"/>
      <c r="C709" s="163"/>
      <c r="D709" s="178"/>
      <c r="E709" s="163"/>
      <c r="F709" s="163"/>
      <c r="G709" s="163"/>
      <c r="H709" s="163"/>
      <c r="I709" s="163"/>
      <c r="J709" s="163"/>
      <c r="K709" s="163"/>
      <c r="L709" s="163"/>
      <c r="M709" s="163"/>
      <c r="N709" s="163"/>
      <c r="O709" s="163"/>
      <c r="P709" s="163"/>
      <c r="Q709" s="163"/>
      <c r="R709" s="433"/>
    </row>
    <row r="710" spans="1:18" s="1" customFormat="1">
      <c r="A710" s="163"/>
      <c r="B710" s="163"/>
      <c r="C710" s="163"/>
      <c r="D710" s="178"/>
      <c r="E710" s="163"/>
      <c r="F710" s="163"/>
      <c r="G710" s="163"/>
      <c r="H710" s="163"/>
      <c r="I710" s="163"/>
      <c r="J710" s="163"/>
      <c r="K710" s="163"/>
      <c r="L710" s="163"/>
      <c r="M710" s="163"/>
      <c r="N710" s="163"/>
      <c r="O710" s="163"/>
      <c r="P710" s="163"/>
      <c r="Q710" s="163"/>
      <c r="R710" s="433"/>
    </row>
    <row r="711" spans="1:18" s="1" customFormat="1">
      <c r="A711" s="163"/>
      <c r="B711" s="163"/>
      <c r="C711" s="163"/>
      <c r="D711" s="178"/>
      <c r="E711" s="163"/>
      <c r="F711" s="163"/>
      <c r="G711" s="163"/>
      <c r="H711" s="163"/>
      <c r="I711" s="163"/>
      <c r="J711" s="163"/>
      <c r="K711" s="163"/>
      <c r="L711" s="163"/>
      <c r="M711" s="163"/>
      <c r="N711" s="163"/>
      <c r="O711" s="163"/>
      <c r="P711" s="163"/>
      <c r="Q711" s="163"/>
      <c r="R711" s="433"/>
    </row>
    <row r="712" spans="1:18" s="1" customFormat="1">
      <c r="A712" s="163"/>
      <c r="B712" s="163"/>
      <c r="C712" s="163"/>
      <c r="D712" s="178"/>
      <c r="E712" s="163"/>
      <c r="F712" s="163"/>
      <c r="G712" s="163"/>
      <c r="H712" s="163"/>
      <c r="I712" s="163"/>
      <c r="J712" s="163"/>
      <c r="K712" s="163"/>
      <c r="L712" s="163"/>
      <c r="M712" s="163"/>
      <c r="N712" s="163"/>
      <c r="O712" s="163"/>
      <c r="P712" s="163"/>
      <c r="Q712" s="163"/>
      <c r="R712" s="433"/>
    </row>
    <row r="713" spans="1:18" s="1" customFormat="1">
      <c r="A713" s="163"/>
      <c r="B713" s="163"/>
      <c r="C713" s="163"/>
      <c r="D713" s="178"/>
      <c r="E713" s="163"/>
      <c r="F713" s="163"/>
      <c r="G713" s="163"/>
      <c r="H713" s="163"/>
      <c r="I713" s="163"/>
      <c r="J713" s="163"/>
      <c r="K713" s="163"/>
      <c r="L713" s="163"/>
      <c r="M713" s="163"/>
      <c r="N713" s="163"/>
      <c r="O713" s="163"/>
      <c r="P713" s="163"/>
      <c r="Q713" s="163"/>
      <c r="R713" s="433"/>
    </row>
    <row r="714" spans="1:18" s="1" customFormat="1">
      <c r="A714" s="163"/>
      <c r="B714" s="163"/>
      <c r="C714" s="163"/>
      <c r="D714" s="178"/>
      <c r="E714" s="163"/>
      <c r="F714" s="163"/>
      <c r="G714" s="163"/>
      <c r="H714" s="163"/>
      <c r="I714" s="163"/>
      <c r="J714" s="163"/>
      <c r="K714" s="163"/>
      <c r="L714" s="163"/>
      <c r="M714" s="163"/>
      <c r="N714" s="163"/>
      <c r="O714" s="163"/>
      <c r="P714" s="163"/>
      <c r="Q714" s="163"/>
      <c r="R714" s="433"/>
    </row>
    <row r="715" spans="1:18" s="1" customFormat="1">
      <c r="A715" s="163"/>
      <c r="B715" s="163"/>
      <c r="C715" s="163"/>
      <c r="D715" s="178"/>
      <c r="E715" s="163"/>
      <c r="F715" s="163"/>
      <c r="G715" s="163"/>
      <c r="H715" s="163"/>
      <c r="I715" s="163"/>
      <c r="J715" s="163"/>
      <c r="K715" s="163"/>
      <c r="L715" s="163"/>
      <c r="M715" s="163"/>
      <c r="N715" s="163"/>
      <c r="O715" s="163"/>
      <c r="P715" s="163"/>
      <c r="Q715" s="163"/>
      <c r="R715" s="433"/>
    </row>
    <row r="716" spans="1:18" s="1" customFormat="1">
      <c r="A716" s="163"/>
      <c r="B716" s="163"/>
      <c r="C716" s="163"/>
      <c r="D716" s="178"/>
      <c r="E716" s="163"/>
      <c r="F716" s="163"/>
      <c r="G716" s="163"/>
      <c r="H716" s="163"/>
      <c r="I716" s="163"/>
      <c r="J716" s="163"/>
      <c r="K716" s="163"/>
      <c r="L716" s="163"/>
      <c r="M716" s="163"/>
      <c r="N716" s="163"/>
      <c r="O716" s="163"/>
      <c r="P716" s="163"/>
      <c r="Q716" s="163"/>
      <c r="R716" s="433"/>
    </row>
    <row r="717" spans="1:18" s="1" customFormat="1">
      <c r="A717" s="163"/>
      <c r="B717" s="163"/>
      <c r="C717" s="163"/>
      <c r="D717" s="178"/>
      <c r="E717" s="163"/>
      <c r="F717" s="163"/>
      <c r="G717" s="163"/>
      <c r="H717" s="163"/>
      <c r="I717" s="163"/>
      <c r="J717" s="163"/>
      <c r="K717" s="163"/>
      <c r="L717" s="163"/>
      <c r="M717" s="163"/>
      <c r="N717" s="163"/>
      <c r="O717" s="163"/>
      <c r="P717" s="163"/>
      <c r="Q717" s="163"/>
      <c r="R717" s="433"/>
    </row>
    <row r="718" spans="1:18" s="1" customFormat="1">
      <c r="A718" s="163"/>
      <c r="B718" s="163"/>
      <c r="C718" s="163"/>
      <c r="D718" s="178"/>
      <c r="E718" s="163"/>
      <c r="F718" s="163"/>
      <c r="G718" s="163"/>
      <c r="H718" s="163"/>
      <c r="I718" s="163"/>
      <c r="J718" s="163"/>
      <c r="K718" s="163"/>
      <c r="L718" s="163"/>
      <c r="M718" s="163"/>
      <c r="N718" s="163"/>
      <c r="O718" s="163"/>
      <c r="P718" s="163"/>
      <c r="Q718" s="163"/>
      <c r="R718" s="433"/>
    </row>
    <row r="719" spans="1:18" s="1" customFormat="1">
      <c r="A719" s="163"/>
      <c r="B719" s="163"/>
      <c r="C719" s="163"/>
      <c r="D719" s="178"/>
      <c r="E719" s="163"/>
      <c r="F719" s="163"/>
      <c r="G719" s="163"/>
      <c r="H719" s="163"/>
      <c r="I719" s="163"/>
      <c r="J719" s="163"/>
      <c r="K719" s="163"/>
      <c r="L719" s="163"/>
      <c r="M719" s="163"/>
      <c r="N719" s="163"/>
      <c r="O719" s="163"/>
      <c r="P719" s="163"/>
      <c r="Q719" s="163"/>
      <c r="R719" s="433"/>
    </row>
    <row r="720" spans="1:18" s="1" customFormat="1">
      <c r="A720" s="163"/>
      <c r="B720" s="163"/>
      <c r="C720" s="163"/>
      <c r="D720" s="178"/>
      <c r="E720" s="163"/>
      <c r="F720" s="163"/>
      <c r="G720" s="163"/>
      <c r="H720" s="163"/>
      <c r="I720" s="163"/>
      <c r="J720" s="163"/>
      <c r="K720" s="163"/>
      <c r="L720" s="163"/>
      <c r="M720" s="163"/>
      <c r="N720" s="163"/>
      <c r="O720" s="163"/>
      <c r="P720" s="163"/>
      <c r="Q720" s="163"/>
      <c r="R720" s="433"/>
    </row>
    <row r="721" spans="1:18" s="1" customFormat="1">
      <c r="A721" s="163"/>
      <c r="B721" s="163"/>
      <c r="C721" s="163"/>
      <c r="D721" s="178"/>
      <c r="E721" s="163"/>
      <c r="F721" s="163"/>
      <c r="G721" s="163"/>
      <c r="H721" s="163"/>
      <c r="I721" s="163"/>
      <c r="J721" s="163"/>
      <c r="K721" s="163"/>
      <c r="L721" s="163"/>
      <c r="M721" s="163"/>
      <c r="N721" s="163"/>
      <c r="O721" s="163"/>
      <c r="P721" s="163"/>
      <c r="Q721" s="163"/>
      <c r="R721" s="433"/>
    </row>
    <row r="722" spans="1:18" s="1" customFormat="1">
      <c r="A722" s="163"/>
      <c r="B722" s="163"/>
      <c r="C722" s="163"/>
      <c r="D722" s="178"/>
      <c r="E722" s="163"/>
      <c r="F722" s="163"/>
      <c r="G722" s="163"/>
      <c r="H722" s="163"/>
      <c r="I722" s="163"/>
      <c r="J722" s="163"/>
      <c r="K722" s="163"/>
      <c r="L722" s="163"/>
      <c r="M722" s="163"/>
      <c r="N722" s="163"/>
      <c r="O722" s="163"/>
      <c r="P722" s="163"/>
      <c r="Q722" s="163"/>
      <c r="R722" s="433"/>
    </row>
    <row r="723" spans="1:18" s="1" customFormat="1">
      <c r="A723" s="163"/>
      <c r="B723" s="163"/>
      <c r="C723" s="163"/>
      <c r="D723" s="178"/>
      <c r="E723" s="163"/>
      <c r="F723" s="163"/>
      <c r="G723" s="163"/>
      <c r="H723" s="163"/>
      <c r="I723" s="163"/>
      <c r="J723" s="163"/>
      <c r="K723" s="163"/>
      <c r="L723" s="163"/>
      <c r="M723" s="163"/>
      <c r="N723" s="163"/>
      <c r="O723" s="163"/>
      <c r="P723" s="163"/>
      <c r="Q723" s="163"/>
      <c r="R723" s="433"/>
    </row>
    <row r="724" spans="1:18" s="1" customFormat="1">
      <c r="A724" s="163"/>
      <c r="B724" s="163"/>
      <c r="C724" s="163"/>
      <c r="D724" s="178"/>
      <c r="E724" s="163"/>
      <c r="F724" s="163"/>
      <c r="G724" s="163"/>
      <c r="H724" s="163"/>
      <c r="I724" s="163"/>
      <c r="J724" s="163"/>
      <c r="K724" s="163"/>
      <c r="L724" s="163"/>
      <c r="M724" s="163"/>
      <c r="N724" s="163"/>
      <c r="O724" s="163"/>
      <c r="P724" s="163"/>
      <c r="Q724" s="163"/>
      <c r="R724" s="433"/>
    </row>
    <row r="725" spans="1:18" s="1" customFormat="1">
      <c r="A725" s="163"/>
      <c r="B725" s="163"/>
      <c r="C725" s="163"/>
      <c r="D725" s="178"/>
      <c r="E725" s="163"/>
      <c r="F725" s="163"/>
      <c r="G725" s="163"/>
      <c r="H725" s="163"/>
      <c r="I725" s="163"/>
      <c r="J725" s="163"/>
      <c r="K725" s="163"/>
      <c r="L725" s="163"/>
      <c r="M725" s="163"/>
      <c r="N725" s="163"/>
      <c r="O725" s="163"/>
      <c r="P725" s="163"/>
      <c r="Q725" s="163"/>
      <c r="R725" s="433"/>
    </row>
    <row r="726" spans="1:18" s="1" customFormat="1">
      <c r="A726" s="163"/>
      <c r="B726" s="163"/>
      <c r="C726" s="163"/>
      <c r="D726" s="178"/>
      <c r="E726" s="163"/>
      <c r="F726" s="163"/>
      <c r="G726" s="163"/>
      <c r="H726" s="163"/>
      <c r="I726" s="163"/>
      <c r="J726" s="163"/>
      <c r="K726" s="163"/>
      <c r="L726" s="163"/>
      <c r="M726" s="163"/>
      <c r="N726" s="163"/>
      <c r="O726" s="163"/>
      <c r="P726" s="163"/>
      <c r="Q726" s="163"/>
      <c r="R726" s="433"/>
    </row>
    <row r="727" spans="1:18" s="1" customFormat="1">
      <c r="A727" s="163"/>
      <c r="B727" s="163"/>
      <c r="C727" s="163"/>
      <c r="D727" s="178"/>
      <c r="E727" s="163"/>
      <c r="F727" s="163"/>
      <c r="G727" s="163"/>
      <c r="H727" s="163"/>
      <c r="I727" s="163"/>
      <c r="J727" s="163"/>
      <c r="K727" s="163"/>
      <c r="L727" s="163"/>
      <c r="M727" s="163"/>
      <c r="N727" s="163"/>
      <c r="O727" s="163"/>
      <c r="P727" s="163"/>
      <c r="Q727" s="163"/>
      <c r="R727" s="433"/>
    </row>
    <row r="728" spans="1:18" s="1" customFormat="1">
      <c r="A728" s="163"/>
      <c r="B728" s="163"/>
      <c r="C728" s="163"/>
      <c r="D728" s="178"/>
      <c r="E728" s="163"/>
      <c r="F728" s="163"/>
      <c r="G728" s="163"/>
      <c r="H728" s="163"/>
      <c r="I728" s="163"/>
      <c r="J728" s="163"/>
      <c r="K728" s="163"/>
      <c r="L728" s="163"/>
      <c r="M728" s="163"/>
      <c r="N728" s="163"/>
      <c r="O728" s="163"/>
      <c r="P728" s="163"/>
      <c r="Q728" s="163"/>
      <c r="R728" s="433"/>
    </row>
    <row r="729" spans="1:18" s="1" customFormat="1">
      <c r="A729" s="163"/>
      <c r="B729" s="163"/>
      <c r="C729" s="163"/>
      <c r="D729" s="178"/>
      <c r="E729" s="163"/>
      <c r="F729" s="163"/>
      <c r="G729" s="163"/>
      <c r="H729" s="163"/>
      <c r="I729" s="163"/>
      <c r="J729" s="163"/>
      <c r="K729" s="163"/>
      <c r="L729" s="163"/>
      <c r="M729" s="163"/>
      <c r="N729" s="163"/>
      <c r="O729" s="163"/>
      <c r="P729" s="163"/>
      <c r="Q729" s="163"/>
      <c r="R729" s="433"/>
    </row>
    <row r="730" spans="1:18" s="1" customFormat="1">
      <c r="A730" s="163"/>
      <c r="B730" s="163"/>
      <c r="C730" s="163"/>
      <c r="D730" s="178"/>
      <c r="E730" s="163"/>
      <c r="F730" s="163"/>
      <c r="G730" s="163"/>
      <c r="H730" s="163"/>
      <c r="I730" s="163"/>
      <c r="J730" s="163"/>
      <c r="K730" s="163"/>
      <c r="L730" s="163"/>
      <c r="M730" s="163"/>
      <c r="N730" s="163"/>
      <c r="O730" s="163"/>
      <c r="P730" s="163"/>
      <c r="Q730" s="163"/>
      <c r="R730" s="433"/>
    </row>
    <row r="731" spans="1:18" s="1" customFormat="1">
      <c r="A731" s="163"/>
      <c r="B731" s="163"/>
      <c r="C731" s="163"/>
      <c r="D731" s="178"/>
      <c r="E731" s="163"/>
      <c r="F731" s="163"/>
      <c r="G731" s="163"/>
      <c r="H731" s="163"/>
      <c r="I731" s="163"/>
      <c r="J731" s="163"/>
      <c r="K731" s="163"/>
      <c r="L731" s="163"/>
      <c r="M731" s="163"/>
      <c r="N731" s="163"/>
      <c r="O731" s="163"/>
      <c r="P731" s="163"/>
      <c r="Q731" s="163"/>
      <c r="R731" s="433"/>
    </row>
    <row r="732" spans="1:18" s="1" customFormat="1">
      <c r="A732" s="163"/>
      <c r="B732" s="163"/>
      <c r="C732" s="163"/>
      <c r="D732" s="178"/>
      <c r="E732" s="163"/>
      <c r="F732" s="163"/>
      <c r="G732" s="163"/>
      <c r="H732" s="163"/>
      <c r="I732" s="163"/>
      <c r="J732" s="163"/>
      <c r="K732" s="163"/>
      <c r="L732" s="163"/>
      <c r="M732" s="163"/>
      <c r="N732" s="163"/>
      <c r="O732" s="163"/>
      <c r="P732" s="163"/>
      <c r="Q732" s="163"/>
      <c r="R732" s="433"/>
    </row>
    <row r="733" spans="1:18" s="1" customFormat="1">
      <c r="A733" s="163"/>
      <c r="B733" s="163"/>
      <c r="C733" s="163"/>
      <c r="D733" s="178"/>
      <c r="E733" s="163"/>
      <c r="F733" s="163"/>
      <c r="G733" s="163"/>
      <c r="H733" s="163"/>
      <c r="I733" s="163"/>
      <c r="J733" s="163"/>
      <c r="K733" s="163"/>
      <c r="L733" s="163"/>
      <c r="M733" s="163"/>
      <c r="N733" s="163"/>
      <c r="O733" s="163"/>
      <c r="P733" s="163"/>
      <c r="Q733" s="163"/>
      <c r="R733" s="433"/>
    </row>
    <row r="734" spans="1:18" s="1" customFormat="1">
      <c r="A734" s="163"/>
      <c r="B734" s="163"/>
      <c r="C734" s="163"/>
      <c r="D734" s="178"/>
      <c r="E734" s="163"/>
      <c r="F734" s="163"/>
      <c r="G734" s="163"/>
      <c r="H734" s="163"/>
      <c r="I734" s="163"/>
      <c r="J734" s="163"/>
      <c r="K734" s="163"/>
      <c r="L734" s="163"/>
      <c r="M734" s="163"/>
      <c r="N734" s="163"/>
      <c r="O734" s="163"/>
      <c r="P734" s="163"/>
      <c r="Q734" s="163"/>
      <c r="R734" s="433"/>
    </row>
    <row r="735" spans="1:18" s="1" customFormat="1">
      <c r="A735" s="163"/>
      <c r="B735" s="163"/>
      <c r="C735" s="163"/>
      <c r="D735" s="178"/>
      <c r="E735" s="163"/>
      <c r="F735" s="163"/>
      <c r="G735" s="163"/>
      <c r="H735" s="163"/>
      <c r="I735" s="163"/>
      <c r="J735" s="163"/>
      <c r="K735" s="163"/>
      <c r="L735" s="163"/>
      <c r="M735" s="163"/>
      <c r="N735" s="163"/>
      <c r="O735" s="163"/>
      <c r="P735" s="163"/>
      <c r="Q735" s="163"/>
      <c r="R735" s="433"/>
    </row>
    <row r="736" spans="1:18" s="1" customFormat="1">
      <c r="A736" s="163"/>
      <c r="B736" s="163"/>
      <c r="C736" s="163"/>
      <c r="D736" s="178"/>
      <c r="E736" s="163"/>
      <c r="F736" s="163"/>
      <c r="G736" s="163"/>
      <c r="H736" s="163"/>
      <c r="I736" s="163"/>
      <c r="J736" s="163"/>
      <c r="K736" s="163"/>
      <c r="L736" s="163"/>
      <c r="M736" s="163"/>
      <c r="N736" s="163"/>
      <c r="O736" s="163"/>
      <c r="P736" s="163"/>
      <c r="Q736" s="163"/>
      <c r="R736" s="433"/>
    </row>
    <row r="737" spans="1:18" s="1" customFormat="1">
      <c r="A737" s="163"/>
      <c r="B737" s="163"/>
      <c r="C737" s="163"/>
      <c r="D737" s="178"/>
      <c r="E737" s="163"/>
      <c r="F737" s="163"/>
      <c r="G737" s="163"/>
      <c r="H737" s="163"/>
      <c r="I737" s="163"/>
      <c r="J737" s="163"/>
      <c r="K737" s="163"/>
      <c r="L737" s="163"/>
      <c r="M737" s="163"/>
      <c r="N737" s="163"/>
      <c r="O737" s="163"/>
      <c r="P737" s="163"/>
      <c r="Q737" s="163"/>
      <c r="R737" s="433"/>
    </row>
    <row r="738" spans="1:18" s="1" customFormat="1">
      <c r="D738" s="179"/>
      <c r="R738" s="433"/>
    </row>
    <row r="739" spans="1:18" s="1" customFormat="1">
      <c r="D739" s="179"/>
      <c r="R739" s="433"/>
    </row>
    <row r="740" spans="1:18" s="1" customFormat="1">
      <c r="D740" s="179"/>
      <c r="R740" s="433"/>
    </row>
    <row r="741" spans="1:18" s="1" customFormat="1">
      <c r="D741" s="179"/>
      <c r="R741" s="433"/>
    </row>
    <row r="742" spans="1:18" s="1" customFormat="1">
      <c r="D742" s="179"/>
      <c r="R742" s="433"/>
    </row>
    <row r="743" spans="1:18" s="1" customFormat="1">
      <c r="D743" s="179"/>
      <c r="R743" s="433"/>
    </row>
    <row r="744" spans="1:18" s="1" customFormat="1">
      <c r="D744" s="179"/>
      <c r="R744" s="433"/>
    </row>
    <row r="745" spans="1:18" s="1" customFormat="1">
      <c r="D745" s="179"/>
      <c r="R745" s="433"/>
    </row>
    <row r="746" spans="1:18" s="1" customFormat="1">
      <c r="D746" s="179"/>
      <c r="R746" s="433"/>
    </row>
    <row r="747" spans="1:18" s="1" customFormat="1">
      <c r="D747" s="179"/>
      <c r="R747" s="433"/>
    </row>
    <row r="748" spans="1:18" s="1" customFormat="1">
      <c r="D748" s="179"/>
      <c r="R748" s="433"/>
    </row>
    <row r="749" spans="1:18" s="1" customFormat="1">
      <c r="D749" s="179"/>
      <c r="R749" s="433"/>
    </row>
    <row r="750" spans="1:18" s="1" customFormat="1">
      <c r="D750" s="179"/>
      <c r="R750" s="433"/>
    </row>
    <row r="751" spans="1:18" s="1" customFormat="1">
      <c r="D751" s="179"/>
      <c r="R751" s="433"/>
    </row>
    <row r="752" spans="1:18" s="1" customFormat="1">
      <c r="D752" s="179"/>
      <c r="R752" s="433"/>
    </row>
    <row r="753" spans="4:18" s="1" customFormat="1">
      <c r="D753" s="179"/>
      <c r="R753" s="433"/>
    </row>
    <row r="754" spans="4:18" s="1" customFormat="1">
      <c r="D754" s="179"/>
      <c r="R754" s="433"/>
    </row>
    <row r="755" spans="4:18" s="1" customFormat="1">
      <c r="D755" s="179"/>
      <c r="R755" s="433"/>
    </row>
    <row r="756" spans="4:18" s="1" customFormat="1">
      <c r="D756" s="179"/>
      <c r="R756" s="433"/>
    </row>
    <row r="757" spans="4:18" s="1" customFormat="1">
      <c r="D757" s="179"/>
      <c r="R757" s="433"/>
    </row>
    <row r="758" spans="4:18" s="1" customFormat="1">
      <c r="D758" s="179"/>
      <c r="R758" s="433"/>
    </row>
    <row r="759" spans="4:18" s="1" customFormat="1">
      <c r="D759" s="179"/>
      <c r="R759" s="433"/>
    </row>
    <row r="760" spans="4:18" s="1" customFormat="1">
      <c r="D760" s="179"/>
      <c r="R760" s="433"/>
    </row>
    <row r="761" spans="4:18" s="1" customFormat="1">
      <c r="D761" s="179"/>
      <c r="R761" s="433"/>
    </row>
    <row r="762" spans="4:18" s="1" customFormat="1">
      <c r="D762" s="179"/>
      <c r="R762" s="433"/>
    </row>
    <row r="763" spans="4:18" s="1" customFormat="1">
      <c r="D763" s="179"/>
      <c r="R763" s="433"/>
    </row>
    <row r="764" spans="4:18" s="1" customFormat="1">
      <c r="D764" s="179"/>
      <c r="R764" s="433"/>
    </row>
    <row r="765" spans="4:18" s="1" customFormat="1">
      <c r="D765" s="179"/>
      <c r="R765" s="433"/>
    </row>
    <row r="766" spans="4:18" s="1" customFormat="1">
      <c r="D766" s="179"/>
      <c r="R766" s="433"/>
    </row>
    <row r="767" spans="4:18" s="1" customFormat="1">
      <c r="D767" s="179"/>
      <c r="R767" s="433"/>
    </row>
    <row r="768" spans="4:18" s="1" customFormat="1">
      <c r="D768" s="179"/>
      <c r="R768" s="433"/>
    </row>
    <row r="769" spans="4:18" s="1" customFormat="1">
      <c r="D769" s="179"/>
      <c r="R769" s="433"/>
    </row>
    <row r="770" spans="4:18" s="1" customFormat="1">
      <c r="D770" s="179"/>
      <c r="R770" s="433"/>
    </row>
    <row r="771" spans="4:18" s="1" customFormat="1">
      <c r="D771" s="179"/>
      <c r="R771" s="433"/>
    </row>
    <row r="772" spans="4:18" s="1" customFormat="1">
      <c r="D772" s="179"/>
      <c r="R772" s="433"/>
    </row>
    <row r="773" spans="4:18" s="1" customFormat="1">
      <c r="D773" s="179"/>
      <c r="R773" s="433"/>
    </row>
    <row r="774" spans="4:18" s="1" customFormat="1">
      <c r="D774" s="179"/>
      <c r="R774" s="433"/>
    </row>
    <row r="775" spans="4:18" s="1" customFormat="1">
      <c r="D775" s="179"/>
      <c r="R775" s="433"/>
    </row>
    <row r="776" spans="4:18" s="1" customFormat="1">
      <c r="D776" s="179"/>
      <c r="R776" s="433"/>
    </row>
    <row r="777" spans="4:18" s="1" customFormat="1">
      <c r="D777" s="179"/>
      <c r="R777" s="433"/>
    </row>
    <row r="778" spans="4:18" s="1" customFormat="1">
      <c r="D778" s="179"/>
      <c r="R778" s="433"/>
    </row>
    <row r="779" spans="4:18" s="1" customFormat="1">
      <c r="D779" s="179"/>
      <c r="R779" s="433"/>
    </row>
    <row r="780" spans="4:18" s="1" customFormat="1">
      <c r="D780" s="179"/>
      <c r="R780" s="433"/>
    </row>
    <row r="781" spans="4:18" s="1" customFormat="1">
      <c r="D781" s="179"/>
      <c r="R781" s="433"/>
    </row>
    <row r="782" spans="4:18" s="1" customFormat="1">
      <c r="D782" s="179"/>
      <c r="R782" s="433"/>
    </row>
    <row r="783" spans="4:18" s="1" customFormat="1">
      <c r="D783" s="179"/>
      <c r="R783" s="433"/>
    </row>
    <row r="784" spans="4:18" s="1" customFormat="1">
      <c r="D784" s="179"/>
      <c r="R784" s="433"/>
    </row>
    <row r="785" spans="4:18" s="1" customFormat="1">
      <c r="D785" s="179"/>
      <c r="R785" s="433"/>
    </row>
    <row r="786" spans="4:18" s="1" customFormat="1">
      <c r="D786" s="179"/>
      <c r="R786" s="433"/>
    </row>
    <row r="787" spans="4:18" s="1" customFormat="1">
      <c r="D787" s="179"/>
      <c r="R787" s="433"/>
    </row>
    <row r="788" spans="4:18" s="1" customFormat="1">
      <c r="D788" s="179"/>
      <c r="R788" s="433"/>
    </row>
    <row r="789" spans="4:18" s="1" customFormat="1">
      <c r="D789" s="179"/>
      <c r="R789" s="433"/>
    </row>
    <row r="790" spans="4:18" s="1" customFormat="1">
      <c r="D790" s="179"/>
      <c r="R790" s="433"/>
    </row>
    <row r="791" spans="4:18" s="1" customFormat="1">
      <c r="D791" s="179"/>
      <c r="R791" s="433"/>
    </row>
    <row r="792" spans="4:18" s="1" customFormat="1">
      <c r="D792" s="179"/>
      <c r="R792" s="433"/>
    </row>
    <row r="793" spans="4:18" s="1" customFormat="1">
      <c r="D793" s="179"/>
      <c r="R793" s="433"/>
    </row>
    <row r="794" spans="4:18" s="1" customFormat="1">
      <c r="D794" s="179"/>
      <c r="R794" s="433"/>
    </row>
    <row r="795" spans="4:18" s="1" customFormat="1">
      <c r="D795" s="179"/>
      <c r="R795" s="433"/>
    </row>
    <row r="796" spans="4:18" s="1" customFormat="1">
      <c r="D796" s="179"/>
      <c r="R796" s="433"/>
    </row>
    <row r="797" spans="4:18" s="1" customFormat="1">
      <c r="D797" s="179"/>
      <c r="R797" s="433"/>
    </row>
    <row r="798" spans="4:18" s="1" customFormat="1">
      <c r="D798" s="179"/>
      <c r="R798" s="433"/>
    </row>
    <row r="799" spans="4:18" s="1" customFormat="1">
      <c r="D799" s="179"/>
      <c r="R799" s="433"/>
    </row>
    <row r="800" spans="4:18" s="1" customFormat="1">
      <c r="D800" s="179"/>
      <c r="R800" s="433"/>
    </row>
    <row r="801" spans="4:18" s="1" customFormat="1">
      <c r="D801" s="179"/>
      <c r="R801" s="433"/>
    </row>
    <row r="802" spans="4:18" s="1" customFormat="1">
      <c r="D802" s="179"/>
      <c r="R802" s="433"/>
    </row>
    <row r="803" spans="4:18" s="1" customFormat="1">
      <c r="D803" s="179"/>
      <c r="R803" s="433"/>
    </row>
    <row r="804" spans="4:18" s="1" customFormat="1">
      <c r="D804" s="179"/>
      <c r="R804" s="433"/>
    </row>
    <row r="805" spans="4:18" s="1" customFormat="1">
      <c r="D805" s="179"/>
      <c r="R805" s="433"/>
    </row>
    <row r="806" spans="4:18" s="1" customFormat="1">
      <c r="D806" s="179"/>
      <c r="R806" s="433"/>
    </row>
    <row r="807" spans="4:18" s="1" customFormat="1">
      <c r="D807" s="179"/>
      <c r="R807" s="433"/>
    </row>
    <row r="808" spans="4:18" s="1" customFormat="1">
      <c r="D808" s="179"/>
      <c r="R808" s="433"/>
    </row>
    <row r="809" spans="4:18" s="1" customFormat="1">
      <c r="D809" s="179"/>
      <c r="R809" s="433"/>
    </row>
    <row r="810" spans="4:18" s="1" customFormat="1">
      <c r="D810" s="179"/>
      <c r="R810" s="433"/>
    </row>
    <row r="811" spans="4:18" s="1" customFormat="1">
      <c r="D811" s="179"/>
      <c r="R811" s="433"/>
    </row>
    <row r="812" spans="4:18" s="1" customFormat="1">
      <c r="D812" s="179"/>
      <c r="R812" s="433"/>
    </row>
    <row r="813" spans="4:18" s="1" customFormat="1">
      <c r="D813" s="179"/>
      <c r="R813" s="433"/>
    </row>
    <row r="814" spans="4:18" s="1" customFormat="1">
      <c r="D814" s="179"/>
      <c r="R814" s="433"/>
    </row>
    <row r="815" spans="4:18" s="1" customFormat="1">
      <c r="D815" s="179"/>
      <c r="R815" s="433"/>
    </row>
    <row r="816" spans="4:18" s="1" customFormat="1">
      <c r="D816" s="179"/>
      <c r="R816" s="433"/>
    </row>
    <row r="817" spans="4:18" s="1" customFormat="1">
      <c r="D817" s="179"/>
      <c r="R817" s="433"/>
    </row>
    <row r="818" spans="4:18" s="1" customFormat="1">
      <c r="D818" s="179"/>
      <c r="R818" s="433"/>
    </row>
    <row r="819" spans="4:18" s="1" customFormat="1">
      <c r="D819" s="179"/>
      <c r="R819" s="433"/>
    </row>
    <row r="820" spans="4:18" s="1" customFormat="1">
      <c r="D820" s="179"/>
      <c r="R820" s="433"/>
    </row>
    <row r="821" spans="4:18" s="1" customFormat="1">
      <c r="D821" s="179"/>
      <c r="R821" s="433"/>
    </row>
    <row r="822" spans="4:18" s="1" customFormat="1">
      <c r="D822" s="179"/>
      <c r="R822" s="433"/>
    </row>
    <row r="823" spans="4:18" s="1" customFormat="1">
      <c r="D823" s="179"/>
      <c r="R823" s="433"/>
    </row>
    <row r="824" spans="4:18" s="1" customFormat="1">
      <c r="D824" s="179"/>
      <c r="R824" s="433"/>
    </row>
    <row r="825" spans="4:18" s="1" customFormat="1">
      <c r="D825" s="179"/>
      <c r="R825" s="433"/>
    </row>
    <row r="826" spans="4:18" s="1" customFormat="1">
      <c r="D826" s="179"/>
      <c r="R826" s="433"/>
    </row>
    <row r="827" spans="4:18" s="1" customFormat="1">
      <c r="D827" s="179"/>
      <c r="R827" s="433"/>
    </row>
    <row r="828" spans="4:18" s="1" customFormat="1">
      <c r="D828" s="179"/>
      <c r="R828" s="433"/>
    </row>
    <row r="829" spans="4:18" s="1" customFormat="1">
      <c r="D829" s="179"/>
      <c r="R829" s="433"/>
    </row>
    <row r="830" spans="4:18" s="1" customFormat="1">
      <c r="D830" s="179"/>
      <c r="R830" s="433"/>
    </row>
    <row r="831" spans="4:18" s="1" customFormat="1">
      <c r="D831" s="179"/>
      <c r="R831" s="433"/>
    </row>
    <row r="832" spans="4:18" s="1" customFormat="1">
      <c r="D832" s="179"/>
      <c r="R832" s="433"/>
    </row>
    <row r="833" spans="4:18" s="1" customFormat="1">
      <c r="D833" s="179"/>
      <c r="R833" s="433"/>
    </row>
    <row r="834" spans="4:18" s="1" customFormat="1">
      <c r="D834" s="179"/>
      <c r="R834" s="433"/>
    </row>
    <row r="835" spans="4:18" s="1" customFormat="1">
      <c r="D835" s="179"/>
      <c r="R835" s="433"/>
    </row>
    <row r="836" spans="4:18" s="1" customFormat="1">
      <c r="D836" s="179"/>
      <c r="R836" s="433"/>
    </row>
    <row r="837" spans="4:18" s="1" customFormat="1">
      <c r="D837" s="179"/>
      <c r="R837" s="433"/>
    </row>
    <row r="838" spans="4:18" s="1" customFormat="1">
      <c r="D838" s="179"/>
      <c r="R838" s="433"/>
    </row>
    <row r="839" spans="4:18" s="1" customFormat="1">
      <c r="D839" s="179"/>
      <c r="R839" s="433"/>
    </row>
    <row r="840" spans="4:18" s="1" customFormat="1">
      <c r="D840" s="179"/>
      <c r="R840" s="433"/>
    </row>
    <row r="841" spans="4:18" s="1" customFormat="1">
      <c r="D841" s="179"/>
      <c r="R841" s="433"/>
    </row>
    <row r="842" spans="4:18" s="1" customFormat="1">
      <c r="D842" s="179"/>
      <c r="R842" s="433"/>
    </row>
    <row r="843" spans="4:18" s="1" customFormat="1">
      <c r="D843" s="179"/>
      <c r="R843" s="433"/>
    </row>
    <row r="844" spans="4:18" s="1" customFormat="1">
      <c r="D844" s="179"/>
      <c r="R844" s="433"/>
    </row>
    <row r="845" spans="4:18" s="1" customFormat="1">
      <c r="D845" s="179"/>
      <c r="R845" s="433"/>
    </row>
    <row r="846" spans="4:18" s="1" customFormat="1">
      <c r="D846" s="179"/>
      <c r="R846" s="433"/>
    </row>
    <row r="847" spans="4:18" s="1" customFormat="1">
      <c r="D847" s="179"/>
      <c r="R847" s="433"/>
    </row>
    <row r="848" spans="4:18" s="1" customFormat="1">
      <c r="D848" s="179"/>
      <c r="R848" s="433"/>
    </row>
    <row r="849" spans="4:18" s="1" customFormat="1">
      <c r="D849" s="179"/>
      <c r="R849" s="433"/>
    </row>
    <row r="850" spans="4:18" s="1" customFormat="1">
      <c r="D850" s="179"/>
      <c r="R850" s="433"/>
    </row>
    <row r="851" spans="4:18" s="1" customFormat="1">
      <c r="D851" s="179"/>
      <c r="R851" s="433"/>
    </row>
    <row r="852" spans="4:18" s="1" customFormat="1">
      <c r="D852" s="179"/>
      <c r="R852" s="433"/>
    </row>
    <row r="853" spans="4:18" s="1" customFormat="1">
      <c r="D853" s="179"/>
      <c r="R853" s="433"/>
    </row>
    <row r="854" spans="4:18" s="1" customFormat="1">
      <c r="D854" s="179"/>
      <c r="R854" s="433"/>
    </row>
    <row r="855" spans="4:18" s="1" customFormat="1">
      <c r="D855" s="179"/>
      <c r="R855" s="433"/>
    </row>
    <row r="856" spans="4:18" s="1" customFormat="1">
      <c r="D856" s="179"/>
      <c r="R856" s="433"/>
    </row>
    <row r="857" spans="4:18" s="1" customFormat="1">
      <c r="D857" s="179"/>
      <c r="R857" s="433"/>
    </row>
    <row r="858" spans="4:18" s="1" customFormat="1">
      <c r="D858" s="179"/>
      <c r="R858" s="433"/>
    </row>
    <row r="859" spans="4:18" s="1" customFormat="1">
      <c r="D859" s="179"/>
      <c r="R859" s="433"/>
    </row>
    <row r="860" spans="4:18" s="1" customFormat="1">
      <c r="D860" s="179"/>
      <c r="R860" s="433"/>
    </row>
    <row r="861" spans="4:18" s="1" customFormat="1">
      <c r="D861" s="179"/>
      <c r="R861" s="433"/>
    </row>
    <row r="862" spans="4:18" s="1" customFormat="1">
      <c r="D862" s="179"/>
      <c r="R862" s="433"/>
    </row>
    <row r="863" spans="4:18" s="1" customFormat="1">
      <c r="D863" s="179"/>
      <c r="R863" s="433"/>
    </row>
    <row r="864" spans="4:18" s="1" customFormat="1">
      <c r="D864" s="179"/>
      <c r="R864" s="433"/>
    </row>
    <row r="865" spans="4:18" s="1" customFormat="1">
      <c r="D865" s="179"/>
      <c r="R865" s="433"/>
    </row>
    <row r="866" spans="4:18" s="1" customFormat="1">
      <c r="D866" s="179"/>
      <c r="R866" s="433"/>
    </row>
    <row r="867" spans="4:18" s="1" customFormat="1">
      <c r="D867" s="179"/>
      <c r="R867" s="433"/>
    </row>
    <row r="868" spans="4:18" s="1" customFormat="1">
      <c r="D868" s="179"/>
      <c r="R868" s="433"/>
    </row>
    <row r="869" spans="4:18" s="1" customFormat="1">
      <c r="D869" s="179"/>
      <c r="R869" s="433"/>
    </row>
    <row r="870" spans="4:18" s="1" customFormat="1">
      <c r="D870" s="179"/>
      <c r="R870" s="433"/>
    </row>
    <row r="871" spans="4:18" s="1" customFormat="1">
      <c r="D871" s="179"/>
      <c r="R871" s="433"/>
    </row>
    <row r="872" spans="4:18" s="1" customFormat="1">
      <c r="D872" s="179"/>
      <c r="R872" s="433"/>
    </row>
    <row r="873" spans="4:18" s="1" customFormat="1">
      <c r="D873" s="179"/>
      <c r="R873" s="433"/>
    </row>
    <row r="874" spans="4:18" s="1" customFormat="1">
      <c r="D874" s="179"/>
      <c r="R874" s="433"/>
    </row>
    <row r="875" spans="4:18" s="1" customFormat="1">
      <c r="D875" s="179"/>
      <c r="R875" s="433"/>
    </row>
    <row r="876" spans="4:18" s="1" customFormat="1">
      <c r="D876" s="179"/>
      <c r="R876" s="433"/>
    </row>
    <row r="877" spans="4:18" s="1" customFormat="1">
      <c r="D877" s="179"/>
      <c r="R877" s="433"/>
    </row>
    <row r="878" spans="4:18" s="1" customFormat="1">
      <c r="D878" s="179"/>
      <c r="R878" s="433"/>
    </row>
    <row r="879" spans="4:18" s="1" customFormat="1">
      <c r="D879" s="179"/>
      <c r="R879" s="433"/>
    </row>
    <row r="880" spans="4:18" s="1" customFormat="1">
      <c r="D880" s="179"/>
      <c r="R880" s="433"/>
    </row>
    <row r="881" spans="4:18" s="1" customFormat="1">
      <c r="D881" s="179"/>
      <c r="R881" s="433"/>
    </row>
    <row r="882" spans="4:18" s="1" customFormat="1">
      <c r="D882" s="179"/>
      <c r="R882" s="433"/>
    </row>
    <row r="883" spans="4:18" s="1" customFormat="1">
      <c r="D883" s="179"/>
      <c r="R883" s="433"/>
    </row>
    <row r="884" spans="4:18" s="1" customFormat="1">
      <c r="D884" s="179"/>
      <c r="R884" s="433"/>
    </row>
    <row r="885" spans="4:18" s="1" customFormat="1">
      <c r="D885" s="179"/>
      <c r="R885" s="433"/>
    </row>
    <row r="886" spans="4:18" s="1" customFormat="1">
      <c r="D886" s="179"/>
      <c r="R886" s="433"/>
    </row>
    <row r="887" spans="4:18" s="1" customFormat="1">
      <c r="D887" s="179"/>
      <c r="R887" s="433"/>
    </row>
    <row r="888" spans="4:18" s="1" customFormat="1">
      <c r="D888" s="179"/>
      <c r="R888" s="433"/>
    </row>
    <row r="889" spans="4:18" s="1" customFormat="1">
      <c r="D889" s="179"/>
      <c r="R889" s="433"/>
    </row>
    <row r="890" spans="4:18" s="1" customFormat="1">
      <c r="D890" s="179"/>
      <c r="R890" s="433"/>
    </row>
    <row r="891" spans="4:18" s="1" customFormat="1">
      <c r="D891" s="179"/>
      <c r="R891" s="433"/>
    </row>
    <row r="892" spans="4:18" s="1" customFormat="1">
      <c r="D892" s="179"/>
      <c r="R892" s="433"/>
    </row>
    <row r="893" spans="4:18" s="1" customFormat="1">
      <c r="D893" s="179"/>
      <c r="R893" s="433"/>
    </row>
    <row r="894" spans="4:18" s="1" customFormat="1">
      <c r="D894" s="179"/>
      <c r="R894" s="433"/>
    </row>
    <row r="895" spans="4:18" s="1" customFormat="1">
      <c r="D895" s="179"/>
      <c r="R895" s="433"/>
    </row>
    <row r="896" spans="4:18" s="1" customFormat="1">
      <c r="D896" s="179"/>
      <c r="R896" s="433"/>
    </row>
    <row r="897" spans="4:18" s="1" customFormat="1">
      <c r="D897" s="179"/>
      <c r="R897" s="433"/>
    </row>
    <row r="898" spans="4:18" s="1" customFormat="1">
      <c r="D898" s="179"/>
      <c r="R898" s="433"/>
    </row>
    <row r="899" spans="4:18" s="1" customFormat="1">
      <c r="D899" s="179"/>
      <c r="R899" s="433"/>
    </row>
    <row r="900" spans="4:18" s="1" customFormat="1">
      <c r="D900" s="179"/>
      <c r="R900" s="433"/>
    </row>
    <row r="901" spans="4:18" s="1" customFormat="1">
      <c r="D901" s="179"/>
      <c r="R901" s="433"/>
    </row>
    <row r="902" spans="4:18" s="1" customFormat="1">
      <c r="D902" s="179"/>
      <c r="R902" s="433"/>
    </row>
    <row r="903" spans="4:18" s="1" customFormat="1">
      <c r="D903" s="179"/>
      <c r="R903" s="433"/>
    </row>
    <row r="904" spans="4:18" s="1" customFormat="1">
      <c r="D904" s="179"/>
      <c r="R904" s="433"/>
    </row>
    <row r="905" spans="4:18" s="1" customFormat="1">
      <c r="D905" s="179"/>
      <c r="R905" s="433"/>
    </row>
    <row r="906" spans="4:18" s="1" customFormat="1">
      <c r="D906" s="179"/>
      <c r="R906" s="433"/>
    </row>
    <row r="907" spans="4:18" s="1" customFormat="1">
      <c r="D907" s="179"/>
      <c r="R907" s="433"/>
    </row>
    <row r="908" spans="4:18" s="1" customFormat="1">
      <c r="D908" s="179"/>
      <c r="R908" s="433"/>
    </row>
    <row r="909" spans="4:18" s="1" customFormat="1">
      <c r="D909" s="179"/>
      <c r="R909" s="433"/>
    </row>
    <row r="910" spans="4:18" s="1" customFormat="1">
      <c r="D910" s="179"/>
      <c r="R910" s="433"/>
    </row>
    <row r="911" spans="4:18" s="1" customFormat="1">
      <c r="D911" s="179"/>
      <c r="R911" s="433"/>
    </row>
    <row r="912" spans="4:18" s="1" customFormat="1">
      <c r="D912" s="179"/>
      <c r="R912" s="433"/>
    </row>
    <row r="913" spans="4:18" s="1" customFormat="1">
      <c r="D913" s="179"/>
      <c r="R913" s="433"/>
    </row>
    <row r="914" spans="4:18" s="1" customFormat="1">
      <c r="D914" s="179"/>
      <c r="R914" s="433"/>
    </row>
    <row r="915" spans="4:18" s="1" customFormat="1">
      <c r="D915" s="179"/>
      <c r="R915" s="433"/>
    </row>
    <row r="916" spans="4:18" s="1" customFormat="1">
      <c r="D916" s="179"/>
      <c r="R916" s="433"/>
    </row>
    <row r="917" spans="4:18" s="1" customFormat="1">
      <c r="D917" s="179"/>
      <c r="R917" s="433"/>
    </row>
    <row r="918" spans="4:18" s="1" customFormat="1">
      <c r="D918" s="179"/>
      <c r="R918" s="433"/>
    </row>
    <row r="919" spans="4:18" s="1" customFormat="1">
      <c r="D919" s="179"/>
      <c r="R919" s="433"/>
    </row>
    <row r="920" spans="4:18" s="1" customFormat="1">
      <c r="D920" s="179"/>
      <c r="R920" s="433"/>
    </row>
    <row r="921" spans="4:18" s="1" customFormat="1">
      <c r="D921" s="179"/>
      <c r="R921" s="433"/>
    </row>
    <row r="922" spans="4:18" s="1" customFormat="1">
      <c r="D922" s="179"/>
      <c r="R922" s="433"/>
    </row>
    <row r="923" spans="4:18" s="1" customFormat="1">
      <c r="D923" s="179"/>
      <c r="R923" s="433"/>
    </row>
    <row r="924" spans="4:18" s="1" customFormat="1">
      <c r="D924" s="179"/>
      <c r="R924" s="433"/>
    </row>
    <row r="925" spans="4:18" s="1" customFormat="1">
      <c r="D925" s="179"/>
      <c r="R925" s="433"/>
    </row>
    <row r="926" spans="4:18" s="1" customFormat="1">
      <c r="D926" s="179"/>
      <c r="R926" s="433"/>
    </row>
    <row r="927" spans="4:18" s="1" customFormat="1">
      <c r="D927" s="179"/>
      <c r="R927" s="433"/>
    </row>
    <row r="928" spans="4:18" s="1" customFormat="1">
      <c r="D928" s="179"/>
      <c r="R928" s="433"/>
    </row>
    <row r="929" spans="4:18" s="1" customFormat="1">
      <c r="D929" s="179"/>
      <c r="R929" s="433"/>
    </row>
    <row r="930" spans="4:18" s="1" customFormat="1">
      <c r="D930" s="179"/>
      <c r="R930" s="433"/>
    </row>
    <row r="931" spans="4:18" s="1" customFormat="1">
      <c r="D931" s="179"/>
      <c r="R931" s="433"/>
    </row>
    <row r="932" spans="4:18" s="1" customFormat="1">
      <c r="D932" s="179"/>
      <c r="R932" s="433"/>
    </row>
    <row r="933" spans="4:18" s="1" customFormat="1">
      <c r="D933" s="179"/>
      <c r="R933" s="433"/>
    </row>
    <row r="934" spans="4:18" s="1" customFormat="1">
      <c r="D934" s="179"/>
      <c r="R934" s="433"/>
    </row>
    <row r="935" spans="4:18" s="1" customFormat="1">
      <c r="D935" s="179"/>
      <c r="R935" s="433"/>
    </row>
    <row r="936" spans="4:18" s="1" customFormat="1">
      <c r="D936" s="179"/>
      <c r="R936" s="433"/>
    </row>
    <row r="937" spans="4:18" s="1" customFormat="1">
      <c r="D937" s="179"/>
      <c r="R937" s="433"/>
    </row>
    <row r="938" spans="4:18" s="1" customFormat="1">
      <c r="D938" s="179"/>
      <c r="R938" s="433"/>
    </row>
    <row r="939" spans="4:18" s="1" customFormat="1">
      <c r="D939" s="179"/>
      <c r="R939" s="433"/>
    </row>
    <row r="940" spans="4:18" s="1" customFormat="1">
      <c r="D940" s="179"/>
      <c r="R940" s="433"/>
    </row>
    <row r="941" spans="4:18" s="1" customFormat="1">
      <c r="D941" s="179"/>
      <c r="R941" s="433"/>
    </row>
    <row r="942" spans="4:18" s="1" customFormat="1">
      <c r="D942" s="179"/>
      <c r="R942" s="433"/>
    </row>
    <row r="943" spans="4:18" s="1" customFormat="1">
      <c r="D943" s="179"/>
      <c r="R943" s="433"/>
    </row>
    <row r="944" spans="4:18" s="1" customFormat="1">
      <c r="D944" s="179"/>
      <c r="R944" s="433"/>
    </row>
    <row r="945" spans="4:18" s="1" customFormat="1">
      <c r="D945" s="179"/>
      <c r="R945" s="433"/>
    </row>
    <row r="946" spans="4:18" s="1" customFormat="1">
      <c r="D946" s="179"/>
      <c r="R946" s="433"/>
    </row>
    <row r="947" spans="4:18" s="1" customFormat="1">
      <c r="D947" s="179"/>
      <c r="R947" s="433"/>
    </row>
    <row r="948" spans="4:18" s="1" customFormat="1">
      <c r="D948" s="179"/>
      <c r="R948" s="433"/>
    </row>
    <row r="949" spans="4:18" s="1" customFormat="1">
      <c r="D949" s="179"/>
      <c r="R949" s="433"/>
    </row>
    <row r="950" spans="4:18" s="1" customFormat="1">
      <c r="D950" s="179"/>
      <c r="R950" s="433"/>
    </row>
    <row r="951" spans="4:18" s="1" customFormat="1">
      <c r="D951" s="179"/>
      <c r="R951" s="433"/>
    </row>
    <row r="952" spans="4:18" s="1" customFormat="1">
      <c r="D952" s="179"/>
      <c r="R952" s="433"/>
    </row>
    <row r="953" spans="4:18" s="1" customFormat="1">
      <c r="D953" s="179"/>
      <c r="R953" s="433"/>
    </row>
    <row r="954" spans="4:18" s="1" customFormat="1">
      <c r="D954" s="179"/>
      <c r="R954" s="433"/>
    </row>
    <row r="955" spans="4:18" s="1" customFormat="1">
      <c r="D955" s="179"/>
      <c r="R955" s="433"/>
    </row>
    <row r="956" spans="4:18" s="1" customFormat="1">
      <c r="D956" s="179"/>
      <c r="R956" s="433"/>
    </row>
    <row r="957" spans="4:18" s="1" customFormat="1">
      <c r="D957" s="179"/>
      <c r="R957" s="433"/>
    </row>
    <row r="958" spans="4:18" s="1" customFormat="1">
      <c r="D958" s="179"/>
      <c r="R958" s="433"/>
    </row>
    <row r="959" spans="4:18" s="1" customFormat="1">
      <c r="D959" s="179"/>
      <c r="R959" s="433"/>
    </row>
    <row r="960" spans="4:18" s="1" customFormat="1">
      <c r="D960" s="179"/>
      <c r="R960" s="433"/>
    </row>
    <row r="961" spans="4:18" s="1" customFormat="1">
      <c r="D961" s="179"/>
      <c r="R961" s="433"/>
    </row>
    <row r="962" spans="4:18" s="1" customFormat="1">
      <c r="D962" s="179"/>
      <c r="R962" s="433"/>
    </row>
    <row r="963" spans="4:18" s="1" customFormat="1">
      <c r="D963" s="179"/>
      <c r="R963" s="433"/>
    </row>
    <row r="964" spans="4:18" s="1" customFormat="1">
      <c r="D964" s="179"/>
      <c r="R964" s="433"/>
    </row>
    <row r="965" spans="4:18" s="1" customFormat="1">
      <c r="D965" s="179"/>
      <c r="R965" s="433"/>
    </row>
    <row r="966" spans="4:18" s="1" customFormat="1">
      <c r="D966" s="179"/>
      <c r="R966" s="433"/>
    </row>
    <row r="967" spans="4:18" s="1" customFormat="1">
      <c r="D967" s="179"/>
      <c r="R967" s="433"/>
    </row>
    <row r="968" spans="4:18" s="1" customFormat="1">
      <c r="D968" s="179"/>
      <c r="R968" s="433"/>
    </row>
    <row r="969" spans="4:18" s="1" customFormat="1">
      <c r="D969" s="179"/>
      <c r="R969" s="433"/>
    </row>
    <row r="970" spans="4:18" s="1" customFormat="1">
      <c r="D970" s="179"/>
      <c r="R970" s="433"/>
    </row>
    <row r="971" spans="4:18" s="1" customFormat="1">
      <c r="D971" s="179"/>
      <c r="R971" s="433"/>
    </row>
    <row r="972" spans="4:18" s="1" customFormat="1">
      <c r="D972" s="179"/>
      <c r="R972" s="433"/>
    </row>
    <row r="973" spans="4:18" s="1" customFormat="1">
      <c r="D973" s="179"/>
      <c r="R973" s="433"/>
    </row>
    <row r="974" spans="4:18" s="1" customFormat="1">
      <c r="D974" s="179"/>
      <c r="R974" s="433"/>
    </row>
    <row r="975" spans="4:18" s="1" customFormat="1">
      <c r="D975" s="179"/>
      <c r="R975" s="433"/>
    </row>
    <row r="976" spans="4:18" s="1" customFormat="1">
      <c r="D976" s="179"/>
      <c r="R976" s="433"/>
    </row>
    <row r="977" spans="4:18" s="1" customFormat="1">
      <c r="D977" s="179"/>
      <c r="R977" s="433"/>
    </row>
    <row r="978" spans="4:18" s="1" customFormat="1">
      <c r="D978" s="179"/>
      <c r="R978" s="433"/>
    </row>
    <row r="979" spans="4:18" s="1" customFormat="1">
      <c r="D979" s="179"/>
      <c r="R979" s="433"/>
    </row>
    <row r="980" spans="4:18" s="1" customFormat="1">
      <c r="D980" s="179"/>
      <c r="R980" s="433"/>
    </row>
    <row r="981" spans="4:18" s="1" customFormat="1">
      <c r="D981" s="179"/>
      <c r="R981" s="433"/>
    </row>
    <row r="982" spans="4:18" s="1" customFormat="1">
      <c r="D982" s="179"/>
      <c r="R982" s="433"/>
    </row>
    <row r="983" spans="4:18" s="1" customFormat="1">
      <c r="D983" s="179"/>
      <c r="R983" s="433"/>
    </row>
    <row r="984" spans="4:18" s="1" customFormat="1">
      <c r="D984" s="179"/>
      <c r="R984" s="433"/>
    </row>
    <row r="985" spans="4:18" s="1" customFormat="1">
      <c r="D985" s="179"/>
      <c r="R985" s="433"/>
    </row>
    <row r="986" spans="4:18" s="1" customFormat="1">
      <c r="D986" s="179"/>
      <c r="R986" s="433"/>
    </row>
    <row r="987" spans="4:18" s="1" customFormat="1">
      <c r="D987" s="179"/>
      <c r="R987" s="433"/>
    </row>
    <row r="988" spans="4:18" s="1" customFormat="1">
      <c r="D988" s="179"/>
      <c r="R988" s="433"/>
    </row>
    <row r="989" spans="4:18" s="1" customFormat="1">
      <c r="D989" s="179"/>
      <c r="R989" s="433"/>
    </row>
    <row r="990" spans="4:18" s="1" customFormat="1">
      <c r="D990" s="179"/>
      <c r="R990" s="433"/>
    </row>
    <row r="991" spans="4:18" s="1" customFormat="1">
      <c r="D991" s="179"/>
      <c r="R991" s="433"/>
    </row>
    <row r="992" spans="4:18" s="1" customFormat="1">
      <c r="D992" s="179"/>
      <c r="R992" s="433"/>
    </row>
    <row r="993" spans="4:18" s="1" customFormat="1">
      <c r="D993" s="179"/>
      <c r="R993" s="433"/>
    </row>
    <row r="994" spans="4:18" s="1" customFormat="1">
      <c r="D994" s="179"/>
      <c r="R994" s="433"/>
    </row>
    <row r="995" spans="4:18" s="1" customFormat="1">
      <c r="D995" s="179"/>
      <c r="R995" s="433"/>
    </row>
    <row r="996" spans="4:18" s="1" customFormat="1">
      <c r="D996" s="179"/>
      <c r="R996" s="433"/>
    </row>
    <row r="997" spans="4:18" s="1" customFormat="1">
      <c r="D997" s="179"/>
      <c r="R997" s="433"/>
    </row>
    <row r="998" spans="4:18" s="1" customFormat="1">
      <c r="D998" s="179"/>
      <c r="R998" s="433"/>
    </row>
    <row r="999" spans="4:18" s="1" customFormat="1">
      <c r="D999" s="179"/>
      <c r="R999" s="433"/>
    </row>
    <row r="1000" spans="4:18" s="1" customFormat="1">
      <c r="D1000" s="179"/>
      <c r="R1000" s="433"/>
    </row>
    <row r="1001" spans="4:18" s="1" customFormat="1">
      <c r="D1001" s="179"/>
      <c r="R1001" s="433"/>
    </row>
    <row r="1002" spans="4:18" s="1" customFormat="1">
      <c r="D1002" s="179"/>
      <c r="R1002" s="433"/>
    </row>
    <row r="1003" spans="4:18" s="1" customFormat="1">
      <c r="D1003" s="179"/>
      <c r="R1003" s="433"/>
    </row>
    <row r="1004" spans="4:18" s="1" customFormat="1">
      <c r="D1004" s="179"/>
      <c r="R1004" s="433"/>
    </row>
    <row r="1005" spans="4:18" s="1" customFormat="1">
      <c r="D1005" s="179"/>
      <c r="R1005" s="433"/>
    </row>
    <row r="1006" spans="4:18" s="1" customFormat="1">
      <c r="D1006" s="179"/>
      <c r="R1006" s="433"/>
    </row>
    <row r="1007" spans="4:18" s="1" customFormat="1">
      <c r="D1007" s="179"/>
      <c r="R1007" s="433"/>
    </row>
    <row r="1008" spans="4:18" s="1" customFormat="1">
      <c r="D1008" s="179"/>
      <c r="R1008" s="433"/>
    </row>
    <row r="1009" spans="4:18" s="1" customFormat="1">
      <c r="D1009" s="179"/>
      <c r="R1009" s="433"/>
    </row>
    <row r="1010" spans="4:18" s="1" customFormat="1">
      <c r="D1010" s="179"/>
      <c r="R1010" s="433"/>
    </row>
    <row r="1011" spans="4:18" s="1" customFormat="1">
      <c r="D1011" s="179"/>
      <c r="R1011" s="433"/>
    </row>
    <row r="1012" spans="4:18" s="1" customFormat="1">
      <c r="D1012" s="179"/>
      <c r="R1012" s="433"/>
    </row>
    <row r="1013" spans="4:18" s="1" customFormat="1">
      <c r="D1013" s="179"/>
      <c r="R1013" s="433"/>
    </row>
    <row r="1014" spans="4:18" s="1" customFormat="1">
      <c r="D1014" s="179"/>
      <c r="R1014" s="433"/>
    </row>
    <row r="1015" spans="4:18" s="1" customFormat="1">
      <c r="D1015" s="179"/>
      <c r="R1015" s="433"/>
    </row>
    <row r="1016" spans="4:18" s="1" customFormat="1">
      <c r="D1016" s="179"/>
      <c r="R1016" s="433"/>
    </row>
    <row r="1017" spans="4:18" s="1" customFormat="1">
      <c r="D1017" s="179"/>
      <c r="R1017" s="433"/>
    </row>
    <row r="1018" spans="4:18" s="1" customFormat="1">
      <c r="D1018" s="179"/>
      <c r="R1018" s="433"/>
    </row>
    <row r="1019" spans="4:18" s="1" customFormat="1">
      <c r="D1019" s="179"/>
      <c r="R1019" s="433"/>
    </row>
    <row r="1020" spans="4:18" s="1" customFormat="1">
      <c r="D1020" s="179"/>
      <c r="R1020" s="433"/>
    </row>
    <row r="1021" spans="4:18" s="1" customFormat="1">
      <c r="D1021" s="179"/>
      <c r="R1021" s="433"/>
    </row>
    <row r="1022" spans="4:18" s="1" customFormat="1">
      <c r="D1022" s="179"/>
      <c r="R1022" s="433"/>
    </row>
    <row r="1023" spans="4:18" s="1" customFormat="1">
      <c r="D1023" s="179"/>
      <c r="R1023" s="433"/>
    </row>
    <row r="1024" spans="4:18" s="1" customFormat="1">
      <c r="D1024" s="179"/>
      <c r="R1024" s="433"/>
    </row>
    <row r="1025" spans="4:18" s="1" customFormat="1">
      <c r="D1025" s="179"/>
      <c r="R1025" s="433"/>
    </row>
    <row r="1026" spans="4:18" s="1" customFormat="1">
      <c r="D1026" s="179"/>
      <c r="R1026" s="433"/>
    </row>
    <row r="1027" spans="4:18" s="1" customFormat="1">
      <c r="D1027" s="179"/>
      <c r="R1027" s="433"/>
    </row>
    <row r="1028" spans="4:18" s="1" customFormat="1">
      <c r="D1028" s="179"/>
      <c r="R1028" s="433"/>
    </row>
    <row r="1029" spans="4:18" s="1" customFormat="1">
      <c r="D1029" s="179"/>
      <c r="R1029" s="433"/>
    </row>
    <row r="1030" spans="4:18" s="1" customFormat="1">
      <c r="D1030" s="179"/>
      <c r="R1030" s="433"/>
    </row>
    <row r="1031" spans="4:18" s="1" customFormat="1">
      <c r="D1031" s="179"/>
      <c r="R1031" s="433"/>
    </row>
    <row r="1032" spans="4:18" s="1" customFormat="1">
      <c r="D1032" s="179"/>
      <c r="R1032" s="433"/>
    </row>
    <row r="1033" spans="4:18" s="1" customFormat="1">
      <c r="D1033" s="179"/>
      <c r="R1033" s="433"/>
    </row>
    <row r="1034" spans="4:18" s="1" customFormat="1">
      <c r="D1034" s="179"/>
      <c r="R1034" s="433"/>
    </row>
    <row r="1035" spans="4:18" s="1" customFormat="1">
      <c r="D1035" s="179"/>
      <c r="R1035" s="433"/>
    </row>
    <row r="1036" spans="4:18" s="1" customFormat="1">
      <c r="D1036" s="179"/>
      <c r="R1036" s="433"/>
    </row>
    <row r="1037" spans="4:18" s="1" customFormat="1">
      <c r="D1037" s="179"/>
      <c r="R1037" s="433"/>
    </row>
    <row r="1038" spans="4:18" s="1" customFormat="1">
      <c r="D1038" s="179"/>
      <c r="R1038" s="433"/>
    </row>
    <row r="1039" spans="4:18" s="1" customFormat="1">
      <c r="D1039" s="179"/>
      <c r="R1039" s="433"/>
    </row>
    <row r="1040" spans="4:18" s="1" customFormat="1">
      <c r="D1040" s="179"/>
      <c r="R1040" s="433"/>
    </row>
    <row r="1041" spans="4:18" s="1" customFormat="1">
      <c r="D1041" s="179"/>
      <c r="R1041" s="433"/>
    </row>
    <row r="1042" spans="4:18" s="1" customFormat="1">
      <c r="D1042" s="179"/>
      <c r="R1042" s="433"/>
    </row>
    <row r="1043" spans="4:18" s="1" customFormat="1">
      <c r="D1043" s="179"/>
      <c r="R1043" s="433"/>
    </row>
    <row r="1044" spans="4:18" s="1" customFormat="1">
      <c r="D1044" s="179"/>
      <c r="R1044" s="433"/>
    </row>
    <row r="1045" spans="4:18" s="1" customFormat="1">
      <c r="D1045" s="179"/>
      <c r="R1045" s="433"/>
    </row>
    <row r="1046" spans="4:18" s="1" customFormat="1">
      <c r="D1046" s="179"/>
      <c r="R1046" s="433"/>
    </row>
    <row r="1047" spans="4:18" s="1" customFormat="1">
      <c r="D1047" s="179"/>
      <c r="R1047" s="433"/>
    </row>
    <row r="1048" spans="4:18" s="1" customFormat="1">
      <c r="D1048" s="179"/>
      <c r="R1048" s="433"/>
    </row>
    <row r="1049" spans="4:18" s="1" customFormat="1">
      <c r="D1049" s="179"/>
      <c r="R1049" s="433"/>
    </row>
    <row r="1050" spans="4:18" s="1" customFormat="1">
      <c r="D1050" s="179"/>
      <c r="R1050" s="433"/>
    </row>
    <row r="1051" spans="4:18" s="1" customFormat="1">
      <c r="D1051" s="179"/>
      <c r="R1051" s="433"/>
    </row>
    <row r="1052" spans="4:18" s="1" customFormat="1">
      <c r="D1052" s="179"/>
      <c r="R1052" s="433"/>
    </row>
    <row r="1053" spans="4:18" s="1" customFormat="1">
      <c r="D1053" s="179"/>
      <c r="R1053" s="433"/>
    </row>
    <row r="1054" spans="4:18" s="1" customFormat="1">
      <c r="D1054" s="179"/>
      <c r="R1054" s="433"/>
    </row>
    <row r="1055" spans="4:18" s="1" customFormat="1">
      <c r="D1055" s="179"/>
      <c r="R1055" s="433"/>
    </row>
    <row r="1056" spans="4:18" s="1" customFormat="1">
      <c r="D1056" s="179"/>
      <c r="R1056" s="433"/>
    </row>
    <row r="1057" spans="4:18" s="1" customFormat="1">
      <c r="D1057" s="179"/>
      <c r="R1057" s="433"/>
    </row>
    <row r="1058" spans="4:18" s="1" customFormat="1">
      <c r="D1058" s="179"/>
      <c r="R1058" s="433"/>
    </row>
    <row r="1059" spans="4:18" s="1" customFormat="1">
      <c r="D1059" s="179"/>
      <c r="R1059" s="433"/>
    </row>
    <row r="1060" spans="4:18" s="1" customFormat="1">
      <c r="D1060" s="179"/>
      <c r="R1060" s="433"/>
    </row>
    <row r="1061" spans="4:18" s="1" customFormat="1">
      <c r="D1061" s="179"/>
      <c r="R1061" s="433"/>
    </row>
    <row r="1062" spans="4:18" s="1" customFormat="1">
      <c r="D1062" s="179"/>
      <c r="R1062" s="433"/>
    </row>
    <row r="1063" spans="4:18" s="1" customFormat="1">
      <c r="D1063" s="179"/>
      <c r="R1063" s="433"/>
    </row>
    <row r="1064" spans="4:18" s="1" customFormat="1">
      <c r="D1064" s="179"/>
      <c r="R1064" s="433"/>
    </row>
    <row r="1065" spans="4:18" s="1" customFormat="1">
      <c r="D1065" s="179"/>
      <c r="R1065" s="433"/>
    </row>
    <row r="1066" spans="4:18" s="1" customFormat="1">
      <c r="D1066" s="179"/>
      <c r="R1066" s="433"/>
    </row>
    <row r="1067" spans="4:18" s="1" customFormat="1">
      <c r="D1067" s="179"/>
      <c r="R1067" s="433"/>
    </row>
    <row r="1068" spans="4:18" s="1" customFormat="1">
      <c r="D1068" s="179"/>
      <c r="R1068" s="433"/>
    </row>
    <row r="1069" spans="4:18" s="1" customFormat="1">
      <c r="D1069" s="179"/>
      <c r="R1069" s="433"/>
    </row>
    <row r="1070" spans="4:18" s="1" customFormat="1">
      <c r="D1070" s="179"/>
      <c r="R1070" s="433"/>
    </row>
    <row r="1071" spans="4:18" s="1" customFormat="1">
      <c r="D1071" s="179"/>
      <c r="R1071" s="433"/>
    </row>
    <row r="1072" spans="4:18" s="1" customFormat="1">
      <c r="D1072" s="179"/>
      <c r="R1072" s="433"/>
    </row>
    <row r="1073" spans="4:18" s="1" customFormat="1">
      <c r="D1073" s="179"/>
      <c r="R1073" s="433"/>
    </row>
    <row r="1074" spans="4:18" s="1" customFormat="1">
      <c r="D1074" s="179"/>
      <c r="R1074" s="433"/>
    </row>
    <row r="1075" spans="4:18" s="1" customFormat="1">
      <c r="D1075" s="179"/>
      <c r="R1075" s="433"/>
    </row>
    <row r="1076" spans="4:18" s="1" customFormat="1">
      <c r="D1076" s="179"/>
      <c r="R1076" s="433"/>
    </row>
    <row r="1077" spans="4:18" s="1" customFormat="1">
      <c r="D1077" s="179"/>
      <c r="R1077" s="433"/>
    </row>
    <row r="1078" spans="4:18" s="1" customFormat="1">
      <c r="D1078" s="179"/>
      <c r="R1078" s="433"/>
    </row>
    <row r="1079" spans="4:18" s="1" customFormat="1">
      <c r="D1079" s="179"/>
      <c r="R1079" s="433"/>
    </row>
    <row r="1080" spans="4:18" s="1" customFormat="1">
      <c r="D1080" s="179"/>
      <c r="R1080" s="433"/>
    </row>
    <row r="1081" spans="4:18" s="1" customFormat="1">
      <c r="D1081" s="179"/>
      <c r="R1081" s="433"/>
    </row>
    <row r="1082" spans="4:18" s="1" customFormat="1">
      <c r="D1082" s="179"/>
      <c r="R1082" s="433"/>
    </row>
    <row r="1083" spans="4:18" s="1" customFormat="1">
      <c r="D1083" s="179"/>
      <c r="R1083" s="433"/>
    </row>
    <row r="1084" spans="4:18" s="1" customFormat="1">
      <c r="D1084" s="179"/>
      <c r="R1084" s="433"/>
    </row>
    <row r="1085" spans="4:18" s="1" customFormat="1">
      <c r="D1085" s="179"/>
      <c r="R1085" s="433"/>
    </row>
    <row r="1086" spans="4:18" s="1" customFormat="1">
      <c r="D1086" s="179"/>
      <c r="R1086" s="433"/>
    </row>
    <row r="1087" spans="4:18" s="1" customFormat="1">
      <c r="D1087" s="179"/>
      <c r="R1087" s="433"/>
    </row>
    <row r="1088" spans="4:18" s="1" customFormat="1">
      <c r="D1088" s="179"/>
      <c r="R1088" s="433"/>
    </row>
    <row r="1089" spans="4:18" s="1" customFormat="1">
      <c r="D1089" s="179"/>
      <c r="R1089" s="433"/>
    </row>
    <row r="1090" spans="4:18" s="1" customFormat="1">
      <c r="D1090" s="179"/>
      <c r="R1090" s="433"/>
    </row>
    <row r="1091" spans="4:18" s="1" customFormat="1">
      <c r="D1091" s="179"/>
      <c r="R1091" s="433"/>
    </row>
    <row r="1092" spans="4:18" s="1" customFormat="1">
      <c r="D1092" s="179"/>
      <c r="R1092" s="433"/>
    </row>
    <row r="1093" spans="4:18" s="1" customFormat="1">
      <c r="D1093" s="179"/>
      <c r="R1093" s="433"/>
    </row>
    <row r="1094" spans="4:18" s="1" customFormat="1">
      <c r="D1094" s="179"/>
      <c r="R1094" s="433"/>
    </row>
    <row r="1095" spans="4:18" s="1" customFormat="1">
      <c r="D1095" s="179"/>
      <c r="R1095" s="433"/>
    </row>
    <row r="1096" spans="4:18" s="1" customFormat="1">
      <c r="D1096" s="179"/>
      <c r="R1096" s="433"/>
    </row>
    <row r="1097" spans="4:18" s="1" customFormat="1">
      <c r="D1097" s="179"/>
      <c r="R1097" s="433"/>
    </row>
    <row r="1098" spans="4:18" s="1" customFormat="1">
      <c r="D1098" s="179"/>
      <c r="R1098" s="433"/>
    </row>
    <row r="1099" spans="4:18" s="1" customFormat="1">
      <c r="D1099" s="179"/>
      <c r="R1099" s="433"/>
    </row>
    <row r="1100" spans="4:18" s="1" customFormat="1">
      <c r="D1100" s="179"/>
      <c r="R1100" s="433"/>
    </row>
    <row r="1101" spans="4:18" s="1" customFormat="1">
      <c r="D1101" s="179"/>
      <c r="R1101" s="433"/>
    </row>
    <row r="1102" spans="4:18" s="1" customFormat="1">
      <c r="D1102" s="179"/>
      <c r="R1102" s="433"/>
    </row>
    <row r="1103" spans="4:18" s="1" customFormat="1">
      <c r="D1103" s="179"/>
      <c r="R1103" s="433"/>
    </row>
    <row r="1104" spans="4:18" s="1" customFormat="1">
      <c r="D1104" s="179"/>
      <c r="R1104" s="433"/>
    </row>
    <row r="1105" spans="4:18" s="1" customFormat="1">
      <c r="D1105" s="179"/>
      <c r="R1105" s="433"/>
    </row>
    <row r="1106" spans="4:18" s="1" customFormat="1">
      <c r="D1106" s="179"/>
      <c r="R1106" s="433"/>
    </row>
    <row r="1107" spans="4:18" s="1" customFormat="1">
      <c r="D1107" s="179"/>
      <c r="R1107" s="433"/>
    </row>
    <row r="1108" spans="4:18" s="1" customFormat="1">
      <c r="D1108" s="179"/>
      <c r="R1108" s="433"/>
    </row>
    <row r="1109" spans="4:18" s="1" customFormat="1">
      <c r="D1109" s="179"/>
      <c r="R1109" s="433"/>
    </row>
    <row r="1110" spans="4:18" s="1" customFormat="1">
      <c r="D1110" s="179"/>
      <c r="R1110" s="433"/>
    </row>
    <row r="1111" spans="4:18" s="1" customFormat="1">
      <c r="D1111" s="179"/>
      <c r="R1111" s="433"/>
    </row>
    <row r="1112" spans="4:18" s="1" customFormat="1">
      <c r="D1112" s="179"/>
      <c r="R1112" s="433"/>
    </row>
    <row r="1113" spans="4:18" s="1" customFormat="1">
      <c r="D1113" s="179"/>
      <c r="R1113" s="433"/>
    </row>
    <row r="1114" spans="4:18" s="1" customFormat="1">
      <c r="D1114" s="179"/>
      <c r="R1114" s="433"/>
    </row>
    <row r="1115" spans="4:18" s="1" customFormat="1">
      <c r="D1115" s="179"/>
      <c r="R1115" s="433"/>
    </row>
    <row r="1116" spans="4:18" s="1" customFormat="1">
      <c r="D1116" s="179"/>
      <c r="R1116" s="433"/>
    </row>
    <row r="1117" spans="4:18" s="1" customFormat="1">
      <c r="D1117" s="179"/>
      <c r="R1117" s="433"/>
    </row>
    <row r="1118" spans="4:18" s="1" customFormat="1">
      <c r="D1118" s="179"/>
      <c r="R1118" s="433"/>
    </row>
    <row r="1119" spans="4:18" s="1" customFormat="1">
      <c r="D1119" s="179"/>
      <c r="R1119" s="433"/>
    </row>
    <row r="1120" spans="4:18" s="1" customFormat="1">
      <c r="D1120" s="179"/>
      <c r="R1120" s="433"/>
    </row>
    <row r="1121" spans="4:18" s="1" customFormat="1">
      <c r="D1121" s="179"/>
      <c r="R1121" s="433"/>
    </row>
    <row r="1122" spans="4:18" s="1" customFormat="1">
      <c r="D1122" s="179"/>
      <c r="R1122" s="433"/>
    </row>
    <row r="1123" spans="4:18" s="1" customFormat="1">
      <c r="D1123" s="179"/>
      <c r="R1123" s="433"/>
    </row>
    <row r="1124" spans="4:18" s="1" customFormat="1">
      <c r="D1124" s="179"/>
      <c r="R1124" s="433"/>
    </row>
    <row r="1125" spans="4:18" s="1" customFormat="1">
      <c r="D1125" s="179"/>
      <c r="R1125" s="433"/>
    </row>
    <row r="1126" spans="4:18" s="1" customFormat="1">
      <c r="D1126" s="179"/>
      <c r="R1126" s="433"/>
    </row>
    <row r="1127" spans="4:18" s="1" customFormat="1">
      <c r="D1127" s="179"/>
      <c r="R1127" s="433"/>
    </row>
    <row r="1128" spans="4:18" s="1" customFormat="1">
      <c r="D1128" s="179"/>
      <c r="R1128" s="433"/>
    </row>
    <row r="1129" spans="4:18" s="1" customFormat="1">
      <c r="D1129" s="179"/>
      <c r="R1129" s="433"/>
    </row>
    <row r="1130" spans="4:18" s="1" customFormat="1">
      <c r="D1130" s="179"/>
      <c r="R1130" s="433"/>
    </row>
    <row r="1131" spans="4:18" s="1" customFormat="1">
      <c r="D1131" s="179"/>
      <c r="R1131" s="433"/>
    </row>
    <row r="1132" spans="4:18" s="1" customFormat="1">
      <c r="D1132" s="179"/>
      <c r="R1132" s="433"/>
    </row>
    <row r="1133" spans="4:18" s="1" customFormat="1">
      <c r="D1133" s="179"/>
      <c r="R1133" s="433"/>
    </row>
    <row r="1134" spans="4:18" s="1" customFormat="1">
      <c r="D1134" s="179"/>
      <c r="R1134" s="433"/>
    </row>
    <row r="1135" spans="4:18" s="1" customFormat="1">
      <c r="D1135" s="179"/>
      <c r="R1135" s="433"/>
    </row>
    <row r="1136" spans="4:18" s="1" customFormat="1">
      <c r="D1136" s="179"/>
      <c r="R1136" s="433"/>
    </row>
    <row r="1137" spans="4:18" s="1" customFormat="1">
      <c r="D1137" s="179"/>
      <c r="R1137" s="433"/>
    </row>
    <row r="1138" spans="4:18" s="1" customFormat="1">
      <c r="D1138" s="179"/>
      <c r="R1138" s="433"/>
    </row>
    <row r="1139" spans="4:18" s="1" customFormat="1">
      <c r="D1139" s="179"/>
      <c r="R1139" s="433"/>
    </row>
    <row r="1140" spans="4:18" s="1" customFormat="1">
      <c r="D1140" s="179"/>
      <c r="R1140" s="433"/>
    </row>
    <row r="1141" spans="4:18" s="1" customFormat="1">
      <c r="D1141" s="179"/>
      <c r="R1141" s="433"/>
    </row>
    <row r="1142" spans="4:18" s="1" customFormat="1">
      <c r="D1142" s="179"/>
      <c r="R1142" s="433"/>
    </row>
    <row r="1143" spans="4:18" s="1" customFormat="1">
      <c r="D1143" s="179"/>
      <c r="R1143" s="433"/>
    </row>
    <row r="1144" spans="4:18" s="1" customFormat="1">
      <c r="D1144" s="179"/>
      <c r="R1144" s="433"/>
    </row>
    <row r="1145" spans="4:18" s="1" customFormat="1">
      <c r="D1145" s="179"/>
      <c r="R1145" s="433"/>
    </row>
    <row r="1146" spans="4:18" s="1" customFormat="1">
      <c r="D1146" s="179"/>
      <c r="R1146" s="433"/>
    </row>
    <row r="1147" spans="4:18" s="1" customFormat="1">
      <c r="D1147" s="179"/>
      <c r="R1147" s="433"/>
    </row>
    <row r="1148" spans="4:18" s="1" customFormat="1">
      <c r="D1148" s="179"/>
      <c r="R1148" s="433"/>
    </row>
    <row r="1149" spans="4:18" s="1" customFormat="1">
      <c r="D1149" s="179"/>
      <c r="R1149" s="433"/>
    </row>
    <row r="1150" spans="4:18" s="1" customFormat="1">
      <c r="D1150" s="179"/>
      <c r="R1150" s="433"/>
    </row>
    <row r="1151" spans="4:18" s="1" customFormat="1">
      <c r="D1151" s="179"/>
      <c r="R1151" s="433"/>
    </row>
    <row r="1152" spans="4:18" s="1" customFormat="1">
      <c r="D1152" s="179"/>
      <c r="R1152" s="433"/>
    </row>
    <row r="1153" spans="4:18" s="1" customFormat="1">
      <c r="D1153" s="179"/>
      <c r="R1153" s="433"/>
    </row>
    <row r="1154" spans="4:18" s="1" customFormat="1">
      <c r="D1154" s="179"/>
      <c r="R1154" s="433"/>
    </row>
    <row r="1155" spans="4:18" s="1" customFormat="1">
      <c r="D1155" s="179"/>
      <c r="R1155" s="433"/>
    </row>
    <row r="1156" spans="4:18" s="1" customFormat="1">
      <c r="D1156" s="179"/>
      <c r="R1156" s="433"/>
    </row>
    <row r="1157" spans="4:18" s="1" customFormat="1">
      <c r="D1157" s="179"/>
      <c r="R1157" s="433"/>
    </row>
    <row r="1158" spans="4:18" s="1" customFormat="1">
      <c r="D1158" s="179"/>
      <c r="R1158" s="433"/>
    </row>
    <row r="1159" spans="4:18" s="1" customFormat="1">
      <c r="D1159" s="179"/>
      <c r="R1159" s="433"/>
    </row>
    <row r="1160" spans="4:18" s="1" customFormat="1">
      <c r="D1160" s="179"/>
      <c r="R1160" s="433"/>
    </row>
    <row r="1161" spans="4:18" s="1" customFormat="1">
      <c r="D1161" s="179"/>
      <c r="R1161" s="433"/>
    </row>
    <row r="1162" spans="4:18" s="1" customFormat="1">
      <c r="D1162" s="179"/>
      <c r="R1162" s="433"/>
    </row>
    <row r="1163" spans="4:18" s="1" customFormat="1">
      <c r="D1163" s="179"/>
      <c r="R1163" s="433"/>
    </row>
  </sheetData>
  <sheetProtection formatRows="0" insertRows="0"/>
  <customSheetViews>
    <customSheetView guid="{21F2E024-704F-4E93-AC63-213755ECFFE0}" scale="55" showPageBreaks="1" showGridLines="0" fitToPage="1" printArea="1" view="pageBreakPreview" topLeftCell="D7">
      <selection activeCell="S12" sqref="S12"/>
      <colBreaks count="2" manualBreakCount="2">
        <brk id="3" max="1048575" man="1"/>
        <brk id="5" max="1048575" man="1"/>
      </colBreaks>
      <pageMargins left="0.70866141732283472" right="0.70866141732283472" top="0.74803149606299213" bottom="0.74803149606299213" header="0.31496062992125984" footer="0.31496062992125984"/>
      <pageSetup paperSize="9" scale="37" fitToHeight="0" orientation="portrait" cellComments="asDisplayed" r:id="rId1"/>
      <headerFooter alignWithMargins="0">
        <oddHeader>&amp;C&amp;"Arial"&amp;10 Commerce Commission Information Disclosure Template</oddHeader>
        <oddFooter>&amp;L&amp;"Arial"&amp;10 &amp;F&amp;C&amp;"Arial"&amp;10 &amp;A&amp;R&amp;"Arial"&amp;10 &amp;P</oddFooter>
      </headerFooter>
    </customSheetView>
  </customSheetViews>
  <mergeCells count="38">
    <mergeCell ref="S97:T97"/>
    <mergeCell ref="O27:P27"/>
    <mergeCell ref="O67:P67"/>
    <mergeCell ref="C93:D93"/>
    <mergeCell ref="M76:P76"/>
    <mergeCell ref="M77:N77"/>
    <mergeCell ref="G97:P97"/>
    <mergeCell ref="F92:H92"/>
    <mergeCell ref="C94:D94"/>
    <mergeCell ref="K86:M86"/>
    <mergeCell ref="M58:N58"/>
    <mergeCell ref="O77:P77"/>
    <mergeCell ref="F87:H87"/>
    <mergeCell ref="F90:H90"/>
    <mergeCell ref="C92:D92"/>
    <mergeCell ref="K87:M87"/>
    <mergeCell ref="F93:H93"/>
    <mergeCell ref="F94:H94"/>
    <mergeCell ref="C88:D88"/>
    <mergeCell ref="L85:P85"/>
    <mergeCell ref="K94:M94"/>
    <mergeCell ref="K89:M89"/>
    <mergeCell ref="K90:M90"/>
    <mergeCell ref="K93:M93"/>
    <mergeCell ref="K88:M88"/>
    <mergeCell ref="K92:M92"/>
    <mergeCell ref="K91:M91"/>
    <mergeCell ref="N2:P2"/>
    <mergeCell ref="N3:P3"/>
    <mergeCell ref="F91:H91"/>
    <mergeCell ref="F88:H88"/>
    <mergeCell ref="F89:H89"/>
    <mergeCell ref="A5:Q5"/>
    <mergeCell ref="C50:P50"/>
    <mergeCell ref="M27:N27"/>
    <mergeCell ref="M67:N67"/>
    <mergeCell ref="C87:D87"/>
    <mergeCell ref="O58:P58"/>
  </mergeCells>
  <conditionalFormatting sqref="P99:P106">
    <cfRule type="expression" dxfId="19" priority="8" stopIfTrue="1">
      <formula>$T$99&lt;&gt;TRUE</formula>
    </cfRule>
  </conditionalFormatting>
  <conditionalFormatting sqref="P100">
    <cfRule type="expression" dxfId="18" priority="7" stopIfTrue="1">
      <formula>$T$100&lt;&gt;TRUE</formula>
    </cfRule>
  </conditionalFormatting>
  <conditionalFormatting sqref="P101">
    <cfRule type="expression" dxfId="17" priority="6" stopIfTrue="1">
      <formula>$T$101&lt;&gt;TRUE</formula>
    </cfRule>
  </conditionalFormatting>
  <conditionalFormatting sqref="P102">
    <cfRule type="expression" dxfId="16" priority="5" stopIfTrue="1">
      <formula>$T$102&lt;&gt;TRUE</formula>
    </cfRule>
  </conditionalFormatting>
  <conditionalFormatting sqref="P103">
    <cfRule type="expression" dxfId="15" priority="4" stopIfTrue="1">
      <formula>$T$103&lt;&gt;TRUE</formula>
    </cfRule>
  </conditionalFormatting>
  <conditionalFormatting sqref="P104">
    <cfRule type="expression" dxfId="14" priority="3" stopIfTrue="1">
      <formula>$T$104&lt;&gt;TRUE</formula>
    </cfRule>
  </conditionalFormatting>
  <conditionalFormatting sqref="P105">
    <cfRule type="expression" dxfId="13" priority="2" stopIfTrue="1">
      <formula>$T$105&lt;&gt;TRUE</formula>
    </cfRule>
  </conditionalFormatting>
  <conditionalFormatting sqref="P107">
    <cfRule type="expression" dxfId="12" priority="1" stopIfTrue="1">
      <formula>$T$107&lt;&gt;TRUE</formula>
    </cfRule>
  </conditionalFormatting>
  <dataValidations count="2">
    <dataValidation allowBlank="1" showInputMessage="1" showErrorMessage="1" prompt="Please enter text" sqref="F87:H94 K87:M94"/>
    <dataValidation allowBlank="1" showErrorMessage="1" sqref="F95:P95"/>
  </dataValidations>
  <pageMargins left="0.70866141732283472" right="0.70866141732283472" top="0.74803149606299213" bottom="0.74803149606299213" header="0.31496062992125984" footer="0.31496062992125984"/>
  <pageSetup paperSize="9" scale="55" fitToWidth="0" fitToHeight="3" orientation="landscape" cellComments="asDisplayed" r:id="rId2"/>
  <headerFooter alignWithMargins="0">
    <oddHeader>&amp;C&amp;"Arial,Regular" Commerce Commission Information Disclosure Template</oddHeader>
    <oddFooter>&amp;L&amp;"Arial,Regular" &amp;P&amp;C&amp;"Arial,Regular" &amp;F&amp;R&amp;"Arial,Regular" &amp;A</oddFooter>
  </headerFooter>
  <rowBreaks count="2" manualBreakCount="2">
    <brk id="51" max="16" man="1"/>
    <brk id="75"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sheetPr>
  <dimension ref="A1:V787"/>
  <sheetViews>
    <sheetView showGridLines="0" zoomScaleNormal="100" zoomScaleSheetLayoutView="70" workbookViewId="0">
      <selection activeCell="U26" sqref="U26"/>
    </sheetView>
  </sheetViews>
  <sheetFormatPr defaultColWidth="9.109375" defaultRowHeight="13.8"/>
  <cols>
    <col min="1" max="1" width="5" style="50" customWidth="1"/>
    <col min="2" max="2" width="3.109375" style="50" customWidth="1"/>
    <col min="3" max="3" width="6.109375" style="50" customWidth="1"/>
    <col min="4" max="5" width="2.33203125" style="50" customWidth="1"/>
    <col min="6" max="6" width="62.44140625" style="50" customWidth="1"/>
    <col min="7" max="7" width="22.44140625" style="50" customWidth="1"/>
    <col min="8" max="8" width="6.5546875" style="50" customWidth="1"/>
    <col min="9" max="10" width="16.109375" style="50" customWidth="1"/>
    <col min="11" max="11" width="2.6640625" style="50" customWidth="1"/>
    <col min="12" max="12" width="14.109375" style="429" customWidth="1"/>
    <col min="13" max="16384" width="9.109375" style="50"/>
  </cols>
  <sheetData>
    <row r="1" spans="1:22" s="55" customFormat="1" ht="15" customHeight="1">
      <c r="A1" s="74"/>
      <c r="B1" s="75"/>
      <c r="C1" s="75"/>
      <c r="D1" s="75"/>
      <c r="E1" s="75"/>
      <c r="F1" s="75"/>
      <c r="G1" s="75"/>
      <c r="H1" s="75"/>
      <c r="I1" s="75"/>
      <c r="J1" s="75"/>
      <c r="K1" s="76"/>
      <c r="L1" s="429"/>
      <c r="M1" s="50"/>
      <c r="N1" s="50"/>
      <c r="O1" s="50"/>
      <c r="P1" s="50"/>
      <c r="Q1" s="50"/>
      <c r="R1" s="50"/>
      <c r="S1" s="50"/>
      <c r="T1" s="50"/>
      <c r="U1" s="50"/>
      <c r="V1" s="50"/>
    </row>
    <row r="2" spans="1:22" s="55" customFormat="1" ht="18" customHeight="1">
      <c r="A2" s="77"/>
      <c r="B2" s="78"/>
      <c r="C2" s="78"/>
      <c r="D2" s="111"/>
      <c r="E2" s="351"/>
      <c r="F2" s="351"/>
      <c r="G2" s="140" t="s">
        <v>9</v>
      </c>
      <c r="H2" s="626" t="str">
        <f>IF(NOT(ISBLANK(CoverSheet!$C$8)),CoverSheet!$C$8,"")</f>
        <v>Alpine Energy Limitied</v>
      </c>
      <c r="I2" s="627"/>
      <c r="J2" s="628"/>
      <c r="K2" s="84"/>
      <c r="L2" s="429"/>
      <c r="M2" s="50"/>
      <c r="N2" s="50"/>
      <c r="O2" s="50"/>
      <c r="P2" s="50"/>
      <c r="Q2" s="50"/>
      <c r="R2" s="50"/>
      <c r="S2" s="50"/>
      <c r="T2" s="50"/>
      <c r="U2" s="50"/>
      <c r="V2" s="50"/>
    </row>
    <row r="3" spans="1:22" s="55" customFormat="1" ht="18" customHeight="1">
      <c r="A3" s="77"/>
      <c r="B3" s="78"/>
      <c r="C3" s="78"/>
      <c r="D3" s="111"/>
      <c r="E3" s="351"/>
      <c r="F3" s="351"/>
      <c r="G3" s="140" t="s">
        <v>462</v>
      </c>
      <c r="H3" s="624">
        <f>IF(ISNUMBER(CoverSheet!$C$12),CoverSheet!$C$12,"")</f>
        <v>41729</v>
      </c>
      <c r="I3" s="624"/>
      <c r="J3" s="624"/>
      <c r="K3" s="84"/>
      <c r="L3" s="429"/>
      <c r="M3" s="50"/>
      <c r="N3" s="50"/>
      <c r="O3" s="50"/>
      <c r="P3" s="50"/>
      <c r="Q3" s="50"/>
      <c r="R3" s="50"/>
      <c r="S3" s="50"/>
      <c r="T3" s="50"/>
      <c r="U3" s="50"/>
      <c r="V3" s="50"/>
    </row>
    <row r="4" spans="1:22" s="55" customFormat="1" ht="20.25" customHeight="1">
      <c r="A4" s="352" t="s">
        <v>378</v>
      </c>
      <c r="B4" s="93"/>
      <c r="C4" s="78"/>
      <c r="D4" s="78"/>
      <c r="E4" s="78"/>
      <c r="F4" s="78"/>
      <c r="G4" s="78"/>
      <c r="H4" s="78"/>
      <c r="I4" s="78"/>
      <c r="J4" s="78"/>
      <c r="K4" s="84"/>
      <c r="L4" s="429"/>
      <c r="M4" s="50"/>
      <c r="N4" s="1"/>
      <c r="O4" s="1"/>
      <c r="P4" s="1"/>
      <c r="Q4" s="1"/>
      <c r="R4" s="1"/>
      <c r="S4" s="1"/>
      <c r="T4" s="1"/>
      <c r="U4" s="1"/>
      <c r="V4" s="50"/>
    </row>
    <row r="5" spans="1:22" ht="53.25" customHeight="1">
      <c r="A5" s="655" t="s">
        <v>647</v>
      </c>
      <c r="B5" s="656"/>
      <c r="C5" s="656"/>
      <c r="D5" s="656"/>
      <c r="E5" s="656"/>
      <c r="F5" s="656"/>
      <c r="G5" s="656"/>
      <c r="H5" s="656"/>
      <c r="I5" s="656"/>
      <c r="J5" s="656"/>
      <c r="K5" s="141"/>
      <c r="M5" s="55"/>
      <c r="N5" s="1"/>
      <c r="O5" s="1"/>
      <c r="P5" s="172"/>
      <c r="Q5" s="172"/>
      <c r="R5" s="172"/>
      <c r="S5" s="1"/>
      <c r="T5" s="1"/>
      <c r="U5" s="1"/>
    </row>
    <row r="6" spans="1:22" s="55" customFormat="1" ht="15" customHeight="1">
      <c r="A6" s="129" t="s">
        <v>741</v>
      </c>
      <c r="B6" s="174"/>
      <c r="C6" s="85"/>
      <c r="D6" s="78"/>
      <c r="E6" s="78"/>
      <c r="F6" s="78"/>
      <c r="G6" s="78"/>
      <c r="H6" s="78"/>
      <c r="I6" s="78"/>
      <c r="J6" s="78"/>
      <c r="K6" s="84"/>
      <c r="L6" s="429"/>
      <c r="M6" s="50"/>
      <c r="N6" s="1"/>
      <c r="O6" s="1"/>
      <c r="P6" s="1"/>
      <c r="Q6" s="1"/>
      <c r="R6" s="1"/>
      <c r="S6" s="1"/>
      <c r="T6" s="1"/>
      <c r="U6" s="1"/>
      <c r="V6" s="50"/>
    </row>
    <row r="7" spans="1:22" ht="30" customHeight="1">
      <c r="A7" s="191">
        <v>7</v>
      </c>
      <c r="B7" s="353"/>
      <c r="C7" s="230" t="s">
        <v>379</v>
      </c>
      <c r="D7" s="353"/>
      <c r="E7" s="233"/>
      <c r="F7" s="233"/>
      <c r="G7" s="353"/>
      <c r="H7" s="353"/>
      <c r="I7" s="353"/>
      <c r="J7" s="109" t="s">
        <v>133</v>
      </c>
      <c r="K7" s="62"/>
      <c r="L7" s="430"/>
      <c r="N7" s="1"/>
      <c r="O7" s="1"/>
      <c r="P7" s="1"/>
      <c r="Q7" s="1"/>
      <c r="R7" s="1"/>
      <c r="S7" s="1"/>
      <c r="T7" s="1"/>
      <c r="U7" s="1"/>
    </row>
    <row r="8" spans="1:22" ht="15" customHeight="1">
      <c r="A8" s="191">
        <v>8</v>
      </c>
      <c r="B8" s="353"/>
      <c r="C8" s="353"/>
      <c r="D8" s="231"/>
      <c r="E8" s="192" t="s">
        <v>194</v>
      </c>
      <c r="F8" s="233"/>
      <c r="G8" s="231"/>
      <c r="H8" s="231"/>
      <c r="I8" s="323"/>
      <c r="J8" s="379">
        <f>'S3.Regulatory Profit'!T29</f>
        <v>6558.1582751796659</v>
      </c>
      <c r="K8" s="62"/>
      <c r="L8" s="429" t="s">
        <v>688</v>
      </c>
      <c r="N8" s="1"/>
      <c r="O8" s="1"/>
      <c r="P8" s="1"/>
      <c r="Q8" s="1"/>
      <c r="R8" s="1"/>
      <c r="S8" s="1"/>
      <c r="T8" s="1"/>
      <c r="U8" s="1"/>
    </row>
    <row r="9" spans="1:22">
      <c r="A9" s="191">
        <v>9</v>
      </c>
      <c r="B9" s="353"/>
      <c r="C9" s="353"/>
      <c r="D9" s="353"/>
      <c r="E9" s="192"/>
      <c r="F9" s="233"/>
      <c r="G9" s="353"/>
      <c r="H9" s="353"/>
      <c r="I9" s="323"/>
      <c r="J9" s="323"/>
      <c r="K9" s="62"/>
      <c r="N9" s="1"/>
      <c r="O9" s="1"/>
      <c r="P9" s="1"/>
      <c r="Q9" s="1"/>
      <c r="R9" s="1"/>
      <c r="S9" s="1"/>
      <c r="T9" s="1"/>
      <c r="U9" s="1"/>
    </row>
    <row r="10" spans="1:22" ht="15" customHeight="1">
      <c r="A10" s="191">
        <v>10</v>
      </c>
      <c r="B10" s="353"/>
      <c r="C10" s="95"/>
      <c r="D10" s="87" t="s">
        <v>7</v>
      </c>
      <c r="E10" s="192"/>
      <c r="F10" s="233" t="s">
        <v>195</v>
      </c>
      <c r="G10" s="61"/>
      <c r="H10" s="61"/>
      <c r="I10" s="373">
        <v>0</v>
      </c>
      <c r="J10" s="323" t="s">
        <v>196</v>
      </c>
      <c r="K10" s="62"/>
      <c r="N10" s="1"/>
      <c r="O10" s="1"/>
      <c r="P10" s="1"/>
      <c r="Q10" s="1"/>
      <c r="R10" s="1"/>
      <c r="S10" s="1"/>
      <c r="T10" s="1"/>
      <c r="U10" s="1"/>
    </row>
    <row r="11" spans="1:22" ht="15" customHeight="1">
      <c r="A11" s="191">
        <v>11</v>
      </c>
      <c r="B11" s="353"/>
      <c r="C11" s="353"/>
      <c r="D11" s="87"/>
      <c r="E11" s="192"/>
      <c r="F11" s="233" t="s">
        <v>197</v>
      </c>
      <c r="G11" s="61"/>
      <c r="H11" s="61"/>
      <c r="I11" s="373">
        <v>6.4359500000000001</v>
      </c>
      <c r="J11" s="323" t="s">
        <v>196</v>
      </c>
      <c r="K11" s="62"/>
      <c r="N11" s="1"/>
      <c r="O11" s="1"/>
      <c r="P11" s="1"/>
      <c r="Q11" s="1"/>
      <c r="R11" s="1"/>
      <c r="S11" s="1"/>
      <c r="T11" s="1"/>
      <c r="U11" s="1"/>
    </row>
    <row r="12" spans="1:22" ht="15" customHeight="1">
      <c r="A12" s="191">
        <v>12</v>
      </c>
      <c r="B12" s="353"/>
      <c r="C12" s="353"/>
      <c r="D12" s="87"/>
      <c r="E12" s="192"/>
      <c r="F12" s="233" t="s">
        <v>198</v>
      </c>
      <c r="G12" s="61"/>
      <c r="H12" s="61"/>
      <c r="I12" s="379">
        <f>I37</f>
        <v>2834.6039573955459</v>
      </c>
      <c r="J12" s="323"/>
      <c r="K12" s="62"/>
      <c r="L12" s="429" t="s">
        <v>699</v>
      </c>
      <c r="N12" s="1"/>
      <c r="O12" s="1"/>
      <c r="P12" s="1"/>
      <c r="Q12" s="1"/>
      <c r="R12" s="1"/>
      <c r="S12" s="1"/>
      <c r="T12" s="1"/>
      <c r="U12" s="1"/>
    </row>
    <row r="13" spans="1:22" ht="15" customHeight="1">
      <c r="A13" s="191">
        <v>13</v>
      </c>
      <c r="B13" s="353"/>
      <c r="C13" s="353"/>
      <c r="D13" s="87"/>
      <c r="E13" s="192"/>
      <c r="F13" s="233" t="s">
        <v>199</v>
      </c>
      <c r="G13" s="61"/>
      <c r="H13" s="61"/>
      <c r="I13" s="379">
        <f>J49</f>
        <v>739.73105792308343</v>
      </c>
      <c r="J13" s="323"/>
      <c r="K13" s="62"/>
      <c r="L13" s="429" t="s">
        <v>691</v>
      </c>
    </row>
    <row r="14" spans="1:22" ht="15" customHeight="1">
      <c r="A14" s="191">
        <v>14</v>
      </c>
      <c r="B14" s="353"/>
      <c r="C14" s="353"/>
      <c r="D14" s="87"/>
      <c r="E14" s="192"/>
      <c r="F14" s="233"/>
      <c r="G14" s="353"/>
      <c r="H14" s="353"/>
      <c r="I14" s="323"/>
      <c r="J14" s="380">
        <f>SUM(I10:I13)</f>
        <v>3580.7709653186294</v>
      </c>
      <c r="K14" s="62"/>
    </row>
    <row r="15" spans="1:22">
      <c r="A15" s="191">
        <v>15</v>
      </c>
      <c r="B15" s="353"/>
      <c r="C15" s="353"/>
      <c r="D15" s="87"/>
      <c r="E15" s="192"/>
      <c r="F15" s="233"/>
      <c r="G15" s="353"/>
      <c r="H15" s="353"/>
      <c r="I15" s="323"/>
      <c r="J15" s="323"/>
      <c r="K15" s="62"/>
    </row>
    <row r="16" spans="1:22" ht="15" customHeight="1">
      <c r="A16" s="191">
        <v>16</v>
      </c>
      <c r="B16" s="353"/>
      <c r="C16" s="95"/>
      <c r="D16" s="87" t="s">
        <v>6</v>
      </c>
      <c r="E16" s="192"/>
      <c r="F16" s="233" t="s">
        <v>200</v>
      </c>
      <c r="G16" s="61"/>
      <c r="H16" s="61"/>
      <c r="I16" s="373">
        <f>'S4.RAB Value (Rolled Forward)'!P101</f>
        <v>2347.1700682000005</v>
      </c>
      <c r="J16" s="323" t="s">
        <v>196</v>
      </c>
      <c r="K16" s="62"/>
      <c r="M16" s="534" t="s">
        <v>849</v>
      </c>
    </row>
    <row r="17" spans="1:12" ht="15" customHeight="1">
      <c r="A17" s="191">
        <v>17</v>
      </c>
      <c r="B17" s="353"/>
      <c r="C17" s="95"/>
      <c r="D17" s="87"/>
      <c r="E17" s="192"/>
      <c r="F17" s="233" t="s">
        <v>503</v>
      </c>
      <c r="G17" s="61"/>
      <c r="H17" s="61"/>
      <c r="I17" s="373">
        <v>0</v>
      </c>
      <c r="J17" s="323"/>
      <c r="K17" s="62"/>
    </row>
    <row r="18" spans="1:12" ht="15" customHeight="1">
      <c r="A18" s="191">
        <v>18</v>
      </c>
      <c r="B18" s="353"/>
      <c r="C18" s="353"/>
      <c r="D18" s="87"/>
      <c r="E18" s="192"/>
      <c r="F18" s="233" t="s">
        <v>444</v>
      </c>
      <c r="G18" s="61"/>
      <c r="H18" s="61"/>
      <c r="I18" s="373">
        <v>0</v>
      </c>
      <c r="J18" s="323" t="s">
        <v>196</v>
      </c>
      <c r="K18" s="62"/>
    </row>
    <row r="19" spans="1:12" ht="15" customHeight="1">
      <c r="A19" s="191">
        <v>19</v>
      </c>
      <c r="B19" s="353"/>
      <c r="C19" s="353"/>
      <c r="D19" s="87"/>
      <c r="E19" s="192"/>
      <c r="F19" s="233" t="s">
        <v>201</v>
      </c>
      <c r="G19" s="61"/>
      <c r="H19" s="61"/>
      <c r="I19" s="379">
        <f>('S2.Return on Investment '!K44*'S2.Return on Investment '!K45*'S2.Return on Investment '!K28)+'S5c.TCSD Allowance '!I27</f>
        <v>3723.5779950802357</v>
      </c>
      <c r="J19" s="323"/>
      <c r="K19" s="62"/>
    </row>
    <row r="20" spans="1:12" ht="15" customHeight="1">
      <c r="A20" s="191">
        <v>20</v>
      </c>
      <c r="B20" s="353"/>
      <c r="C20" s="353"/>
      <c r="D20" s="87"/>
      <c r="E20" s="192"/>
      <c r="F20" s="233"/>
      <c r="G20" s="353"/>
      <c r="H20" s="353"/>
      <c r="I20" s="323"/>
      <c r="J20" s="380">
        <f>SUM(I16:I19)</f>
        <v>6070.7480632802362</v>
      </c>
      <c r="K20" s="62"/>
    </row>
    <row r="21" spans="1:12" ht="14.4" thickBot="1">
      <c r="A21" s="191">
        <v>21</v>
      </c>
      <c r="B21" s="353"/>
      <c r="C21" s="353"/>
      <c r="D21" s="87"/>
      <c r="E21" s="192"/>
      <c r="F21" s="233"/>
      <c r="G21" s="353"/>
      <c r="H21" s="353"/>
      <c r="I21" s="323"/>
      <c r="J21" s="323"/>
      <c r="K21" s="62"/>
    </row>
    <row r="22" spans="1:12" ht="15" customHeight="1" thickBot="1">
      <c r="A22" s="191">
        <v>22</v>
      </c>
      <c r="B22" s="353"/>
      <c r="C22" s="353"/>
      <c r="D22" s="87"/>
      <c r="E22" s="192" t="s">
        <v>202</v>
      </c>
      <c r="F22" s="233"/>
      <c r="G22" s="353"/>
      <c r="H22" s="353"/>
      <c r="I22" s="323"/>
      <c r="J22" s="381">
        <f>J8+J14-J20</f>
        <v>4068.181177218059</v>
      </c>
      <c r="K22" s="62"/>
    </row>
    <row r="23" spans="1:12">
      <c r="A23" s="191">
        <v>23</v>
      </c>
      <c r="B23" s="353"/>
      <c r="C23" s="353"/>
      <c r="D23" s="87"/>
      <c r="E23" s="192"/>
      <c r="F23" s="233"/>
      <c r="G23" s="353"/>
      <c r="H23" s="353"/>
      <c r="I23" s="323"/>
      <c r="J23" s="323"/>
      <c r="K23" s="62"/>
    </row>
    <row r="24" spans="1:12" ht="15" customHeight="1" thickBot="1">
      <c r="A24" s="191">
        <v>24</v>
      </c>
      <c r="B24" s="353"/>
      <c r="C24" s="95"/>
      <c r="D24" s="87" t="s">
        <v>6</v>
      </c>
      <c r="E24" s="192"/>
      <c r="F24" s="233" t="s">
        <v>203</v>
      </c>
      <c r="G24" s="61"/>
      <c r="H24" s="61"/>
      <c r="I24" s="373">
        <v>0</v>
      </c>
      <c r="J24" s="323"/>
      <c r="K24" s="62" t="s">
        <v>8</v>
      </c>
    </row>
    <row r="25" spans="1:12" ht="15" customHeight="1" thickBot="1">
      <c r="A25" s="191">
        <v>25</v>
      </c>
      <c r="B25" s="353"/>
      <c r="C25" s="353"/>
      <c r="D25" s="353"/>
      <c r="E25" s="192"/>
      <c r="F25" s="233" t="s">
        <v>204</v>
      </c>
      <c r="G25" s="61"/>
      <c r="H25" s="61"/>
      <c r="I25" s="323"/>
      <c r="J25" s="381">
        <f>IF(J22&lt;0,0,MAX(J22-I24,0))</f>
        <v>4068.181177218059</v>
      </c>
      <c r="K25" s="62" t="s">
        <v>8</v>
      </c>
    </row>
    <row r="26" spans="1:12">
      <c r="A26" s="191">
        <v>26</v>
      </c>
      <c r="B26" s="353"/>
      <c r="C26" s="353"/>
      <c r="D26" s="353"/>
      <c r="E26" s="192"/>
      <c r="F26" s="233"/>
      <c r="G26" s="353"/>
      <c r="H26" s="353"/>
      <c r="I26" s="323"/>
      <c r="J26" s="323"/>
      <c r="K26" s="62"/>
    </row>
    <row r="27" spans="1:12" ht="15" customHeight="1" thickBot="1">
      <c r="A27" s="191">
        <v>27</v>
      </c>
      <c r="B27" s="353"/>
      <c r="C27" s="353"/>
      <c r="D27" s="61"/>
      <c r="E27" s="233"/>
      <c r="F27" s="233" t="s">
        <v>149</v>
      </c>
      <c r="G27" s="61"/>
      <c r="H27" s="61"/>
      <c r="I27" s="387">
        <v>0.28000000000000003</v>
      </c>
      <c r="J27" s="323"/>
      <c r="K27" s="62"/>
    </row>
    <row r="28" spans="1:12" ht="15" customHeight="1" thickBot="1">
      <c r="A28" s="191">
        <v>28</v>
      </c>
      <c r="B28" s="353"/>
      <c r="C28" s="353"/>
      <c r="D28" s="353"/>
      <c r="E28" s="196" t="s">
        <v>138</v>
      </c>
      <c r="F28" s="196"/>
      <c r="G28" s="353"/>
      <c r="H28" s="353"/>
      <c r="I28" s="323"/>
      <c r="J28" s="381">
        <f>IF(J25&lt;0,0,J25*I27)</f>
        <v>1139.0907296210567</v>
      </c>
      <c r="K28" s="62" t="s">
        <v>8</v>
      </c>
      <c r="L28" s="429" t="s">
        <v>723</v>
      </c>
    </row>
    <row r="29" spans="1:12" ht="15" customHeight="1">
      <c r="A29" s="191">
        <v>29</v>
      </c>
      <c r="B29" s="353"/>
      <c r="C29" s="353"/>
      <c r="D29" s="353"/>
      <c r="E29" s="233"/>
      <c r="F29" s="233"/>
      <c r="G29" s="353"/>
      <c r="H29" s="353"/>
      <c r="I29" s="353"/>
      <c r="J29" s="131"/>
      <c r="K29" s="62"/>
    </row>
    <row r="30" spans="1:12" ht="15" customHeight="1">
      <c r="A30" s="191">
        <v>30</v>
      </c>
      <c r="B30" s="112"/>
      <c r="C30" s="112" t="s">
        <v>445</v>
      </c>
      <c r="D30" s="353"/>
      <c r="E30" s="233"/>
      <c r="F30" s="233"/>
      <c r="G30" s="353"/>
      <c r="H30" s="353"/>
      <c r="I30" s="353"/>
      <c r="J30" s="353"/>
      <c r="K30" s="59"/>
    </row>
    <row r="31" spans="1:12" ht="15" customHeight="1">
      <c r="A31" s="191">
        <v>31</v>
      </c>
      <c r="B31" s="112"/>
      <c r="C31" s="112" t="s">
        <v>504</v>
      </c>
      <c r="D31" s="353"/>
      <c r="E31" s="233"/>
      <c r="F31" s="233"/>
      <c r="G31" s="353"/>
      <c r="H31" s="353"/>
      <c r="I31" s="353"/>
      <c r="J31" s="353"/>
      <c r="K31" s="59"/>
    </row>
    <row r="32" spans="1:12" ht="30" customHeight="1">
      <c r="A32" s="191">
        <v>32</v>
      </c>
      <c r="B32" s="353"/>
      <c r="C32" s="230" t="s">
        <v>380</v>
      </c>
      <c r="D32" s="353"/>
      <c r="E32" s="233"/>
      <c r="F32" s="233"/>
      <c r="G32" s="353"/>
      <c r="H32" s="353"/>
      <c r="I32" s="353"/>
      <c r="J32" s="103"/>
      <c r="K32" s="62"/>
      <c r="L32" s="430"/>
    </row>
    <row r="33" spans="1:13" ht="15" customHeight="1">
      <c r="A33" s="191">
        <v>33</v>
      </c>
      <c r="B33" s="353"/>
      <c r="C33" s="353"/>
      <c r="D33" s="231"/>
      <c r="E33" s="233"/>
      <c r="F33" s="233" t="s">
        <v>758</v>
      </c>
      <c r="G33" s="231"/>
      <c r="H33" s="231"/>
      <c r="I33" s="231"/>
      <c r="J33" s="231"/>
      <c r="K33" s="62"/>
    </row>
    <row r="34" spans="1:13" ht="30" customHeight="1">
      <c r="A34" s="191">
        <v>34</v>
      </c>
      <c r="B34" s="353"/>
      <c r="C34" s="230" t="s">
        <v>381</v>
      </c>
      <c r="D34" s="353"/>
      <c r="E34" s="233"/>
      <c r="F34" s="233"/>
      <c r="G34" s="353"/>
      <c r="H34" s="353"/>
      <c r="I34" s="353"/>
      <c r="J34" s="109" t="s">
        <v>133</v>
      </c>
      <c r="K34" s="62"/>
      <c r="L34" s="430"/>
    </row>
    <row r="35" spans="1:13">
      <c r="A35" s="191">
        <v>35</v>
      </c>
      <c r="B35" s="353"/>
      <c r="C35" s="353"/>
      <c r="D35" s="353"/>
      <c r="E35" s="233"/>
      <c r="F35" s="233"/>
      <c r="G35" s="353"/>
      <c r="H35" s="113"/>
      <c r="I35" s="113"/>
      <c r="J35" s="100"/>
      <c r="K35" s="62"/>
    </row>
    <row r="36" spans="1:13" ht="15" customHeight="1">
      <c r="A36" s="191">
        <v>36</v>
      </c>
      <c r="B36" s="353"/>
      <c r="C36" s="353"/>
      <c r="D36" s="353"/>
      <c r="E36" s="233"/>
      <c r="F36" s="233" t="s">
        <v>205</v>
      </c>
      <c r="G36" s="353"/>
      <c r="H36" s="113"/>
      <c r="I36" s="373">
        <v>58311.869487372984</v>
      </c>
      <c r="J36" s="331"/>
      <c r="K36" s="62"/>
      <c r="L36" s="539"/>
      <c r="M36" s="534" t="s">
        <v>846</v>
      </c>
    </row>
    <row r="37" spans="1:13" ht="15" customHeight="1">
      <c r="A37" s="191">
        <v>37</v>
      </c>
      <c r="B37" s="353"/>
      <c r="C37" s="95"/>
      <c r="D37" s="231"/>
      <c r="E37" s="233"/>
      <c r="F37" s="233" t="s">
        <v>198</v>
      </c>
      <c r="G37" s="353"/>
      <c r="H37" s="113"/>
      <c r="I37" s="379">
        <f>IF(I36=0,0,I36/J42)</f>
        <v>2834.6039573955459</v>
      </c>
      <c r="J37" s="331"/>
      <c r="K37" s="62"/>
      <c r="L37" s="429" t="s">
        <v>700</v>
      </c>
    </row>
    <row r="38" spans="1:13" ht="15" customHeight="1">
      <c r="A38" s="191">
        <v>38</v>
      </c>
      <c r="B38" s="353"/>
      <c r="C38" s="95"/>
      <c r="D38" s="231"/>
      <c r="E38" s="233"/>
      <c r="F38" s="233" t="s">
        <v>206</v>
      </c>
      <c r="G38" s="353"/>
      <c r="H38" s="113"/>
      <c r="I38" s="373">
        <v>0</v>
      </c>
      <c r="J38" s="331"/>
      <c r="K38" s="62"/>
    </row>
    <row r="39" spans="1:13" ht="15" customHeight="1">
      <c r="A39" s="191">
        <v>39</v>
      </c>
      <c r="B39" s="353"/>
      <c r="C39" s="95"/>
      <c r="D39" s="231"/>
      <c r="E39" s="233"/>
      <c r="F39" s="233" t="s">
        <v>207</v>
      </c>
      <c r="G39" s="353"/>
      <c r="H39" s="113"/>
      <c r="I39" s="373">
        <v>139.19738971137602</v>
      </c>
      <c r="J39" s="331"/>
      <c r="K39" s="62"/>
    </row>
    <row r="40" spans="1:13" ht="15" customHeight="1">
      <c r="A40" s="191">
        <v>40</v>
      </c>
      <c r="B40" s="353"/>
      <c r="C40" s="95"/>
      <c r="D40" s="231"/>
      <c r="E40" s="233"/>
      <c r="F40" s="233" t="s">
        <v>740</v>
      </c>
      <c r="G40" s="353"/>
      <c r="H40" s="113"/>
      <c r="I40" s="331"/>
      <c r="J40" s="379">
        <f>I36-I37+I38-I39</f>
        <v>55338.068140266056</v>
      </c>
      <c r="K40" s="62"/>
    </row>
    <row r="41" spans="1:13" ht="12.75" customHeight="1">
      <c r="A41" s="191">
        <v>41</v>
      </c>
      <c r="B41" s="353"/>
      <c r="C41" s="353"/>
      <c r="D41" s="353"/>
      <c r="E41" s="233"/>
      <c r="F41" s="233"/>
      <c r="G41" s="353"/>
      <c r="H41" s="113"/>
      <c r="I41" s="331"/>
      <c r="J41" s="323"/>
      <c r="K41" s="62"/>
    </row>
    <row r="42" spans="1:13" ht="15" customHeight="1">
      <c r="A42" s="191">
        <v>42</v>
      </c>
      <c r="B42" s="353"/>
      <c r="C42" s="353"/>
      <c r="D42" s="353"/>
      <c r="E42" s="233"/>
      <c r="F42" s="233" t="s">
        <v>446</v>
      </c>
      <c r="G42" s="353"/>
      <c r="H42" s="113"/>
      <c r="I42" s="331"/>
      <c r="J42" s="368">
        <v>20.571434445096287</v>
      </c>
      <c r="K42" s="62"/>
    </row>
    <row r="43" spans="1:13" ht="30" customHeight="1">
      <c r="A43" s="191">
        <v>43</v>
      </c>
      <c r="B43" s="353"/>
      <c r="C43" s="230" t="s">
        <v>382</v>
      </c>
      <c r="D43" s="353"/>
      <c r="E43" s="233"/>
      <c r="F43" s="233"/>
      <c r="G43" s="353"/>
      <c r="H43" s="353"/>
      <c r="I43" s="323"/>
      <c r="J43" s="332" t="s">
        <v>133</v>
      </c>
      <c r="K43" s="62"/>
      <c r="L43" s="430"/>
    </row>
    <row r="44" spans="1:13" ht="12.75" customHeight="1">
      <c r="A44" s="191">
        <v>44</v>
      </c>
      <c r="B44" s="353"/>
      <c r="C44" s="230"/>
      <c r="D44" s="343"/>
      <c r="E44" s="343"/>
      <c r="F44" s="353"/>
      <c r="G44" s="353"/>
      <c r="H44" s="235"/>
      <c r="I44" s="333"/>
      <c r="J44" s="332"/>
      <c r="K44" s="62"/>
      <c r="L44" s="430"/>
    </row>
    <row r="45" spans="1:13" ht="15" customHeight="1">
      <c r="A45" s="191">
        <v>45</v>
      </c>
      <c r="B45" s="353"/>
      <c r="C45" s="230"/>
      <c r="D45" s="134"/>
      <c r="E45" s="134"/>
      <c r="F45" s="207" t="s">
        <v>447</v>
      </c>
      <c r="G45" s="353"/>
      <c r="H45" s="113"/>
      <c r="I45" s="383">
        <v>145352.6386487681</v>
      </c>
      <c r="J45" s="332"/>
      <c r="K45" s="62"/>
      <c r="L45" s="430"/>
    </row>
    <row r="46" spans="1:13" ht="12.75" customHeight="1">
      <c r="A46" s="191">
        <v>46</v>
      </c>
      <c r="B46" s="353"/>
      <c r="C46" s="230"/>
      <c r="D46" s="135"/>
      <c r="E46" s="135"/>
      <c r="F46" s="353"/>
      <c r="G46" s="353"/>
      <c r="H46" s="499"/>
      <c r="I46" s="323"/>
      <c r="J46" s="323"/>
      <c r="K46" s="62"/>
    </row>
    <row r="47" spans="1:13" ht="15" customHeight="1">
      <c r="A47" s="191">
        <v>47</v>
      </c>
      <c r="B47" s="353"/>
      <c r="C47" s="61"/>
      <c r="D47" s="353"/>
      <c r="E47" s="233"/>
      <c r="F47" s="120" t="s">
        <v>208</v>
      </c>
      <c r="G47" s="353"/>
      <c r="H47" s="235"/>
      <c r="I47" s="373">
        <v>9044.8335228191881</v>
      </c>
      <c r="J47" s="334"/>
      <c r="K47" s="62"/>
      <c r="L47" s="430"/>
    </row>
    <row r="48" spans="1:13" ht="15" customHeight="1">
      <c r="A48" s="191">
        <v>48</v>
      </c>
      <c r="B48" s="353"/>
      <c r="C48" s="61"/>
      <c r="D48" s="353"/>
      <c r="E48" s="233"/>
      <c r="F48" s="233" t="s">
        <v>171</v>
      </c>
      <c r="G48" s="353"/>
      <c r="H48" s="130"/>
      <c r="I48" s="554">
        <f>'S4.RAB Value (Rolled Forward)'!P83</f>
        <v>9784.5645807422716</v>
      </c>
      <c r="J48" s="332"/>
      <c r="K48" s="62"/>
      <c r="L48" s="551" t="s">
        <v>686</v>
      </c>
    </row>
    <row r="49" spans="1:13" ht="15" customHeight="1">
      <c r="A49" s="191">
        <v>49</v>
      </c>
      <c r="B49" s="353"/>
      <c r="C49" s="61"/>
      <c r="D49" s="353"/>
      <c r="E49" s="233"/>
      <c r="F49" s="120" t="s">
        <v>199</v>
      </c>
      <c r="G49" s="353"/>
      <c r="H49" s="130"/>
      <c r="I49" s="323"/>
      <c r="J49" s="379">
        <f>I48-I47</f>
        <v>739.73105792308343</v>
      </c>
      <c r="K49" s="62"/>
      <c r="L49" s="429" t="s">
        <v>706</v>
      </c>
    </row>
    <row r="50" spans="1:13" s="218" customFormat="1" ht="15" customHeight="1">
      <c r="A50" s="191"/>
      <c r="B50" s="353"/>
      <c r="C50" s="61"/>
      <c r="D50" s="353"/>
      <c r="E50" s="233"/>
      <c r="F50" s="120"/>
      <c r="G50" s="353"/>
      <c r="H50" s="130"/>
      <c r="I50" s="353"/>
      <c r="J50" s="320"/>
      <c r="K50" s="62"/>
      <c r="L50" s="429"/>
    </row>
    <row r="51" spans="1:13" ht="30" customHeight="1">
      <c r="A51" s="191">
        <v>57</v>
      </c>
      <c r="B51" s="353"/>
      <c r="C51" s="230" t="s">
        <v>383</v>
      </c>
      <c r="D51" s="192"/>
      <c r="E51" s="233"/>
      <c r="F51" s="353"/>
      <c r="G51" s="353"/>
      <c r="H51" s="130"/>
      <c r="I51" s="353"/>
      <c r="J51" s="109" t="s">
        <v>133</v>
      </c>
      <c r="K51" s="62"/>
      <c r="L51" s="430"/>
    </row>
    <row r="52" spans="1:13" ht="15" customHeight="1">
      <c r="A52" s="191">
        <v>58</v>
      </c>
      <c r="B52" s="353"/>
      <c r="C52" s="353"/>
      <c r="D52" s="353"/>
      <c r="E52" s="233"/>
      <c r="F52" s="233"/>
      <c r="G52" s="353"/>
      <c r="H52" s="353"/>
      <c r="I52" s="353"/>
      <c r="J52" s="103"/>
      <c r="K52" s="62"/>
      <c r="L52" s="430"/>
    </row>
    <row r="53" spans="1:13" ht="15" customHeight="1">
      <c r="A53" s="191">
        <v>59</v>
      </c>
      <c r="B53" s="353"/>
      <c r="C53" s="353"/>
      <c r="D53" s="353"/>
      <c r="E53" s="192" t="s">
        <v>209</v>
      </c>
      <c r="F53" s="233"/>
      <c r="G53" s="353"/>
      <c r="H53" s="353"/>
      <c r="I53" s="373">
        <v>0</v>
      </c>
      <c r="J53" s="323"/>
      <c r="K53" s="62"/>
      <c r="L53" s="539"/>
      <c r="M53" s="534" t="s">
        <v>846</v>
      </c>
    </row>
    <row r="54" spans="1:13" ht="15" customHeight="1">
      <c r="A54" s="191">
        <v>60</v>
      </c>
      <c r="B54" s="353"/>
      <c r="C54" s="95"/>
      <c r="D54" s="87" t="s">
        <v>7</v>
      </c>
      <c r="E54" s="192"/>
      <c r="F54" s="233" t="s">
        <v>210</v>
      </c>
      <c r="G54" s="61"/>
      <c r="H54" s="353"/>
      <c r="I54" s="373">
        <v>0</v>
      </c>
      <c r="J54" s="323"/>
      <c r="K54" s="62"/>
    </row>
    <row r="55" spans="1:13" ht="15" customHeight="1" thickBot="1">
      <c r="A55" s="191">
        <v>61</v>
      </c>
      <c r="B55" s="353"/>
      <c r="C55" s="95"/>
      <c r="D55" s="87" t="s">
        <v>6</v>
      </c>
      <c r="E55" s="192"/>
      <c r="F55" s="233" t="s">
        <v>203</v>
      </c>
      <c r="G55" s="61"/>
      <c r="H55" s="353"/>
      <c r="I55" s="373">
        <v>0</v>
      </c>
      <c r="J55" s="323"/>
      <c r="K55" s="62"/>
    </row>
    <row r="56" spans="1:13" ht="15" customHeight="1" thickBot="1">
      <c r="A56" s="191">
        <v>62</v>
      </c>
      <c r="B56" s="353"/>
      <c r="C56" s="353"/>
      <c r="D56" s="353"/>
      <c r="E56" s="192" t="s">
        <v>211</v>
      </c>
      <c r="F56" s="233"/>
      <c r="G56" s="353"/>
      <c r="H56" s="353"/>
      <c r="I56" s="323"/>
      <c r="J56" s="381">
        <f>I53+I54-I55</f>
        <v>0</v>
      </c>
      <c r="K56" s="62"/>
    </row>
    <row r="57" spans="1:13" ht="30" customHeight="1">
      <c r="A57" s="191">
        <v>63</v>
      </c>
      <c r="B57" s="353"/>
      <c r="C57" s="230" t="s">
        <v>384</v>
      </c>
      <c r="D57" s="353"/>
      <c r="E57" s="233"/>
      <c r="F57" s="233"/>
      <c r="G57" s="353"/>
      <c r="H57" s="353"/>
      <c r="I57" s="323"/>
      <c r="J57" s="332" t="s">
        <v>133</v>
      </c>
      <c r="K57" s="62"/>
      <c r="L57" s="430"/>
    </row>
    <row r="58" spans="1:13" ht="15" customHeight="1">
      <c r="A58" s="191">
        <v>64</v>
      </c>
      <c r="B58" s="353"/>
      <c r="C58" s="353"/>
      <c r="D58" s="353"/>
      <c r="E58" s="233"/>
      <c r="F58" s="233"/>
      <c r="G58" s="353"/>
      <c r="H58" s="353"/>
      <c r="I58" s="323"/>
      <c r="J58" s="335"/>
      <c r="K58" s="62"/>
    </row>
    <row r="59" spans="1:13" ht="15" customHeight="1">
      <c r="A59" s="191">
        <v>65</v>
      </c>
      <c r="B59" s="353"/>
      <c r="C59" s="353"/>
      <c r="D59" s="231"/>
      <c r="E59" s="192" t="s">
        <v>135</v>
      </c>
      <c r="F59" s="233"/>
      <c r="G59" s="231"/>
      <c r="H59" s="353"/>
      <c r="I59" s="373">
        <v>-1026.7934873134191</v>
      </c>
      <c r="J59" s="323"/>
      <c r="K59" s="62"/>
      <c r="L59" s="429" t="s">
        <v>716</v>
      </c>
    </row>
    <row r="60" spans="1:13" ht="15" customHeight="1">
      <c r="A60" s="191">
        <v>66</v>
      </c>
      <c r="B60" s="353"/>
      <c r="C60" s="353"/>
      <c r="D60" s="353"/>
      <c r="E60" s="192"/>
      <c r="F60" s="233"/>
      <c r="G60" s="353"/>
      <c r="H60" s="353"/>
      <c r="I60" s="323"/>
      <c r="J60" s="323"/>
      <c r="K60" s="62"/>
    </row>
    <row r="61" spans="1:13" ht="15" customHeight="1">
      <c r="A61" s="191">
        <v>67</v>
      </c>
      <c r="B61" s="353"/>
      <c r="C61" s="95"/>
      <c r="D61" s="87" t="s">
        <v>7</v>
      </c>
      <c r="E61" s="192"/>
      <c r="F61" s="233" t="s">
        <v>212</v>
      </c>
      <c r="G61" s="61"/>
      <c r="H61" s="353"/>
      <c r="I61" s="554">
        <f>I27*I47</f>
        <v>2532.5533863893729</v>
      </c>
      <c r="J61" s="323"/>
      <c r="K61" s="62"/>
    </row>
    <row r="62" spans="1:13" ht="15" customHeight="1">
      <c r="A62" s="191">
        <v>68</v>
      </c>
      <c r="B62" s="353"/>
      <c r="C62" s="95"/>
      <c r="D62" s="95"/>
      <c r="E62" s="192"/>
      <c r="F62" s="233"/>
      <c r="G62" s="61"/>
      <c r="H62" s="353"/>
      <c r="I62" s="323"/>
      <c r="J62" s="323"/>
      <c r="K62" s="62"/>
    </row>
    <row r="63" spans="1:13" ht="15" customHeight="1">
      <c r="A63" s="191">
        <v>69</v>
      </c>
      <c r="B63" s="353"/>
      <c r="C63" s="95"/>
      <c r="D63" s="87" t="s">
        <v>6</v>
      </c>
      <c r="E63" s="192"/>
      <c r="F63" s="233" t="s">
        <v>213</v>
      </c>
      <c r="G63" s="61"/>
      <c r="H63" s="353"/>
      <c r="I63" s="373">
        <v>2326.239384290795</v>
      </c>
      <c r="J63" s="323"/>
      <c r="K63" s="62"/>
      <c r="L63" s="433"/>
    </row>
    <row r="64" spans="1:13" ht="15" customHeight="1">
      <c r="A64" s="191">
        <v>70</v>
      </c>
      <c r="B64" s="353"/>
      <c r="C64" s="95"/>
      <c r="D64" s="95"/>
      <c r="E64" s="192"/>
      <c r="F64" s="233"/>
      <c r="G64" s="61"/>
      <c r="H64" s="353"/>
      <c r="I64" s="323"/>
      <c r="J64" s="323"/>
      <c r="K64" s="62"/>
    </row>
    <row r="65" spans="1:12" ht="15" customHeight="1">
      <c r="A65" s="191">
        <v>71</v>
      </c>
      <c r="B65" s="353"/>
      <c r="C65" s="95"/>
      <c r="D65" s="209" t="s">
        <v>7</v>
      </c>
      <c r="E65" s="192"/>
      <c r="F65" s="233" t="s">
        <v>214</v>
      </c>
      <c r="G65" s="61"/>
      <c r="H65" s="353"/>
      <c r="I65" s="373">
        <v>50.411480000000012</v>
      </c>
      <c r="J65" s="323"/>
      <c r="K65" s="62"/>
    </row>
    <row r="66" spans="1:12" ht="15" customHeight="1">
      <c r="A66" s="191">
        <v>72</v>
      </c>
      <c r="B66" s="353"/>
      <c r="C66" s="353"/>
      <c r="D66" s="95"/>
      <c r="E66" s="192"/>
      <c r="F66" s="233"/>
      <c r="G66" s="61"/>
      <c r="H66" s="353"/>
      <c r="I66" s="325"/>
      <c r="J66" s="323"/>
      <c r="K66" s="62"/>
    </row>
    <row r="67" spans="1:12" ht="15" customHeight="1">
      <c r="A67" s="191">
        <v>73</v>
      </c>
      <c r="B67" s="353"/>
      <c r="C67" s="95"/>
      <c r="D67" s="209" t="s">
        <v>6</v>
      </c>
      <c r="E67" s="192"/>
      <c r="F67" s="233" t="s">
        <v>215</v>
      </c>
      <c r="G67" s="61"/>
      <c r="H67" s="353"/>
      <c r="I67" s="379">
        <f>I37*I27</f>
        <v>793.68910807075292</v>
      </c>
      <c r="J67" s="323"/>
      <c r="K67" s="62"/>
      <c r="L67" s="539"/>
    </row>
    <row r="68" spans="1:12" ht="15" customHeight="1">
      <c r="A68" s="191">
        <v>74</v>
      </c>
      <c r="B68" s="353"/>
      <c r="C68" s="353"/>
      <c r="D68" s="95"/>
      <c r="E68" s="192"/>
      <c r="F68" s="233"/>
      <c r="G68" s="61"/>
      <c r="H68" s="353"/>
      <c r="I68" s="325"/>
      <c r="J68" s="323"/>
      <c r="K68" s="62"/>
    </row>
    <row r="69" spans="1:12" ht="15" customHeight="1">
      <c r="A69" s="191">
        <v>75</v>
      </c>
      <c r="B69" s="353"/>
      <c r="C69" s="95"/>
      <c r="D69" s="209" t="s">
        <v>7</v>
      </c>
      <c r="E69" s="192"/>
      <c r="F69" s="233" t="s">
        <v>216</v>
      </c>
      <c r="G69" s="61"/>
      <c r="H69" s="353"/>
      <c r="I69" s="373">
        <v>0</v>
      </c>
      <c r="J69" s="323"/>
      <c r="K69" s="62"/>
    </row>
    <row r="70" spans="1:12" ht="15" customHeight="1">
      <c r="A70" s="191">
        <v>76</v>
      </c>
      <c r="B70" s="353"/>
      <c r="C70" s="353"/>
      <c r="D70" s="95"/>
      <c r="E70" s="192"/>
      <c r="F70" s="233"/>
      <c r="G70" s="61"/>
      <c r="H70" s="353"/>
      <c r="I70" s="325"/>
      <c r="J70" s="323"/>
      <c r="K70" s="62"/>
    </row>
    <row r="71" spans="1:12" ht="15" customHeight="1">
      <c r="A71" s="191">
        <v>77</v>
      </c>
      <c r="B71" s="353"/>
      <c r="C71" s="95"/>
      <c r="D71" s="209" t="s">
        <v>6</v>
      </c>
      <c r="E71" s="192"/>
      <c r="F71" s="233" t="s">
        <v>217</v>
      </c>
      <c r="G71" s="61"/>
      <c r="H71" s="353"/>
      <c r="I71" s="373">
        <v>0</v>
      </c>
      <c r="J71" s="323"/>
      <c r="K71" s="62"/>
    </row>
    <row r="72" spans="1:12" ht="15" customHeight="1">
      <c r="A72" s="191">
        <v>78</v>
      </c>
      <c r="B72" s="353"/>
      <c r="C72" s="353"/>
      <c r="D72" s="95"/>
      <c r="E72" s="192"/>
      <c r="F72" s="233"/>
      <c r="G72" s="61"/>
      <c r="H72" s="353"/>
      <c r="I72" s="325"/>
      <c r="J72" s="323"/>
      <c r="K72" s="62"/>
    </row>
    <row r="73" spans="1:12" ht="15" customHeight="1">
      <c r="A73" s="191">
        <v>79</v>
      </c>
      <c r="B73" s="353"/>
      <c r="C73" s="95"/>
      <c r="D73" s="209" t="s">
        <v>7</v>
      </c>
      <c r="E73" s="192"/>
      <c r="F73" s="233" t="s">
        <v>218</v>
      </c>
      <c r="G73" s="61"/>
      <c r="H73" s="353"/>
      <c r="I73" s="373">
        <v>0</v>
      </c>
      <c r="J73" s="323"/>
      <c r="K73" s="62"/>
    </row>
    <row r="74" spans="1:12" ht="15" customHeight="1" thickBot="1">
      <c r="A74" s="191">
        <v>80</v>
      </c>
      <c r="B74" s="353"/>
      <c r="C74" s="353"/>
      <c r="D74" s="61"/>
      <c r="E74" s="192"/>
      <c r="F74" s="233"/>
      <c r="G74" s="61"/>
      <c r="H74" s="353"/>
      <c r="I74" s="323"/>
      <c r="J74" s="325"/>
      <c r="K74" s="62"/>
    </row>
    <row r="75" spans="1:12" ht="15" customHeight="1" thickBot="1">
      <c r="A75" s="191">
        <v>81</v>
      </c>
      <c r="B75" s="353"/>
      <c r="C75" s="353"/>
      <c r="D75" s="353"/>
      <c r="E75" s="192" t="s">
        <v>219</v>
      </c>
      <c r="F75" s="233"/>
      <c r="G75" s="353"/>
      <c r="H75" s="353"/>
      <c r="I75" s="323"/>
      <c r="J75" s="381">
        <f>I59+I61-I63+I65-I67+I69-I71+I73</f>
        <v>-1563.7571132855942</v>
      </c>
      <c r="K75" s="62"/>
      <c r="L75" s="429" t="s">
        <v>716</v>
      </c>
    </row>
    <row r="76" spans="1:12" ht="15" customHeight="1">
      <c r="A76" s="191">
        <v>82</v>
      </c>
      <c r="B76" s="353"/>
      <c r="C76" s="353"/>
      <c r="D76" s="353"/>
      <c r="E76" s="233"/>
      <c r="F76" s="233"/>
      <c r="G76" s="353"/>
      <c r="H76" s="353"/>
      <c r="I76" s="353"/>
      <c r="J76" s="353"/>
      <c r="K76" s="62"/>
    </row>
    <row r="77" spans="1:12" ht="30" customHeight="1">
      <c r="A77" s="191">
        <v>83</v>
      </c>
      <c r="B77" s="353"/>
      <c r="C77" s="230" t="s">
        <v>385</v>
      </c>
      <c r="D77" s="353"/>
      <c r="E77" s="233"/>
      <c r="F77" s="233"/>
      <c r="G77" s="353"/>
      <c r="H77" s="353"/>
      <c r="I77" s="353"/>
      <c r="J77" s="103"/>
      <c r="K77" s="62"/>
      <c r="L77" s="430"/>
    </row>
    <row r="78" spans="1:12" ht="29.25" customHeight="1">
      <c r="A78" s="191">
        <v>84</v>
      </c>
      <c r="B78" s="353"/>
      <c r="C78" s="353"/>
      <c r="D78" s="223"/>
      <c r="E78" s="353"/>
      <c r="F78" s="654" t="s">
        <v>759</v>
      </c>
      <c r="G78" s="654"/>
      <c r="H78" s="654"/>
      <c r="I78" s="654"/>
      <c r="J78" s="654"/>
      <c r="K78" s="62"/>
    </row>
    <row r="79" spans="1:12" ht="15" customHeight="1">
      <c r="A79" s="191">
        <v>85</v>
      </c>
      <c r="B79" s="353"/>
      <c r="C79" s="353"/>
      <c r="D79" s="231"/>
      <c r="E79" s="353"/>
      <c r="F79" s="353"/>
      <c r="G79" s="353"/>
      <c r="H79" s="353"/>
      <c r="I79" s="103"/>
      <c r="J79" s="353"/>
      <c r="K79" s="62"/>
    </row>
    <row r="80" spans="1:12" ht="30" customHeight="1">
      <c r="A80" s="191">
        <v>86</v>
      </c>
      <c r="B80" s="353"/>
      <c r="C80" s="230" t="s">
        <v>448</v>
      </c>
      <c r="D80" s="353"/>
      <c r="E80" s="233"/>
      <c r="F80" s="233"/>
      <c r="G80" s="353"/>
      <c r="H80" s="353"/>
      <c r="I80" s="353"/>
      <c r="J80" s="103"/>
      <c r="K80" s="62"/>
      <c r="L80" s="430"/>
    </row>
    <row r="81" spans="1:13" ht="15" customHeight="1">
      <c r="A81" s="191">
        <v>87</v>
      </c>
      <c r="B81" s="353"/>
      <c r="C81" s="353"/>
      <c r="D81" s="353"/>
      <c r="E81" s="233"/>
      <c r="F81" s="233"/>
      <c r="G81" s="353"/>
      <c r="H81" s="353"/>
      <c r="I81" s="353"/>
      <c r="J81" s="109" t="s">
        <v>133</v>
      </c>
      <c r="K81" s="62"/>
      <c r="L81" s="430"/>
    </row>
    <row r="82" spans="1:13" ht="15" customHeight="1">
      <c r="A82" s="191">
        <v>88</v>
      </c>
      <c r="B82" s="353"/>
      <c r="C82" s="230"/>
      <c r="D82" s="343"/>
      <c r="E82" s="135" t="s">
        <v>749</v>
      </c>
      <c r="F82" s="135"/>
      <c r="G82" s="343"/>
      <c r="H82" s="102"/>
      <c r="I82" s="375">
        <v>86577.364686041721</v>
      </c>
      <c r="J82" s="323"/>
      <c r="K82" s="62"/>
      <c r="L82" s="539"/>
      <c r="M82" s="534" t="s">
        <v>846</v>
      </c>
    </row>
    <row r="83" spans="1:13" ht="15" customHeight="1">
      <c r="A83" s="191">
        <v>89</v>
      </c>
      <c r="B83" s="353"/>
      <c r="C83" s="95"/>
      <c r="D83" s="87" t="s">
        <v>6</v>
      </c>
      <c r="E83" s="353"/>
      <c r="F83" s="233" t="s">
        <v>457</v>
      </c>
      <c r="G83" s="343"/>
      <c r="H83" s="102"/>
      <c r="I83" s="375">
        <v>8307.997801038553</v>
      </c>
      <c r="J83" s="323"/>
      <c r="K83" s="62"/>
      <c r="L83" s="433"/>
    </row>
    <row r="84" spans="1:13" ht="15" customHeight="1">
      <c r="A84" s="191">
        <v>90</v>
      </c>
      <c r="B84" s="353"/>
      <c r="C84" s="95"/>
      <c r="D84" s="87" t="s">
        <v>7</v>
      </c>
      <c r="E84" s="353"/>
      <c r="F84" s="233" t="s">
        <v>220</v>
      </c>
      <c r="G84" s="353"/>
      <c r="H84" s="353"/>
      <c r="I84" s="373">
        <v>11105.7208705996</v>
      </c>
      <c r="J84" s="323"/>
      <c r="K84" s="62"/>
    </row>
    <row r="85" spans="1:13" ht="15" customHeight="1">
      <c r="A85" s="191">
        <v>91</v>
      </c>
      <c r="B85" s="353"/>
      <c r="C85" s="95"/>
      <c r="D85" s="87" t="s">
        <v>6</v>
      </c>
      <c r="E85" s="353"/>
      <c r="F85" s="233" t="s">
        <v>221</v>
      </c>
      <c r="G85" s="353"/>
      <c r="H85" s="353"/>
      <c r="I85" s="373">
        <v>619.7273708229859</v>
      </c>
      <c r="J85" s="323"/>
      <c r="K85" s="62"/>
    </row>
    <row r="86" spans="1:13" ht="15" customHeight="1">
      <c r="A86" s="191">
        <v>92</v>
      </c>
      <c r="B86" s="353"/>
      <c r="C86" s="95"/>
      <c r="D86" s="87" t="s">
        <v>7</v>
      </c>
      <c r="E86" s="353"/>
      <c r="F86" s="233" t="s">
        <v>144</v>
      </c>
      <c r="G86" s="353"/>
      <c r="H86" s="353"/>
      <c r="I86" s="373">
        <v>0</v>
      </c>
      <c r="J86" s="323"/>
      <c r="K86" s="62"/>
    </row>
    <row r="87" spans="1:13" ht="15" customHeight="1" thickBot="1">
      <c r="A87" s="191">
        <v>93</v>
      </c>
      <c r="B87" s="353"/>
      <c r="C87" s="95"/>
      <c r="D87" s="87" t="s">
        <v>7</v>
      </c>
      <c r="E87" s="353"/>
      <c r="F87" s="233" t="s">
        <v>804</v>
      </c>
      <c r="G87" s="353"/>
      <c r="H87" s="353"/>
      <c r="I87" s="373">
        <v>443.79956722429779</v>
      </c>
      <c r="J87" s="323"/>
      <c r="K87" s="62"/>
    </row>
    <row r="88" spans="1:13" ht="15" customHeight="1" thickBot="1">
      <c r="A88" s="191">
        <v>94</v>
      </c>
      <c r="B88" s="353"/>
      <c r="C88" s="353"/>
      <c r="D88" s="353"/>
      <c r="E88" s="192" t="s">
        <v>449</v>
      </c>
      <c r="F88" s="233"/>
      <c r="G88" s="353"/>
      <c r="H88" s="353"/>
      <c r="I88" s="323"/>
      <c r="J88" s="381">
        <f>I82-I83+I84-I85+I86+I87</f>
        <v>89199.159952004076</v>
      </c>
      <c r="K88" s="62"/>
    </row>
    <row r="89" spans="1:13">
      <c r="A89" s="64"/>
      <c r="B89" s="66"/>
      <c r="C89" s="66"/>
      <c r="D89" s="66"/>
      <c r="E89" s="66"/>
      <c r="F89" s="66"/>
      <c r="G89" s="66"/>
      <c r="H89" s="66"/>
      <c r="I89" s="66"/>
      <c r="J89" s="66"/>
      <c r="K89" s="73"/>
    </row>
    <row r="90" spans="1:13" s="1" customFormat="1">
      <c r="A90" s="163"/>
      <c r="B90" s="163"/>
      <c r="C90" s="163"/>
      <c r="D90" s="163"/>
      <c r="E90" s="163"/>
      <c r="F90" s="163"/>
      <c r="G90" s="163"/>
      <c r="H90" s="163"/>
      <c r="I90" s="163"/>
      <c r="J90" s="163"/>
      <c r="K90" s="163"/>
      <c r="L90" s="433"/>
    </row>
    <row r="91" spans="1:13" s="1" customFormat="1">
      <c r="A91" s="163"/>
      <c r="B91" s="163"/>
      <c r="C91" s="163"/>
      <c r="D91" s="163"/>
      <c r="E91" s="163"/>
      <c r="F91" s="163"/>
      <c r="G91" s="163"/>
      <c r="H91" s="163"/>
      <c r="I91" s="163"/>
      <c r="J91" s="163"/>
      <c r="K91" s="163"/>
      <c r="L91" s="433"/>
    </row>
    <row r="92" spans="1:13" s="1" customFormat="1">
      <c r="A92" s="163"/>
      <c r="B92" s="163"/>
      <c r="C92" s="163"/>
      <c r="D92" s="163"/>
      <c r="E92" s="163"/>
      <c r="F92" s="163"/>
      <c r="G92" s="163"/>
      <c r="H92" s="163"/>
      <c r="I92" s="163"/>
      <c r="J92" s="163"/>
      <c r="K92" s="163"/>
      <c r="L92" s="433"/>
    </row>
    <row r="93" spans="1:13" s="1" customFormat="1">
      <c r="A93" s="163"/>
      <c r="B93" s="163"/>
      <c r="C93" s="163"/>
      <c r="D93" s="163"/>
      <c r="E93" s="163"/>
      <c r="F93" s="163"/>
      <c r="G93" s="163"/>
      <c r="H93" s="163"/>
      <c r="I93" s="163"/>
      <c r="J93" s="163"/>
      <c r="K93" s="163"/>
      <c r="L93" s="433"/>
    </row>
    <row r="94" spans="1:13" s="1" customFormat="1">
      <c r="A94" s="163"/>
      <c r="B94" s="163"/>
      <c r="C94" s="163"/>
      <c r="D94" s="163"/>
      <c r="E94" s="163"/>
      <c r="F94" s="163"/>
      <c r="G94" s="163"/>
      <c r="H94" s="163"/>
      <c r="I94" s="163"/>
      <c r="J94" s="163"/>
      <c r="K94" s="163"/>
      <c r="L94" s="433"/>
    </row>
    <row r="95" spans="1:13" s="1" customFormat="1">
      <c r="A95" s="163"/>
      <c r="B95" s="163"/>
      <c r="C95" s="163"/>
      <c r="D95" s="163"/>
      <c r="E95" s="163"/>
      <c r="F95" s="163"/>
      <c r="G95" s="163"/>
      <c r="H95" s="163"/>
      <c r="I95" s="163"/>
      <c r="J95" s="163"/>
      <c r="K95" s="163"/>
      <c r="L95" s="433"/>
    </row>
    <row r="96" spans="1:13" s="1" customFormat="1">
      <c r="A96" s="163"/>
      <c r="B96" s="163"/>
      <c r="C96" s="163"/>
      <c r="D96" s="163"/>
      <c r="E96" s="163"/>
      <c r="F96" s="163"/>
      <c r="G96" s="163"/>
      <c r="H96" s="163"/>
      <c r="I96" s="163"/>
      <c r="J96" s="163"/>
      <c r="K96" s="163"/>
      <c r="L96" s="433"/>
    </row>
    <row r="97" spans="1:12" s="1" customFormat="1">
      <c r="A97" s="163"/>
      <c r="B97" s="163"/>
      <c r="C97" s="163"/>
      <c r="D97" s="163"/>
      <c r="E97" s="163"/>
      <c r="F97" s="163"/>
      <c r="G97" s="163"/>
      <c r="H97" s="163"/>
      <c r="I97" s="163"/>
      <c r="J97" s="163"/>
      <c r="K97" s="163"/>
      <c r="L97" s="433"/>
    </row>
    <row r="98" spans="1:12" s="1" customFormat="1">
      <c r="A98" s="163"/>
      <c r="B98" s="163"/>
      <c r="C98" s="163"/>
      <c r="D98" s="163"/>
      <c r="E98" s="163"/>
      <c r="F98" s="163"/>
      <c r="G98" s="163"/>
      <c r="H98" s="163"/>
      <c r="I98" s="163"/>
      <c r="J98" s="163"/>
      <c r="K98" s="163"/>
      <c r="L98" s="433"/>
    </row>
    <row r="99" spans="1:12" s="1" customFormat="1">
      <c r="A99" s="163"/>
      <c r="B99" s="163"/>
      <c r="C99" s="163"/>
      <c r="D99" s="163"/>
      <c r="E99" s="163"/>
      <c r="F99" s="163"/>
      <c r="G99" s="163"/>
      <c r="H99" s="163"/>
      <c r="I99" s="163"/>
      <c r="J99" s="163"/>
      <c r="K99" s="163"/>
      <c r="L99" s="433"/>
    </row>
    <row r="100" spans="1:12" s="1" customFormat="1">
      <c r="A100" s="163"/>
      <c r="B100" s="163"/>
      <c r="C100" s="163"/>
      <c r="D100" s="163"/>
      <c r="E100" s="163"/>
      <c r="F100" s="163"/>
      <c r="G100" s="163"/>
      <c r="H100" s="163"/>
      <c r="I100" s="163"/>
      <c r="J100" s="163"/>
      <c r="K100" s="163"/>
      <c r="L100" s="433"/>
    </row>
    <row r="101" spans="1:12" s="1" customFormat="1">
      <c r="A101" s="163"/>
      <c r="B101" s="163"/>
      <c r="C101" s="163"/>
      <c r="D101" s="163"/>
      <c r="E101" s="163"/>
      <c r="F101" s="163"/>
      <c r="G101" s="163"/>
      <c r="H101" s="163"/>
      <c r="I101" s="163"/>
      <c r="J101" s="163"/>
      <c r="K101" s="163"/>
      <c r="L101" s="433"/>
    </row>
    <row r="102" spans="1:12" s="1" customFormat="1">
      <c r="A102" s="163"/>
      <c r="B102" s="163"/>
      <c r="C102" s="163"/>
      <c r="D102" s="163"/>
      <c r="E102" s="163"/>
      <c r="F102" s="163"/>
      <c r="G102" s="163"/>
      <c r="H102" s="163"/>
      <c r="I102" s="163"/>
      <c r="J102" s="163"/>
      <c r="K102" s="163"/>
      <c r="L102" s="433"/>
    </row>
    <row r="103" spans="1:12" s="1" customFormat="1">
      <c r="A103" s="163"/>
      <c r="B103" s="163"/>
      <c r="C103" s="163"/>
      <c r="D103" s="163"/>
      <c r="E103" s="163"/>
      <c r="F103" s="163"/>
      <c r="G103" s="163"/>
      <c r="H103" s="163"/>
      <c r="I103" s="163"/>
      <c r="J103" s="163"/>
      <c r="K103" s="163"/>
      <c r="L103" s="433"/>
    </row>
    <row r="104" spans="1:12" s="1" customFormat="1">
      <c r="A104" s="163"/>
      <c r="B104" s="163"/>
      <c r="C104" s="163"/>
      <c r="D104" s="163"/>
      <c r="E104" s="163"/>
      <c r="F104" s="163"/>
      <c r="G104" s="163"/>
      <c r="H104" s="163"/>
      <c r="I104" s="163"/>
      <c r="J104" s="163"/>
      <c r="K104" s="163"/>
      <c r="L104" s="433"/>
    </row>
    <row r="105" spans="1:12" s="1" customFormat="1">
      <c r="A105" s="163"/>
      <c r="B105" s="163"/>
      <c r="C105" s="163"/>
      <c r="D105" s="163"/>
      <c r="E105" s="163"/>
      <c r="F105" s="163"/>
      <c r="G105" s="163"/>
      <c r="H105" s="163"/>
      <c r="I105" s="163"/>
      <c r="J105" s="163"/>
      <c r="K105" s="163"/>
      <c r="L105" s="433"/>
    </row>
    <row r="106" spans="1:12" s="1" customFormat="1">
      <c r="A106" s="163"/>
      <c r="B106" s="163"/>
      <c r="C106" s="163"/>
      <c r="D106" s="163"/>
      <c r="E106" s="163"/>
      <c r="F106" s="163"/>
      <c r="G106" s="163"/>
      <c r="H106" s="163"/>
      <c r="I106" s="163"/>
      <c r="J106" s="163"/>
      <c r="K106" s="163"/>
      <c r="L106" s="433"/>
    </row>
    <row r="107" spans="1:12" s="1" customFormat="1">
      <c r="A107" s="163"/>
      <c r="B107" s="163"/>
      <c r="C107" s="163"/>
      <c r="D107" s="163"/>
      <c r="E107" s="163"/>
      <c r="F107" s="163"/>
      <c r="G107" s="163"/>
      <c r="H107" s="163"/>
      <c r="I107" s="163"/>
      <c r="J107" s="163"/>
      <c r="K107" s="163"/>
      <c r="L107" s="433"/>
    </row>
    <row r="108" spans="1:12" s="1" customFormat="1">
      <c r="A108" s="163"/>
      <c r="B108" s="163"/>
      <c r="C108" s="163"/>
      <c r="D108" s="163"/>
      <c r="E108" s="163"/>
      <c r="F108" s="163"/>
      <c r="G108" s="163"/>
      <c r="H108" s="163"/>
      <c r="I108" s="163"/>
      <c r="J108" s="163"/>
      <c r="K108" s="163"/>
      <c r="L108" s="433"/>
    </row>
    <row r="109" spans="1:12" s="1" customFormat="1">
      <c r="A109" s="163"/>
      <c r="B109" s="163"/>
      <c r="C109" s="163"/>
      <c r="D109" s="163"/>
      <c r="E109" s="163"/>
      <c r="F109" s="163"/>
      <c r="G109" s="163"/>
      <c r="H109" s="163"/>
      <c r="I109" s="163"/>
      <c r="J109" s="163"/>
      <c r="K109" s="163"/>
      <c r="L109" s="433"/>
    </row>
    <row r="110" spans="1:12" s="1" customFormat="1">
      <c r="A110" s="163"/>
      <c r="B110" s="163"/>
      <c r="C110" s="163"/>
      <c r="D110" s="163"/>
      <c r="E110" s="163"/>
      <c r="F110" s="163"/>
      <c r="G110" s="163"/>
      <c r="H110" s="163"/>
      <c r="I110" s="163"/>
      <c r="J110" s="163"/>
      <c r="K110" s="163"/>
      <c r="L110" s="433"/>
    </row>
    <row r="111" spans="1:12" s="1" customFormat="1">
      <c r="A111" s="163"/>
      <c r="B111" s="163"/>
      <c r="C111" s="163"/>
      <c r="D111" s="163"/>
      <c r="E111" s="163"/>
      <c r="F111" s="163"/>
      <c r="G111" s="163"/>
      <c r="H111" s="163"/>
      <c r="I111" s="163"/>
      <c r="J111" s="163"/>
      <c r="K111" s="163"/>
      <c r="L111" s="433"/>
    </row>
    <row r="112" spans="1:12" s="1" customFormat="1">
      <c r="A112" s="163"/>
      <c r="B112" s="163"/>
      <c r="C112" s="163"/>
      <c r="D112" s="163"/>
      <c r="E112" s="163"/>
      <c r="F112" s="163"/>
      <c r="G112" s="163"/>
      <c r="H112" s="163"/>
      <c r="I112" s="163"/>
      <c r="J112" s="163"/>
      <c r="K112" s="163"/>
      <c r="L112" s="433"/>
    </row>
    <row r="113" spans="1:12" s="1" customFormat="1">
      <c r="A113" s="163"/>
      <c r="B113" s="163"/>
      <c r="C113" s="163"/>
      <c r="D113" s="163"/>
      <c r="E113" s="163"/>
      <c r="F113" s="163"/>
      <c r="G113" s="163"/>
      <c r="H113" s="163"/>
      <c r="I113" s="163"/>
      <c r="J113" s="163"/>
      <c r="K113" s="163"/>
      <c r="L113" s="433"/>
    </row>
    <row r="114" spans="1:12" s="1" customFormat="1">
      <c r="A114" s="163"/>
      <c r="B114" s="163"/>
      <c r="C114" s="163"/>
      <c r="D114" s="163"/>
      <c r="E114" s="163"/>
      <c r="F114" s="163"/>
      <c r="G114" s="163"/>
      <c r="H114" s="163"/>
      <c r="I114" s="163"/>
      <c r="J114" s="163"/>
      <c r="K114" s="163"/>
      <c r="L114" s="433"/>
    </row>
    <row r="115" spans="1:12" s="1" customFormat="1">
      <c r="A115" s="163"/>
      <c r="B115" s="163"/>
      <c r="C115" s="163"/>
      <c r="D115" s="163"/>
      <c r="E115" s="163"/>
      <c r="F115" s="163"/>
      <c r="G115" s="163"/>
      <c r="H115" s="163"/>
      <c r="I115" s="163"/>
      <c r="J115" s="163"/>
      <c r="K115" s="163"/>
      <c r="L115" s="433"/>
    </row>
    <row r="116" spans="1:12" s="1" customFormat="1">
      <c r="A116" s="163"/>
      <c r="B116" s="163"/>
      <c r="C116" s="163"/>
      <c r="D116" s="163"/>
      <c r="E116" s="163"/>
      <c r="F116" s="163"/>
      <c r="G116" s="163"/>
      <c r="H116" s="163"/>
      <c r="I116" s="163"/>
      <c r="J116" s="163"/>
      <c r="K116" s="163"/>
      <c r="L116" s="433"/>
    </row>
    <row r="117" spans="1:12" s="1" customFormat="1">
      <c r="A117" s="163"/>
      <c r="B117" s="163"/>
      <c r="C117" s="163"/>
      <c r="D117" s="163"/>
      <c r="E117" s="163"/>
      <c r="F117" s="163"/>
      <c r="G117" s="163"/>
      <c r="H117" s="163"/>
      <c r="I117" s="163"/>
      <c r="J117" s="163"/>
      <c r="K117" s="163"/>
      <c r="L117" s="433"/>
    </row>
    <row r="118" spans="1:12" s="1" customFormat="1">
      <c r="A118" s="163"/>
      <c r="B118" s="163"/>
      <c r="C118" s="163"/>
      <c r="D118" s="163"/>
      <c r="E118" s="163"/>
      <c r="F118" s="163"/>
      <c r="G118" s="163"/>
      <c r="H118" s="163"/>
      <c r="I118" s="163"/>
      <c r="J118" s="163"/>
      <c r="K118" s="163"/>
      <c r="L118" s="433"/>
    </row>
    <row r="119" spans="1:12" s="1" customFormat="1">
      <c r="A119" s="163"/>
      <c r="B119" s="163"/>
      <c r="C119" s="163"/>
      <c r="D119" s="163"/>
      <c r="E119" s="163"/>
      <c r="F119" s="163"/>
      <c r="G119" s="163"/>
      <c r="H119" s="163"/>
      <c r="I119" s="163"/>
      <c r="J119" s="163"/>
      <c r="K119" s="163"/>
      <c r="L119" s="433"/>
    </row>
    <row r="120" spans="1:12" s="1" customFormat="1">
      <c r="A120" s="163"/>
      <c r="B120" s="163"/>
      <c r="C120" s="163"/>
      <c r="D120" s="163"/>
      <c r="E120" s="163"/>
      <c r="F120" s="163"/>
      <c r="G120" s="163"/>
      <c r="H120" s="163"/>
      <c r="I120" s="163"/>
      <c r="J120" s="163"/>
      <c r="K120" s="163"/>
      <c r="L120" s="433"/>
    </row>
    <row r="121" spans="1:12" s="1" customFormat="1">
      <c r="A121" s="163"/>
      <c r="B121" s="163"/>
      <c r="C121" s="163"/>
      <c r="D121" s="163"/>
      <c r="E121" s="163"/>
      <c r="F121" s="163"/>
      <c r="G121" s="163"/>
      <c r="H121" s="163"/>
      <c r="I121" s="163"/>
      <c r="J121" s="163"/>
      <c r="K121" s="163"/>
      <c r="L121" s="433"/>
    </row>
    <row r="122" spans="1:12" s="1" customFormat="1">
      <c r="A122" s="163"/>
      <c r="B122" s="163"/>
      <c r="C122" s="163"/>
      <c r="D122" s="163"/>
      <c r="E122" s="163"/>
      <c r="F122" s="163"/>
      <c r="G122" s="163"/>
      <c r="H122" s="163"/>
      <c r="I122" s="163"/>
      <c r="J122" s="163"/>
      <c r="K122" s="163"/>
      <c r="L122" s="433"/>
    </row>
    <row r="123" spans="1:12" s="1" customFormat="1">
      <c r="A123" s="163"/>
      <c r="B123" s="163"/>
      <c r="C123" s="163"/>
      <c r="D123" s="163"/>
      <c r="E123" s="163"/>
      <c r="F123" s="163"/>
      <c r="G123" s="163"/>
      <c r="H123" s="163"/>
      <c r="I123" s="163"/>
      <c r="J123" s="163"/>
      <c r="K123" s="163"/>
      <c r="L123" s="433"/>
    </row>
    <row r="124" spans="1:12" s="1" customFormat="1">
      <c r="A124" s="163"/>
      <c r="B124" s="163"/>
      <c r="C124" s="163"/>
      <c r="D124" s="163"/>
      <c r="E124" s="163"/>
      <c r="F124" s="163"/>
      <c r="G124" s="163"/>
      <c r="H124" s="163"/>
      <c r="I124" s="163"/>
      <c r="J124" s="163"/>
      <c r="K124" s="163"/>
      <c r="L124" s="433"/>
    </row>
    <row r="125" spans="1:12" s="1" customFormat="1">
      <c r="A125" s="163"/>
      <c r="B125" s="163"/>
      <c r="C125" s="163"/>
      <c r="D125" s="163"/>
      <c r="E125" s="163"/>
      <c r="F125" s="163"/>
      <c r="G125" s="163"/>
      <c r="H125" s="163"/>
      <c r="I125" s="163"/>
      <c r="J125" s="163"/>
      <c r="K125" s="163"/>
      <c r="L125" s="433"/>
    </row>
    <row r="126" spans="1:12" s="1" customFormat="1">
      <c r="A126" s="163"/>
      <c r="B126" s="163"/>
      <c r="C126" s="163"/>
      <c r="D126" s="163"/>
      <c r="E126" s="163"/>
      <c r="F126" s="163"/>
      <c r="G126" s="163"/>
      <c r="H126" s="163"/>
      <c r="I126" s="163"/>
      <c r="J126" s="163"/>
      <c r="K126" s="163"/>
      <c r="L126" s="433"/>
    </row>
    <row r="127" spans="1:12" s="1" customFormat="1">
      <c r="A127" s="163"/>
      <c r="B127" s="163"/>
      <c r="C127" s="163"/>
      <c r="D127" s="163"/>
      <c r="E127" s="163"/>
      <c r="F127" s="163"/>
      <c r="G127" s="163"/>
      <c r="H127" s="163"/>
      <c r="I127" s="163"/>
      <c r="J127" s="163"/>
      <c r="K127" s="163"/>
      <c r="L127" s="433"/>
    </row>
    <row r="128" spans="1:12" s="1" customFormat="1">
      <c r="A128" s="163"/>
      <c r="B128" s="163"/>
      <c r="C128" s="163"/>
      <c r="D128" s="163"/>
      <c r="E128" s="163"/>
      <c r="F128" s="163"/>
      <c r="G128" s="163"/>
      <c r="H128" s="163"/>
      <c r="I128" s="163"/>
      <c r="J128" s="163"/>
      <c r="K128" s="163"/>
      <c r="L128" s="433"/>
    </row>
    <row r="129" spans="1:12" s="1" customFormat="1">
      <c r="A129" s="163"/>
      <c r="B129" s="163"/>
      <c r="C129" s="163"/>
      <c r="D129" s="163"/>
      <c r="E129" s="163"/>
      <c r="F129" s="163"/>
      <c r="G129" s="163"/>
      <c r="H129" s="163"/>
      <c r="I129" s="163"/>
      <c r="J129" s="163"/>
      <c r="K129" s="163"/>
      <c r="L129" s="433"/>
    </row>
    <row r="130" spans="1:12" s="1" customFormat="1">
      <c r="A130" s="163"/>
      <c r="B130" s="163"/>
      <c r="C130" s="163"/>
      <c r="D130" s="163"/>
      <c r="E130" s="163"/>
      <c r="F130" s="163"/>
      <c r="G130" s="163"/>
      <c r="H130" s="163"/>
      <c r="I130" s="163"/>
      <c r="J130" s="163"/>
      <c r="K130" s="163"/>
      <c r="L130" s="433"/>
    </row>
    <row r="131" spans="1:12" s="1" customFormat="1">
      <c r="A131" s="163"/>
      <c r="B131" s="163"/>
      <c r="C131" s="163"/>
      <c r="D131" s="163"/>
      <c r="E131" s="163"/>
      <c r="F131" s="163"/>
      <c r="G131" s="163"/>
      <c r="H131" s="163"/>
      <c r="I131" s="163"/>
      <c r="J131" s="163"/>
      <c r="K131" s="163"/>
      <c r="L131" s="433"/>
    </row>
    <row r="132" spans="1:12" s="1" customFormat="1">
      <c r="A132" s="163"/>
      <c r="B132" s="163"/>
      <c r="C132" s="163"/>
      <c r="D132" s="163"/>
      <c r="E132" s="163"/>
      <c r="F132" s="163"/>
      <c r="G132" s="163"/>
      <c r="H132" s="163"/>
      <c r="I132" s="163"/>
      <c r="J132" s="163"/>
      <c r="K132" s="163"/>
      <c r="L132" s="433"/>
    </row>
    <row r="133" spans="1:12" s="1" customFormat="1">
      <c r="A133" s="163"/>
      <c r="B133" s="163"/>
      <c r="C133" s="163"/>
      <c r="D133" s="163"/>
      <c r="E133" s="163"/>
      <c r="F133" s="163"/>
      <c r="G133" s="163"/>
      <c r="H133" s="163"/>
      <c r="I133" s="163"/>
      <c r="J133" s="163"/>
      <c r="K133" s="163"/>
      <c r="L133" s="433"/>
    </row>
    <row r="134" spans="1:12" s="1" customFormat="1">
      <c r="A134" s="163"/>
      <c r="B134" s="163"/>
      <c r="C134" s="163"/>
      <c r="D134" s="163"/>
      <c r="E134" s="163"/>
      <c r="F134" s="163"/>
      <c r="G134" s="163"/>
      <c r="H134" s="163"/>
      <c r="I134" s="163"/>
      <c r="J134" s="163"/>
      <c r="K134" s="163"/>
      <c r="L134" s="433"/>
    </row>
    <row r="135" spans="1:12" s="1" customFormat="1">
      <c r="A135" s="163"/>
      <c r="B135" s="163"/>
      <c r="C135" s="163"/>
      <c r="D135" s="163"/>
      <c r="E135" s="163"/>
      <c r="F135" s="163"/>
      <c r="G135" s="163"/>
      <c r="H135" s="163"/>
      <c r="I135" s="163"/>
      <c r="J135" s="163"/>
      <c r="K135" s="163"/>
      <c r="L135" s="433"/>
    </row>
    <row r="136" spans="1:12" s="1" customFormat="1">
      <c r="A136" s="163"/>
      <c r="B136" s="163"/>
      <c r="C136" s="163"/>
      <c r="D136" s="163"/>
      <c r="E136" s="163"/>
      <c r="F136" s="163"/>
      <c r="G136" s="163"/>
      <c r="H136" s="163"/>
      <c r="I136" s="163"/>
      <c r="J136" s="163"/>
      <c r="K136" s="163"/>
      <c r="L136" s="433"/>
    </row>
    <row r="137" spans="1:12" s="1" customFormat="1">
      <c r="A137" s="163"/>
      <c r="B137" s="163"/>
      <c r="C137" s="163"/>
      <c r="D137" s="163"/>
      <c r="E137" s="163"/>
      <c r="F137" s="163"/>
      <c r="G137" s="163"/>
      <c r="H137" s="163"/>
      <c r="I137" s="163"/>
      <c r="J137" s="163"/>
      <c r="K137" s="163"/>
      <c r="L137" s="433"/>
    </row>
    <row r="138" spans="1:12" s="1" customFormat="1">
      <c r="A138" s="163"/>
      <c r="B138" s="163"/>
      <c r="C138" s="163"/>
      <c r="D138" s="163"/>
      <c r="E138" s="163"/>
      <c r="F138" s="163"/>
      <c r="G138" s="163"/>
      <c r="H138" s="163"/>
      <c r="I138" s="163"/>
      <c r="J138" s="163"/>
      <c r="K138" s="163"/>
      <c r="L138" s="433"/>
    </row>
    <row r="139" spans="1:12" s="1" customFormat="1">
      <c r="A139" s="163"/>
      <c r="B139" s="163"/>
      <c r="C139" s="163"/>
      <c r="D139" s="163"/>
      <c r="E139" s="163"/>
      <c r="F139" s="163"/>
      <c r="G139" s="163"/>
      <c r="H139" s="163"/>
      <c r="I139" s="163"/>
      <c r="J139" s="163"/>
      <c r="K139" s="163"/>
      <c r="L139" s="433"/>
    </row>
    <row r="140" spans="1:12" s="1" customFormat="1">
      <c r="A140" s="163"/>
      <c r="B140" s="163"/>
      <c r="C140" s="163"/>
      <c r="D140" s="163"/>
      <c r="E140" s="163"/>
      <c r="F140" s="163"/>
      <c r="G140" s="163"/>
      <c r="H140" s="163"/>
      <c r="I140" s="163"/>
      <c r="J140" s="163"/>
      <c r="K140" s="163"/>
      <c r="L140" s="433"/>
    </row>
    <row r="141" spans="1:12" s="1" customFormat="1">
      <c r="A141" s="163"/>
      <c r="B141" s="163"/>
      <c r="C141" s="163"/>
      <c r="D141" s="163"/>
      <c r="E141" s="163"/>
      <c r="F141" s="163"/>
      <c r="G141" s="163"/>
      <c r="H141" s="163"/>
      <c r="I141" s="163"/>
      <c r="J141" s="163"/>
      <c r="K141" s="163"/>
      <c r="L141" s="433"/>
    </row>
    <row r="142" spans="1:12" s="1" customFormat="1">
      <c r="A142" s="163"/>
      <c r="B142" s="163"/>
      <c r="C142" s="163"/>
      <c r="D142" s="163"/>
      <c r="E142" s="163"/>
      <c r="F142" s="163"/>
      <c r="G142" s="163"/>
      <c r="H142" s="163"/>
      <c r="I142" s="163"/>
      <c r="J142" s="163"/>
      <c r="K142" s="163"/>
      <c r="L142" s="433"/>
    </row>
    <row r="143" spans="1:12" s="1" customFormat="1">
      <c r="A143" s="163"/>
      <c r="B143" s="163"/>
      <c r="C143" s="163"/>
      <c r="D143" s="163"/>
      <c r="E143" s="163"/>
      <c r="F143" s="163"/>
      <c r="G143" s="163"/>
      <c r="H143" s="163"/>
      <c r="I143" s="163"/>
      <c r="J143" s="163"/>
      <c r="K143" s="163"/>
      <c r="L143" s="433"/>
    </row>
    <row r="144" spans="1:12" s="1" customFormat="1">
      <c r="A144" s="163"/>
      <c r="B144" s="163"/>
      <c r="C144" s="163"/>
      <c r="D144" s="163"/>
      <c r="E144" s="163"/>
      <c r="F144" s="163"/>
      <c r="G144" s="163"/>
      <c r="H144" s="163"/>
      <c r="I144" s="163"/>
      <c r="J144" s="163"/>
      <c r="K144" s="163"/>
      <c r="L144" s="433"/>
    </row>
    <row r="145" spans="1:12" s="1" customFormat="1">
      <c r="A145" s="163"/>
      <c r="B145" s="163"/>
      <c r="C145" s="163"/>
      <c r="D145" s="163"/>
      <c r="E145" s="163"/>
      <c r="F145" s="163"/>
      <c r="G145" s="163"/>
      <c r="H145" s="163"/>
      <c r="I145" s="163"/>
      <c r="J145" s="163"/>
      <c r="K145" s="163"/>
      <c r="L145" s="433"/>
    </row>
    <row r="146" spans="1:12" s="1" customFormat="1">
      <c r="A146" s="163"/>
      <c r="B146" s="163"/>
      <c r="C146" s="163"/>
      <c r="D146" s="163"/>
      <c r="E146" s="163"/>
      <c r="F146" s="163"/>
      <c r="G146" s="163"/>
      <c r="H146" s="163"/>
      <c r="I146" s="163"/>
      <c r="J146" s="163"/>
      <c r="K146" s="163"/>
      <c r="L146" s="433"/>
    </row>
    <row r="147" spans="1:12" s="1" customFormat="1">
      <c r="A147" s="163"/>
      <c r="B147" s="163"/>
      <c r="C147" s="163"/>
      <c r="D147" s="163"/>
      <c r="E147" s="163"/>
      <c r="F147" s="163"/>
      <c r="G147" s="163"/>
      <c r="H147" s="163"/>
      <c r="I147" s="163"/>
      <c r="J147" s="163"/>
      <c r="K147" s="163"/>
      <c r="L147" s="433"/>
    </row>
    <row r="148" spans="1:12" s="1" customFormat="1">
      <c r="A148" s="163"/>
      <c r="B148" s="163"/>
      <c r="C148" s="163"/>
      <c r="D148" s="163"/>
      <c r="E148" s="163"/>
      <c r="F148" s="163"/>
      <c r="G148" s="163"/>
      <c r="H148" s="163"/>
      <c r="I148" s="163"/>
      <c r="J148" s="163"/>
      <c r="K148" s="163"/>
      <c r="L148" s="433"/>
    </row>
    <row r="149" spans="1:12" s="1" customFormat="1">
      <c r="A149" s="163"/>
      <c r="B149" s="163"/>
      <c r="C149" s="163"/>
      <c r="D149" s="163"/>
      <c r="E149" s="163"/>
      <c r="F149" s="163"/>
      <c r="G149" s="163"/>
      <c r="H149" s="163"/>
      <c r="I149" s="163"/>
      <c r="J149" s="163"/>
      <c r="K149" s="163"/>
      <c r="L149" s="433"/>
    </row>
    <row r="150" spans="1:12" s="1" customFormat="1">
      <c r="A150" s="163"/>
      <c r="B150" s="163"/>
      <c r="C150" s="163"/>
      <c r="D150" s="163"/>
      <c r="E150" s="163"/>
      <c r="F150" s="163"/>
      <c r="G150" s="163"/>
      <c r="H150" s="163"/>
      <c r="I150" s="163"/>
      <c r="J150" s="163"/>
      <c r="K150" s="163"/>
      <c r="L150" s="433"/>
    </row>
    <row r="151" spans="1:12" s="1" customFormat="1">
      <c r="A151" s="163"/>
      <c r="B151" s="163"/>
      <c r="C151" s="163"/>
      <c r="D151" s="163"/>
      <c r="E151" s="163"/>
      <c r="F151" s="163"/>
      <c r="G151" s="163"/>
      <c r="H151" s="163"/>
      <c r="I151" s="163"/>
      <c r="J151" s="163"/>
      <c r="K151" s="163"/>
      <c r="L151" s="433"/>
    </row>
    <row r="152" spans="1:12" s="1" customFormat="1">
      <c r="A152" s="163"/>
      <c r="B152" s="163"/>
      <c r="C152" s="163"/>
      <c r="D152" s="163"/>
      <c r="E152" s="163"/>
      <c r="F152" s="163"/>
      <c r="G152" s="163"/>
      <c r="H152" s="163"/>
      <c r="I152" s="163"/>
      <c r="J152" s="163"/>
      <c r="K152" s="163"/>
      <c r="L152" s="433"/>
    </row>
    <row r="153" spans="1:12" s="1" customFormat="1">
      <c r="A153" s="163"/>
      <c r="B153" s="163"/>
      <c r="C153" s="163"/>
      <c r="D153" s="163"/>
      <c r="E153" s="163"/>
      <c r="F153" s="163"/>
      <c r="G153" s="163"/>
      <c r="H153" s="163"/>
      <c r="I153" s="163"/>
      <c r="J153" s="163"/>
      <c r="K153" s="163"/>
      <c r="L153" s="433"/>
    </row>
    <row r="154" spans="1:12" s="1" customFormat="1">
      <c r="A154" s="163"/>
      <c r="B154" s="163"/>
      <c r="C154" s="163"/>
      <c r="D154" s="163"/>
      <c r="E154" s="163"/>
      <c r="F154" s="163"/>
      <c r="G154" s="163"/>
      <c r="H154" s="163"/>
      <c r="I154" s="163"/>
      <c r="J154" s="163"/>
      <c r="K154" s="163"/>
      <c r="L154" s="433"/>
    </row>
    <row r="155" spans="1:12" s="1" customFormat="1">
      <c r="A155" s="163"/>
      <c r="B155" s="163"/>
      <c r="C155" s="163"/>
      <c r="D155" s="163"/>
      <c r="E155" s="163"/>
      <c r="F155" s="163"/>
      <c r="G155" s="163"/>
      <c r="H155" s="163"/>
      <c r="I155" s="163"/>
      <c r="J155" s="163"/>
      <c r="K155" s="163"/>
      <c r="L155" s="433"/>
    </row>
    <row r="156" spans="1:12" s="1" customFormat="1">
      <c r="A156" s="163"/>
      <c r="B156" s="163"/>
      <c r="C156" s="163"/>
      <c r="D156" s="163"/>
      <c r="E156" s="163"/>
      <c r="F156" s="163"/>
      <c r="G156" s="163"/>
      <c r="H156" s="163"/>
      <c r="I156" s="163"/>
      <c r="J156" s="163"/>
      <c r="K156" s="163"/>
      <c r="L156" s="433"/>
    </row>
    <row r="157" spans="1:12" s="1" customFormat="1">
      <c r="A157" s="163"/>
      <c r="B157" s="163"/>
      <c r="C157" s="163"/>
      <c r="D157" s="163"/>
      <c r="E157" s="163"/>
      <c r="F157" s="163"/>
      <c r="G157" s="163"/>
      <c r="H157" s="163"/>
      <c r="I157" s="163"/>
      <c r="J157" s="163"/>
      <c r="K157" s="163"/>
      <c r="L157" s="433"/>
    </row>
    <row r="158" spans="1:12" s="1" customFormat="1">
      <c r="A158" s="163"/>
      <c r="B158" s="163"/>
      <c r="C158" s="163"/>
      <c r="D158" s="163"/>
      <c r="E158" s="163"/>
      <c r="F158" s="163"/>
      <c r="G158" s="163"/>
      <c r="H158" s="163"/>
      <c r="I158" s="163"/>
      <c r="J158" s="163"/>
      <c r="K158" s="163"/>
      <c r="L158" s="433"/>
    </row>
    <row r="159" spans="1:12" s="1" customFormat="1">
      <c r="A159" s="163"/>
      <c r="B159" s="163"/>
      <c r="C159" s="163"/>
      <c r="D159" s="163"/>
      <c r="E159" s="163"/>
      <c r="F159" s="163"/>
      <c r="G159" s="163"/>
      <c r="H159" s="163"/>
      <c r="I159" s="163"/>
      <c r="J159" s="163"/>
      <c r="K159" s="163"/>
      <c r="L159" s="433"/>
    </row>
    <row r="160" spans="1:12" s="1" customFormat="1">
      <c r="A160" s="163"/>
      <c r="B160" s="163"/>
      <c r="C160" s="163"/>
      <c r="D160" s="163"/>
      <c r="E160" s="163"/>
      <c r="F160" s="163"/>
      <c r="G160" s="163"/>
      <c r="H160" s="163"/>
      <c r="I160" s="163"/>
      <c r="J160" s="163"/>
      <c r="K160" s="163"/>
      <c r="L160" s="433"/>
    </row>
    <row r="161" spans="1:12" s="1" customFormat="1">
      <c r="A161" s="163"/>
      <c r="B161" s="163"/>
      <c r="C161" s="163"/>
      <c r="D161" s="163"/>
      <c r="E161" s="163"/>
      <c r="F161" s="163"/>
      <c r="G161" s="163"/>
      <c r="H161" s="163"/>
      <c r="I161" s="163"/>
      <c r="J161" s="163"/>
      <c r="K161" s="163"/>
      <c r="L161" s="433"/>
    </row>
    <row r="162" spans="1:12" s="1" customFormat="1">
      <c r="A162" s="163"/>
      <c r="B162" s="163"/>
      <c r="C162" s="163"/>
      <c r="D162" s="163"/>
      <c r="E162" s="163"/>
      <c r="F162" s="163"/>
      <c r="G162" s="163"/>
      <c r="H162" s="163"/>
      <c r="I162" s="163"/>
      <c r="J162" s="163"/>
      <c r="K162" s="163"/>
      <c r="L162" s="433"/>
    </row>
    <row r="163" spans="1:12" s="1" customFormat="1">
      <c r="A163" s="163"/>
      <c r="B163" s="163"/>
      <c r="C163" s="163"/>
      <c r="D163" s="163"/>
      <c r="E163" s="163"/>
      <c r="F163" s="163"/>
      <c r="G163" s="163"/>
      <c r="H163" s="163"/>
      <c r="I163" s="163"/>
      <c r="J163" s="163"/>
      <c r="K163" s="163"/>
      <c r="L163" s="433"/>
    </row>
    <row r="164" spans="1:12" s="1" customFormat="1">
      <c r="A164" s="163"/>
      <c r="B164" s="163"/>
      <c r="C164" s="163"/>
      <c r="D164" s="163"/>
      <c r="E164" s="163"/>
      <c r="F164" s="163"/>
      <c r="G164" s="163"/>
      <c r="H164" s="163"/>
      <c r="I164" s="163"/>
      <c r="J164" s="163"/>
      <c r="K164" s="163"/>
      <c r="L164" s="433"/>
    </row>
    <row r="165" spans="1:12" s="1" customFormat="1">
      <c r="A165" s="163"/>
      <c r="B165" s="163"/>
      <c r="C165" s="163"/>
      <c r="D165" s="163"/>
      <c r="E165" s="163"/>
      <c r="F165" s="163"/>
      <c r="G165" s="163"/>
      <c r="H165" s="163"/>
      <c r="I165" s="163"/>
      <c r="J165" s="163"/>
      <c r="K165" s="163"/>
      <c r="L165" s="433"/>
    </row>
    <row r="166" spans="1:12" s="1" customFormat="1">
      <c r="A166" s="163"/>
      <c r="B166" s="163"/>
      <c r="C166" s="163"/>
      <c r="D166" s="163"/>
      <c r="E166" s="163"/>
      <c r="F166" s="163"/>
      <c r="G166" s="163"/>
      <c r="H166" s="163"/>
      <c r="I166" s="163"/>
      <c r="J166" s="163"/>
      <c r="K166" s="163"/>
      <c r="L166" s="433"/>
    </row>
    <row r="167" spans="1:12" s="1" customFormat="1">
      <c r="A167" s="163"/>
      <c r="B167" s="163"/>
      <c r="C167" s="163"/>
      <c r="D167" s="163"/>
      <c r="E167" s="163"/>
      <c r="F167" s="163"/>
      <c r="G167" s="163"/>
      <c r="H167" s="163"/>
      <c r="I167" s="163"/>
      <c r="J167" s="163"/>
      <c r="K167" s="163"/>
      <c r="L167" s="433"/>
    </row>
    <row r="168" spans="1:12" s="1" customFormat="1">
      <c r="A168" s="163"/>
      <c r="B168" s="163"/>
      <c r="C168" s="163"/>
      <c r="D168" s="163"/>
      <c r="E168" s="163"/>
      <c r="F168" s="163"/>
      <c r="G168" s="163"/>
      <c r="H168" s="163"/>
      <c r="I168" s="163"/>
      <c r="J168" s="163"/>
      <c r="K168" s="163"/>
      <c r="L168" s="433"/>
    </row>
    <row r="169" spans="1:12" s="1" customFormat="1">
      <c r="A169" s="163"/>
      <c r="B169" s="163"/>
      <c r="C169" s="163"/>
      <c r="D169" s="163"/>
      <c r="E169" s="163"/>
      <c r="F169" s="163"/>
      <c r="G169" s="163"/>
      <c r="H169" s="163"/>
      <c r="I169" s="163"/>
      <c r="J169" s="163"/>
      <c r="K169" s="163"/>
      <c r="L169" s="433"/>
    </row>
    <row r="170" spans="1:12" s="1" customFormat="1">
      <c r="A170" s="163"/>
      <c r="B170" s="163"/>
      <c r="C170" s="163"/>
      <c r="D170" s="163"/>
      <c r="E170" s="163"/>
      <c r="F170" s="163"/>
      <c r="G170" s="163"/>
      <c r="H170" s="163"/>
      <c r="I170" s="163"/>
      <c r="J170" s="163"/>
      <c r="K170" s="163"/>
      <c r="L170" s="433"/>
    </row>
    <row r="171" spans="1:12" s="1" customFormat="1">
      <c r="A171" s="163"/>
      <c r="B171" s="163"/>
      <c r="C171" s="163"/>
      <c r="D171" s="163"/>
      <c r="E171" s="163"/>
      <c r="F171" s="163"/>
      <c r="G171" s="163"/>
      <c r="H171" s="163"/>
      <c r="I171" s="163"/>
      <c r="J171" s="163"/>
      <c r="K171" s="163"/>
      <c r="L171" s="433"/>
    </row>
    <row r="172" spans="1:12" s="1" customFormat="1">
      <c r="A172" s="163"/>
      <c r="B172" s="163"/>
      <c r="C172" s="163"/>
      <c r="D172" s="163"/>
      <c r="E172" s="163"/>
      <c r="F172" s="163"/>
      <c r="G172" s="163"/>
      <c r="H172" s="163"/>
      <c r="I172" s="163"/>
      <c r="J172" s="163"/>
      <c r="K172" s="163"/>
      <c r="L172" s="433"/>
    </row>
    <row r="173" spans="1:12" s="1" customFormat="1">
      <c r="A173" s="163"/>
      <c r="B173" s="163"/>
      <c r="C173" s="163"/>
      <c r="D173" s="163"/>
      <c r="E173" s="163"/>
      <c r="F173" s="163"/>
      <c r="G173" s="163"/>
      <c r="H173" s="163"/>
      <c r="I173" s="163"/>
      <c r="J173" s="163"/>
      <c r="K173" s="163"/>
      <c r="L173" s="433"/>
    </row>
    <row r="174" spans="1:12" s="1" customFormat="1">
      <c r="A174" s="163"/>
      <c r="B174" s="163"/>
      <c r="C174" s="163"/>
      <c r="D174" s="163"/>
      <c r="E174" s="163"/>
      <c r="F174" s="163"/>
      <c r="G174" s="163"/>
      <c r="H174" s="163"/>
      <c r="I174" s="163"/>
      <c r="J174" s="163"/>
      <c r="K174" s="163"/>
      <c r="L174" s="433"/>
    </row>
    <row r="175" spans="1:12" s="1" customFormat="1">
      <c r="A175" s="163"/>
      <c r="B175" s="163"/>
      <c r="C175" s="163"/>
      <c r="D175" s="163"/>
      <c r="E175" s="163"/>
      <c r="F175" s="163"/>
      <c r="G175" s="163"/>
      <c r="H175" s="163"/>
      <c r="I175" s="163"/>
      <c r="J175" s="163"/>
      <c r="K175" s="163"/>
      <c r="L175" s="433"/>
    </row>
    <row r="176" spans="1:12" s="1" customFormat="1">
      <c r="A176" s="163"/>
      <c r="B176" s="163"/>
      <c r="C176" s="163"/>
      <c r="D176" s="163"/>
      <c r="E176" s="163"/>
      <c r="F176" s="163"/>
      <c r="G176" s="163"/>
      <c r="H176" s="163"/>
      <c r="I176" s="163"/>
      <c r="J176" s="163"/>
      <c r="K176" s="163"/>
      <c r="L176" s="433"/>
    </row>
    <row r="177" spans="1:12" s="1" customFormat="1">
      <c r="A177" s="163"/>
      <c r="B177" s="163"/>
      <c r="C177" s="163"/>
      <c r="D177" s="163"/>
      <c r="E177" s="163"/>
      <c r="F177" s="163"/>
      <c r="G177" s="163"/>
      <c r="H177" s="163"/>
      <c r="I177" s="163"/>
      <c r="J177" s="163"/>
      <c r="K177" s="163"/>
      <c r="L177" s="433"/>
    </row>
    <row r="178" spans="1:12" s="1" customFormat="1">
      <c r="A178" s="163"/>
      <c r="B178" s="163"/>
      <c r="C178" s="163"/>
      <c r="D178" s="163"/>
      <c r="E178" s="163"/>
      <c r="F178" s="163"/>
      <c r="G178" s="163"/>
      <c r="H178" s="163"/>
      <c r="I178" s="163"/>
      <c r="J178" s="163"/>
      <c r="K178" s="163"/>
      <c r="L178" s="433"/>
    </row>
    <row r="179" spans="1:12" s="1" customFormat="1">
      <c r="A179" s="163"/>
      <c r="B179" s="163"/>
      <c r="C179" s="163"/>
      <c r="D179" s="163"/>
      <c r="E179" s="163"/>
      <c r="F179" s="163"/>
      <c r="G179" s="163"/>
      <c r="H179" s="163"/>
      <c r="I179" s="163"/>
      <c r="J179" s="163"/>
      <c r="K179" s="163"/>
      <c r="L179" s="433"/>
    </row>
    <row r="180" spans="1:12" s="1" customFormat="1">
      <c r="A180" s="163"/>
      <c r="B180" s="163"/>
      <c r="C180" s="163"/>
      <c r="D180" s="163"/>
      <c r="E180" s="163"/>
      <c r="F180" s="163"/>
      <c r="G180" s="163"/>
      <c r="H180" s="163"/>
      <c r="I180" s="163"/>
      <c r="J180" s="163"/>
      <c r="K180" s="163"/>
      <c r="L180" s="433"/>
    </row>
    <row r="181" spans="1:12" s="1" customFormat="1">
      <c r="A181" s="163"/>
      <c r="B181" s="163"/>
      <c r="C181" s="163"/>
      <c r="D181" s="163"/>
      <c r="E181" s="163"/>
      <c r="F181" s="163"/>
      <c r="G181" s="163"/>
      <c r="H181" s="163"/>
      <c r="I181" s="163"/>
      <c r="J181" s="163"/>
      <c r="K181" s="163"/>
      <c r="L181" s="433"/>
    </row>
    <row r="182" spans="1:12" s="1" customFormat="1">
      <c r="A182" s="163"/>
      <c r="B182" s="163"/>
      <c r="C182" s="163"/>
      <c r="D182" s="163"/>
      <c r="E182" s="163"/>
      <c r="F182" s="163"/>
      <c r="G182" s="163"/>
      <c r="H182" s="163"/>
      <c r="I182" s="163"/>
      <c r="J182" s="163"/>
      <c r="K182" s="163"/>
      <c r="L182" s="433"/>
    </row>
    <row r="183" spans="1:12" s="1" customFormat="1">
      <c r="A183" s="163"/>
      <c r="B183" s="163"/>
      <c r="C183" s="163"/>
      <c r="D183" s="163"/>
      <c r="E183" s="163"/>
      <c r="F183" s="163"/>
      <c r="G183" s="163"/>
      <c r="H183" s="163"/>
      <c r="I183" s="163"/>
      <c r="J183" s="163"/>
      <c r="K183" s="163"/>
      <c r="L183" s="433"/>
    </row>
    <row r="184" spans="1:12" s="1" customFormat="1">
      <c r="A184" s="163"/>
      <c r="B184" s="163"/>
      <c r="C184" s="163"/>
      <c r="D184" s="163"/>
      <c r="E184" s="163"/>
      <c r="F184" s="163"/>
      <c r="G184" s="163"/>
      <c r="H184" s="163"/>
      <c r="I184" s="163"/>
      <c r="J184" s="163"/>
      <c r="K184" s="163"/>
      <c r="L184" s="433"/>
    </row>
    <row r="185" spans="1:12" s="1" customFormat="1">
      <c r="A185" s="163"/>
      <c r="B185" s="163"/>
      <c r="C185" s="163"/>
      <c r="D185" s="163"/>
      <c r="E185" s="163"/>
      <c r="F185" s="163"/>
      <c r="G185" s="163"/>
      <c r="H185" s="163"/>
      <c r="I185" s="163"/>
      <c r="J185" s="163"/>
      <c r="K185" s="163"/>
      <c r="L185" s="433"/>
    </row>
    <row r="186" spans="1:12" s="1" customFormat="1">
      <c r="A186" s="163"/>
      <c r="B186" s="163"/>
      <c r="C186" s="163"/>
      <c r="D186" s="163"/>
      <c r="E186" s="163"/>
      <c r="F186" s="163"/>
      <c r="G186" s="163"/>
      <c r="H186" s="163"/>
      <c r="I186" s="163"/>
      <c r="J186" s="163"/>
      <c r="K186" s="163"/>
      <c r="L186" s="433"/>
    </row>
    <row r="187" spans="1:12" s="1" customFormat="1">
      <c r="A187" s="163"/>
      <c r="B187" s="163"/>
      <c r="C187" s="163"/>
      <c r="D187" s="163"/>
      <c r="E187" s="163"/>
      <c r="F187" s="163"/>
      <c r="G187" s="163"/>
      <c r="H187" s="163"/>
      <c r="I187" s="163"/>
      <c r="J187" s="163"/>
      <c r="K187" s="163"/>
      <c r="L187" s="433"/>
    </row>
    <row r="188" spans="1:12" s="1" customFormat="1">
      <c r="A188" s="163"/>
      <c r="B188" s="163"/>
      <c r="C188" s="163"/>
      <c r="D188" s="163"/>
      <c r="E188" s="163"/>
      <c r="F188" s="163"/>
      <c r="G188" s="163"/>
      <c r="H188" s="163"/>
      <c r="I188" s="163"/>
      <c r="J188" s="163"/>
      <c r="K188" s="163"/>
      <c r="L188" s="433"/>
    </row>
    <row r="189" spans="1:12" s="1" customFormat="1">
      <c r="A189" s="163"/>
      <c r="B189" s="163"/>
      <c r="C189" s="163"/>
      <c r="D189" s="163"/>
      <c r="E189" s="163"/>
      <c r="F189" s="163"/>
      <c r="G189" s="163"/>
      <c r="H189" s="163"/>
      <c r="I189" s="163"/>
      <c r="J189" s="163"/>
      <c r="K189" s="163"/>
      <c r="L189" s="433"/>
    </row>
    <row r="190" spans="1:12" s="1" customFormat="1">
      <c r="A190" s="163"/>
      <c r="B190" s="163"/>
      <c r="C190" s="163"/>
      <c r="D190" s="163"/>
      <c r="E190" s="163"/>
      <c r="F190" s="163"/>
      <c r="G190" s="163"/>
      <c r="H190" s="163"/>
      <c r="I190" s="163"/>
      <c r="J190" s="163"/>
      <c r="K190" s="163"/>
      <c r="L190" s="433"/>
    </row>
    <row r="191" spans="1:12" s="1" customFormat="1">
      <c r="A191" s="163"/>
      <c r="B191" s="163"/>
      <c r="C191" s="163"/>
      <c r="D191" s="163"/>
      <c r="E191" s="163"/>
      <c r="F191" s="163"/>
      <c r="G191" s="163"/>
      <c r="H191" s="163"/>
      <c r="I191" s="163"/>
      <c r="J191" s="163"/>
      <c r="K191" s="163"/>
      <c r="L191" s="433"/>
    </row>
    <row r="192" spans="1:12" s="1" customFormat="1">
      <c r="A192" s="163"/>
      <c r="B192" s="163"/>
      <c r="C192" s="163"/>
      <c r="D192" s="163"/>
      <c r="E192" s="163"/>
      <c r="F192" s="163"/>
      <c r="G192" s="163"/>
      <c r="H192" s="163"/>
      <c r="I192" s="163"/>
      <c r="J192" s="163"/>
      <c r="K192" s="163"/>
      <c r="L192" s="433"/>
    </row>
    <row r="193" spans="1:12" s="1" customFormat="1">
      <c r="A193" s="163"/>
      <c r="B193" s="163"/>
      <c r="C193" s="163"/>
      <c r="D193" s="163"/>
      <c r="E193" s="163"/>
      <c r="F193" s="163"/>
      <c r="G193" s="163"/>
      <c r="H193" s="163"/>
      <c r="I193" s="163"/>
      <c r="J193" s="163"/>
      <c r="K193" s="163"/>
      <c r="L193" s="433"/>
    </row>
    <row r="194" spans="1:12" s="1" customFormat="1">
      <c r="A194" s="163"/>
      <c r="B194" s="163"/>
      <c r="C194" s="163"/>
      <c r="D194" s="163"/>
      <c r="E194" s="163"/>
      <c r="F194" s="163"/>
      <c r="G194" s="163"/>
      <c r="H194" s="163"/>
      <c r="I194" s="163"/>
      <c r="J194" s="163"/>
      <c r="K194" s="163"/>
      <c r="L194" s="433"/>
    </row>
    <row r="195" spans="1:12" s="1" customFormat="1">
      <c r="A195" s="163"/>
      <c r="B195" s="163"/>
      <c r="C195" s="163"/>
      <c r="D195" s="163"/>
      <c r="E195" s="163"/>
      <c r="F195" s="163"/>
      <c r="G195" s="163"/>
      <c r="H195" s="163"/>
      <c r="I195" s="163"/>
      <c r="J195" s="163"/>
      <c r="K195" s="163"/>
      <c r="L195" s="433"/>
    </row>
    <row r="196" spans="1:12" s="1" customFormat="1">
      <c r="A196" s="163"/>
      <c r="B196" s="163"/>
      <c r="C196" s="163"/>
      <c r="D196" s="163"/>
      <c r="E196" s="163"/>
      <c r="F196" s="163"/>
      <c r="G196" s="163"/>
      <c r="H196" s="163"/>
      <c r="I196" s="163"/>
      <c r="J196" s="163"/>
      <c r="K196" s="163"/>
      <c r="L196" s="433"/>
    </row>
    <row r="197" spans="1:12" s="1" customFormat="1">
      <c r="A197" s="163"/>
      <c r="B197" s="163"/>
      <c r="C197" s="163"/>
      <c r="D197" s="163"/>
      <c r="E197" s="163"/>
      <c r="F197" s="163"/>
      <c r="G197" s="163"/>
      <c r="H197" s="163"/>
      <c r="I197" s="163"/>
      <c r="J197" s="163"/>
      <c r="K197" s="163"/>
      <c r="L197" s="433"/>
    </row>
    <row r="198" spans="1:12" s="1" customFormat="1">
      <c r="A198" s="163"/>
      <c r="B198" s="163"/>
      <c r="C198" s="163"/>
      <c r="D198" s="163"/>
      <c r="E198" s="163"/>
      <c r="F198" s="163"/>
      <c r="G198" s="163"/>
      <c r="H198" s="163"/>
      <c r="I198" s="163"/>
      <c r="J198" s="163"/>
      <c r="K198" s="163"/>
      <c r="L198" s="433"/>
    </row>
    <row r="199" spans="1:12" s="1" customFormat="1">
      <c r="A199" s="163"/>
      <c r="B199" s="163"/>
      <c r="C199" s="163"/>
      <c r="D199" s="163"/>
      <c r="E199" s="163"/>
      <c r="F199" s="163"/>
      <c r="G199" s="163"/>
      <c r="H199" s="163"/>
      <c r="I199" s="163"/>
      <c r="J199" s="163"/>
      <c r="K199" s="163"/>
      <c r="L199" s="433"/>
    </row>
    <row r="200" spans="1:12" s="1" customFormat="1">
      <c r="A200" s="163"/>
      <c r="B200" s="163"/>
      <c r="C200" s="163"/>
      <c r="D200" s="163"/>
      <c r="E200" s="163"/>
      <c r="F200" s="163"/>
      <c r="G200" s="163"/>
      <c r="H200" s="163"/>
      <c r="I200" s="163"/>
      <c r="J200" s="163"/>
      <c r="K200" s="163"/>
      <c r="L200" s="433"/>
    </row>
    <row r="201" spans="1:12" s="1" customFormat="1">
      <c r="A201" s="163"/>
      <c r="B201" s="163"/>
      <c r="C201" s="163"/>
      <c r="D201" s="163"/>
      <c r="E201" s="163"/>
      <c r="F201" s="163"/>
      <c r="G201" s="163"/>
      <c r="H201" s="163"/>
      <c r="I201" s="163"/>
      <c r="J201" s="163"/>
      <c r="K201" s="163"/>
      <c r="L201" s="433"/>
    </row>
    <row r="202" spans="1:12" s="1" customFormat="1">
      <c r="A202" s="163"/>
      <c r="B202" s="163"/>
      <c r="C202" s="163"/>
      <c r="D202" s="163"/>
      <c r="E202" s="163"/>
      <c r="F202" s="163"/>
      <c r="G202" s="163"/>
      <c r="H202" s="163"/>
      <c r="I202" s="163"/>
      <c r="J202" s="163"/>
      <c r="K202" s="163"/>
      <c r="L202" s="433"/>
    </row>
    <row r="203" spans="1:12" s="1" customFormat="1">
      <c r="A203" s="163"/>
      <c r="B203" s="163"/>
      <c r="C203" s="163"/>
      <c r="D203" s="163"/>
      <c r="E203" s="163"/>
      <c r="F203" s="163"/>
      <c r="G203" s="163"/>
      <c r="H203" s="163"/>
      <c r="I203" s="163"/>
      <c r="J203" s="163"/>
      <c r="K203" s="163"/>
      <c r="L203" s="433"/>
    </row>
    <row r="204" spans="1:12" s="1" customFormat="1">
      <c r="A204" s="163"/>
      <c r="B204" s="163"/>
      <c r="C204" s="163"/>
      <c r="D204" s="163"/>
      <c r="E204" s="163"/>
      <c r="F204" s="163"/>
      <c r="G204" s="163"/>
      <c r="H204" s="163"/>
      <c r="I204" s="163"/>
      <c r="J204" s="163"/>
      <c r="K204" s="163"/>
      <c r="L204" s="433"/>
    </row>
    <row r="205" spans="1:12" s="1" customFormat="1">
      <c r="A205" s="163"/>
      <c r="B205" s="163"/>
      <c r="C205" s="163"/>
      <c r="D205" s="163"/>
      <c r="E205" s="163"/>
      <c r="F205" s="163"/>
      <c r="G205" s="163"/>
      <c r="H205" s="163"/>
      <c r="I205" s="163"/>
      <c r="J205" s="163"/>
      <c r="K205" s="163"/>
      <c r="L205" s="433"/>
    </row>
    <row r="206" spans="1:12" s="1" customFormat="1">
      <c r="A206" s="163"/>
      <c r="B206" s="163"/>
      <c r="C206" s="163"/>
      <c r="D206" s="163"/>
      <c r="E206" s="163"/>
      <c r="F206" s="163"/>
      <c r="G206" s="163"/>
      <c r="H206" s="163"/>
      <c r="I206" s="163"/>
      <c r="J206" s="163"/>
      <c r="K206" s="163"/>
      <c r="L206" s="433"/>
    </row>
    <row r="207" spans="1:12" s="1" customFormat="1">
      <c r="A207" s="163"/>
      <c r="B207" s="163"/>
      <c r="C207" s="163"/>
      <c r="D207" s="163"/>
      <c r="E207" s="163"/>
      <c r="F207" s="163"/>
      <c r="G207" s="163"/>
      <c r="H207" s="163"/>
      <c r="I207" s="163"/>
      <c r="J207" s="163"/>
      <c r="K207" s="163"/>
      <c r="L207" s="433"/>
    </row>
    <row r="208" spans="1:12" s="1" customFormat="1">
      <c r="A208" s="163"/>
      <c r="B208" s="163"/>
      <c r="C208" s="163"/>
      <c r="D208" s="163"/>
      <c r="E208" s="163"/>
      <c r="F208" s="163"/>
      <c r="G208" s="163"/>
      <c r="H208" s="163"/>
      <c r="I208" s="163"/>
      <c r="J208" s="163"/>
      <c r="K208" s="163"/>
      <c r="L208" s="433"/>
    </row>
    <row r="209" spans="1:12" s="1" customFormat="1">
      <c r="A209" s="163"/>
      <c r="B209" s="163"/>
      <c r="C209" s="163"/>
      <c r="D209" s="163"/>
      <c r="E209" s="163"/>
      <c r="F209" s="163"/>
      <c r="G209" s="163"/>
      <c r="H209" s="163"/>
      <c r="I209" s="163"/>
      <c r="J209" s="163"/>
      <c r="K209" s="163"/>
      <c r="L209" s="433"/>
    </row>
    <row r="210" spans="1:12" s="1" customFormat="1">
      <c r="A210" s="163"/>
      <c r="B210" s="163"/>
      <c r="C210" s="163"/>
      <c r="D210" s="163"/>
      <c r="E210" s="163"/>
      <c r="F210" s="163"/>
      <c r="G210" s="163"/>
      <c r="H210" s="163"/>
      <c r="I210" s="163"/>
      <c r="J210" s="163"/>
      <c r="K210" s="163"/>
      <c r="L210" s="433"/>
    </row>
    <row r="211" spans="1:12" s="1" customFormat="1">
      <c r="A211" s="163"/>
      <c r="B211" s="163"/>
      <c r="C211" s="163"/>
      <c r="D211" s="163"/>
      <c r="E211" s="163"/>
      <c r="F211" s="163"/>
      <c r="G211" s="163"/>
      <c r="H211" s="163"/>
      <c r="I211" s="163"/>
      <c r="J211" s="163"/>
      <c r="K211" s="163"/>
      <c r="L211" s="433"/>
    </row>
    <row r="212" spans="1:12" s="1" customFormat="1">
      <c r="A212" s="163"/>
      <c r="B212" s="163"/>
      <c r="C212" s="163"/>
      <c r="D212" s="163"/>
      <c r="E212" s="163"/>
      <c r="F212" s="163"/>
      <c r="G212" s="163"/>
      <c r="H212" s="163"/>
      <c r="I212" s="163"/>
      <c r="J212" s="163"/>
      <c r="K212" s="163"/>
      <c r="L212" s="433"/>
    </row>
    <row r="213" spans="1:12" s="1" customFormat="1">
      <c r="A213" s="163"/>
      <c r="B213" s="163"/>
      <c r="C213" s="163"/>
      <c r="D213" s="163"/>
      <c r="E213" s="163"/>
      <c r="F213" s="163"/>
      <c r="G213" s="163"/>
      <c r="H213" s="163"/>
      <c r="I213" s="163"/>
      <c r="J213" s="163"/>
      <c r="K213" s="163"/>
      <c r="L213" s="433"/>
    </row>
    <row r="214" spans="1:12" s="1" customFormat="1">
      <c r="A214" s="163"/>
      <c r="B214" s="163"/>
      <c r="C214" s="163"/>
      <c r="D214" s="163"/>
      <c r="E214" s="163"/>
      <c r="F214" s="163"/>
      <c r="G214" s="163"/>
      <c r="H214" s="163"/>
      <c r="I214" s="163"/>
      <c r="J214" s="163"/>
      <c r="K214" s="163"/>
      <c r="L214" s="433"/>
    </row>
    <row r="215" spans="1:12" s="1" customFormat="1">
      <c r="A215" s="163"/>
      <c r="B215" s="163"/>
      <c r="C215" s="163"/>
      <c r="D215" s="163"/>
      <c r="E215" s="163"/>
      <c r="F215" s="163"/>
      <c r="G215" s="163"/>
      <c r="H215" s="163"/>
      <c r="I215" s="163"/>
      <c r="J215" s="163"/>
      <c r="K215" s="163"/>
      <c r="L215" s="433"/>
    </row>
    <row r="216" spans="1:12" s="1" customFormat="1">
      <c r="A216" s="163"/>
      <c r="B216" s="163"/>
      <c r="C216" s="163"/>
      <c r="D216" s="163"/>
      <c r="E216" s="163"/>
      <c r="F216" s="163"/>
      <c r="G216" s="163"/>
      <c r="H216" s="163"/>
      <c r="I216" s="163"/>
      <c r="J216" s="163"/>
      <c r="K216" s="163"/>
      <c r="L216" s="433"/>
    </row>
    <row r="217" spans="1:12" s="1" customFormat="1">
      <c r="A217" s="163"/>
      <c r="B217" s="163"/>
      <c r="C217" s="163"/>
      <c r="D217" s="163"/>
      <c r="E217" s="163"/>
      <c r="F217" s="163"/>
      <c r="G217" s="163"/>
      <c r="H217" s="163"/>
      <c r="I217" s="163"/>
      <c r="J217" s="163"/>
      <c r="K217" s="163"/>
      <c r="L217" s="433"/>
    </row>
    <row r="218" spans="1:12" s="1" customFormat="1">
      <c r="A218" s="163"/>
      <c r="B218" s="163"/>
      <c r="C218" s="163"/>
      <c r="D218" s="163"/>
      <c r="E218" s="163"/>
      <c r="F218" s="163"/>
      <c r="G218" s="163"/>
      <c r="H218" s="163"/>
      <c r="I218" s="163"/>
      <c r="J218" s="163"/>
      <c r="K218" s="163"/>
      <c r="L218" s="433"/>
    </row>
    <row r="219" spans="1:12" s="1" customFormat="1">
      <c r="A219" s="163"/>
      <c r="B219" s="163"/>
      <c r="C219" s="163"/>
      <c r="D219" s="163"/>
      <c r="E219" s="163"/>
      <c r="F219" s="163"/>
      <c r="G219" s="163"/>
      <c r="H219" s="163"/>
      <c r="I219" s="163"/>
      <c r="J219" s="163"/>
      <c r="K219" s="163"/>
      <c r="L219" s="433"/>
    </row>
    <row r="220" spans="1:12" s="1" customFormat="1">
      <c r="A220" s="163"/>
      <c r="B220" s="163"/>
      <c r="C220" s="163"/>
      <c r="D220" s="163"/>
      <c r="E220" s="163"/>
      <c r="F220" s="163"/>
      <c r="G220" s="163"/>
      <c r="H220" s="163"/>
      <c r="I220" s="163"/>
      <c r="J220" s="163"/>
      <c r="K220" s="163"/>
      <c r="L220" s="433"/>
    </row>
    <row r="221" spans="1:12" s="1" customFormat="1">
      <c r="A221" s="163"/>
      <c r="B221" s="163"/>
      <c r="C221" s="163"/>
      <c r="D221" s="163"/>
      <c r="E221" s="163"/>
      <c r="F221" s="163"/>
      <c r="G221" s="163"/>
      <c r="H221" s="163"/>
      <c r="I221" s="163"/>
      <c r="J221" s="163"/>
      <c r="K221" s="163"/>
      <c r="L221" s="433"/>
    </row>
    <row r="222" spans="1:12" s="1" customFormat="1">
      <c r="A222" s="163"/>
      <c r="B222" s="163"/>
      <c r="C222" s="163"/>
      <c r="D222" s="163"/>
      <c r="E222" s="163"/>
      <c r="F222" s="163"/>
      <c r="G222" s="163"/>
      <c r="H222" s="163"/>
      <c r="I222" s="163"/>
      <c r="J222" s="163"/>
      <c r="K222" s="163"/>
      <c r="L222" s="433"/>
    </row>
    <row r="223" spans="1:12" s="1" customFormat="1">
      <c r="A223" s="163"/>
      <c r="B223" s="163"/>
      <c r="C223" s="163"/>
      <c r="D223" s="163"/>
      <c r="E223" s="163"/>
      <c r="F223" s="163"/>
      <c r="G223" s="163"/>
      <c r="H223" s="163"/>
      <c r="I223" s="163"/>
      <c r="J223" s="163"/>
      <c r="K223" s="163"/>
      <c r="L223" s="433"/>
    </row>
    <row r="224" spans="1:12" s="1" customFormat="1">
      <c r="A224" s="163"/>
      <c r="B224" s="163"/>
      <c r="C224" s="163"/>
      <c r="D224" s="163"/>
      <c r="E224" s="163"/>
      <c r="F224" s="163"/>
      <c r="G224" s="163"/>
      <c r="H224" s="163"/>
      <c r="I224" s="163"/>
      <c r="J224" s="163"/>
      <c r="K224" s="163"/>
      <c r="L224" s="433"/>
    </row>
    <row r="225" spans="1:12" s="1" customFormat="1">
      <c r="A225" s="163"/>
      <c r="B225" s="163"/>
      <c r="C225" s="163"/>
      <c r="D225" s="163"/>
      <c r="E225" s="163"/>
      <c r="F225" s="163"/>
      <c r="G225" s="163"/>
      <c r="H225" s="163"/>
      <c r="I225" s="163"/>
      <c r="J225" s="163"/>
      <c r="K225" s="163"/>
      <c r="L225" s="433"/>
    </row>
    <row r="226" spans="1:12" s="1" customFormat="1">
      <c r="A226" s="163"/>
      <c r="B226" s="163"/>
      <c r="C226" s="163"/>
      <c r="D226" s="163"/>
      <c r="E226" s="163"/>
      <c r="F226" s="163"/>
      <c r="G226" s="163"/>
      <c r="H226" s="163"/>
      <c r="I226" s="163"/>
      <c r="J226" s="163"/>
      <c r="K226" s="163"/>
      <c r="L226" s="433"/>
    </row>
    <row r="227" spans="1:12" s="1" customFormat="1">
      <c r="A227" s="163"/>
      <c r="B227" s="163"/>
      <c r="C227" s="163"/>
      <c r="D227" s="163"/>
      <c r="E227" s="163"/>
      <c r="F227" s="163"/>
      <c r="G227" s="163"/>
      <c r="H227" s="163"/>
      <c r="I227" s="163"/>
      <c r="J227" s="163"/>
      <c r="K227" s="163"/>
      <c r="L227" s="433"/>
    </row>
    <row r="228" spans="1:12" s="1" customFormat="1">
      <c r="A228" s="163"/>
      <c r="B228" s="163"/>
      <c r="C228" s="163"/>
      <c r="D228" s="163"/>
      <c r="E228" s="163"/>
      <c r="F228" s="163"/>
      <c r="G228" s="163"/>
      <c r="H228" s="163"/>
      <c r="I228" s="163"/>
      <c r="J228" s="163"/>
      <c r="K228" s="163"/>
      <c r="L228" s="433"/>
    </row>
    <row r="229" spans="1:12" s="1" customFormat="1">
      <c r="A229" s="163"/>
      <c r="B229" s="163"/>
      <c r="C229" s="163"/>
      <c r="D229" s="163"/>
      <c r="E229" s="163"/>
      <c r="F229" s="163"/>
      <c r="G229" s="163"/>
      <c r="H229" s="163"/>
      <c r="I229" s="163"/>
      <c r="J229" s="163"/>
      <c r="K229" s="163"/>
      <c r="L229" s="433"/>
    </row>
    <row r="230" spans="1:12" s="1" customFormat="1">
      <c r="A230" s="163"/>
      <c r="B230" s="163"/>
      <c r="C230" s="163"/>
      <c r="D230" s="163"/>
      <c r="E230" s="163"/>
      <c r="F230" s="163"/>
      <c r="G230" s="163"/>
      <c r="H230" s="163"/>
      <c r="I230" s="163"/>
      <c r="J230" s="163"/>
      <c r="K230" s="163"/>
      <c r="L230" s="433"/>
    </row>
    <row r="231" spans="1:12" s="1" customFormat="1">
      <c r="A231" s="163"/>
      <c r="B231" s="163"/>
      <c r="C231" s="163"/>
      <c r="D231" s="163"/>
      <c r="E231" s="163"/>
      <c r="F231" s="163"/>
      <c r="G231" s="163"/>
      <c r="H231" s="163"/>
      <c r="I231" s="163"/>
      <c r="J231" s="163"/>
      <c r="K231" s="163"/>
      <c r="L231" s="433"/>
    </row>
    <row r="232" spans="1:12" s="1" customFormat="1">
      <c r="A232" s="163"/>
      <c r="B232" s="163"/>
      <c r="C232" s="163"/>
      <c r="D232" s="163"/>
      <c r="E232" s="163"/>
      <c r="F232" s="163"/>
      <c r="G232" s="163"/>
      <c r="H232" s="163"/>
      <c r="I232" s="163"/>
      <c r="J232" s="163"/>
      <c r="K232" s="163"/>
      <c r="L232" s="433"/>
    </row>
    <row r="233" spans="1:12" s="1" customFormat="1">
      <c r="A233" s="163"/>
      <c r="B233" s="163"/>
      <c r="C233" s="163"/>
      <c r="D233" s="163"/>
      <c r="E233" s="163"/>
      <c r="F233" s="163"/>
      <c r="G233" s="163"/>
      <c r="H233" s="163"/>
      <c r="I233" s="163"/>
      <c r="J233" s="163"/>
      <c r="K233" s="163"/>
      <c r="L233" s="433"/>
    </row>
    <row r="234" spans="1:12" s="1" customFormat="1">
      <c r="A234" s="163"/>
      <c r="B234" s="163"/>
      <c r="C234" s="163"/>
      <c r="D234" s="163"/>
      <c r="E234" s="163"/>
      <c r="F234" s="163"/>
      <c r="G234" s="163"/>
      <c r="H234" s="163"/>
      <c r="I234" s="163"/>
      <c r="J234" s="163"/>
      <c r="K234" s="163"/>
      <c r="L234" s="433"/>
    </row>
    <row r="235" spans="1:12" s="1" customFormat="1">
      <c r="A235" s="163"/>
      <c r="B235" s="163"/>
      <c r="C235" s="163"/>
      <c r="D235" s="163"/>
      <c r="E235" s="163"/>
      <c r="F235" s="163"/>
      <c r="G235" s="163"/>
      <c r="H235" s="163"/>
      <c r="I235" s="163"/>
      <c r="J235" s="163"/>
      <c r="K235" s="163"/>
      <c r="L235" s="433"/>
    </row>
    <row r="236" spans="1:12" s="1" customFormat="1">
      <c r="A236" s="163"/>
      <c r="B236" s="163"/>
      <c r="C236" s="163"/>
      <c r="D236" s="163"/>
      <c r="E236" s="163"/>
      <c r="F236" s="163"/>
      <c r="G236" s="163"/>
      <c r="H236" s="163"/>
      <c r="I236" s="163"/>
      <c r="J236" s="163"/>
      <c r="K236" s="163"/>
      <c r="L236" s="433"/>
    </row>
    <row r="237" spans="1:12" s="1" customFormat="1">
      <c r="A237" s="163"/>
      <c r="B237" s="163"/>
      <c r="C237" s="163"/>
      <c r="D237" s="163"/>
      <c r="E237" s="163"/>
      <c r="F237" s="163"/>
      <c r="G237" s="163"/>
      <c r="H237" s="163"/>
      <c r="I237" s="163"/>
      <c r="J237" s="163"/>
      <c r="K237" s="163"/>
      <c r="L237" s="433"/>
    </row>
    <row r="238" spans="1:12" s="1" customFormat="1">
      <c r="A238" s="163"/>
      <c r="B238" s="163"/>
      <c r="C238" s="163"/>
      <c r="D238" s="163"/>
      <c r="E238" s="163"/>
      <c r="F238" s="163"/>
      <c r="G238" s="163"/>
      <c r="H238" s="163"/>
      <c r="I238" s="163"/>
      <c r="J238" s="163"/>
      <c r="K238" s="163"/>
      <c r="L238" s="433"/>
    </row>
    <row r="239" spans="1:12" s="1" customFormat="1">
      <c r="A239" s="163"/>
      <c r="B239" s="163"/>
      <c r="C239" s="163"/>
      <c r="D239" s="163"/>
      <c r="E239" s="163"/>
      <c r="F239" s="163"/>
      <c r="G239" s="163"/>
      <c r="H239" s="163"/>
      <c r="I239" s="163"/>
      <c r="J239" s="163"/>
      <c r="K239" s="163"/>
      <c r="L239" s="433"/>
    </row>
    <row r="240" spans="1:12" s="1" customFormat="1">
      <c r="A240" s="163"/>
      <c r="B240" s="163"/>
      <c r="C240" s="163"/>
      <c r="D240" s="163"/>
      <c r="E240" s="163"/>
      <c r="F240" s="163"/>
      <c r="G240" s="163"/>
      <c r="H240" s="163"/>
      <c r="I240" s="163"/>
      <c r="J240" s="163"/>
      <c r="K240" s="163"/>
      <c r="L240" s="433"/>
    </row>
    <row r="241" spans="1:12" s="1" customFormat="1">
      <c r="A241" s="163"/>
      <c r="B241" s="163"/>
      <c r="C241" s="163"/>
      <c r="D241" s="163"/>
      <c r="E241" s="163"/>
      <c r="F241" s="163"/>
      <c r="G241" s="163"/>
      <c r="H241" s="163"/>
      <c r="I241" s="163"/>
      <c r="J241" s="163"/>
      <c r="K241" s="163"/>
      <c r="L241" s="433"/>
    </row>
    <row r="242" spans="1:12" s="1" customFormat="1">
      <c r="A242" s="163"/>
      <c r="B242" s="163"/>
      <c r="C242" s="163"/>
      <c r="D242" s="163"/>
      <c r="E242" s="163"/>
      <c r="F242" s="163"/>
      <c r="G242" s="163"/>
      <c r="H242" s="163"/>
      <c r="I242" s="163"/>
      <c r="J242" s="163"/>
      <c r="K242" s="163"/>
      <c r="L242" s="433"/>
    </row>
    <row r="243" spans="1:12" s="1" customFormat="1">
      <c r="A243" s="163"/>
      <c r="B243" s="163"/>
      <c r="C243" s="163"/>
      <c r="D243" s="163"/>
      <c r="E243" s="163"/>
      <c r="F243" s="163"/>
      <c r="G243" s="163"/>
      <c r="H243" s="163"/>
      <c r="I243" s="163"/>
      <c r="J243" s="163"/>
      <c r="K243" s="163"/>
      <c r="L243" s="433"/>
    </row>
    <row r="244" spans="1:12" s="1" customFormat="1">
      <c r="A244" s="163"/>
      <c r="B244" s="163"/>
      <c r="C244" s="163"/>
      <c r="D244" s="163"/>
      <c r="E244" s="163"/>
      <c r="F244" s="163"/>
      <c r="G244" s="163"/>
      <c r="H244" s="163"/>
      <c r="I244" s="163"/>
      <c r="J244" s="163"/>
      <c r="K244" s="163"/>
      <c r="L244" s="433"/>
    </row>
    <row r="245" spans="1:12" s="1" customFormat="1">
      <c r="A245" s="163"/>
      <c r="B245" s="163"/>
      <c r="C245" s="163"/>
      <c r="D245" s="163"/>
      <c r="E245" s="163"/>
      <c r="F245" s="163"/>
      <c r="G245" s="163"/>
      <c r="H245" s="163"/>
      <c r="I245" s="163"/>
      <c r="J245" s="163"/>
      <c r="K245" s="163"/>
      <c r="L245" s="433"/>
    </row>
    <row r="246" spans="1:12" s="1" customFormat="1">
      <c r="A246" s="163"/>
      <c r="B246" s="163"/>
      <c r="C246" s="163"/>
      <c r="D246" s="163"/>
      <c r="E246" s="163"/>
      <c r="F246" s="163"/>
      <c r="G246" s="163"/>
      <c r="H246" s="163"/>
      <c r="I246" s="163"/>
      <c r="J246" s="163"/>
      <c r="K246" s="163"/>
      <c r="L246" s="433"/>
    </row>
    <row r="247" spans="1:12" s="1" customFormat="1">
      <c r="A247" s="163"/>
      <c r="B247" s="163"/>
      <c r="C247" s="163"/>
      <c r="D247" s="163"/>
      <c r="E247" s="163"/>
      <c r="F247" s="163"/>
      <c r="G247" s="163"/>
      <c r="H247" s="163"/>
      <c r="I247" s="163"/>
      <c r="J247" s="163"/>
      <c r="K247" s="163"/>
      <c r="L247" s="433"/>
    </row>
    <row r="248" spans="1:12" s="1" customFormat="1">
      <c r="A248" s="163"/>
      <c r="B248" s="163"/>
      <c r="C248" s="163"/>
      <c r="D248" s="163"/>
      <c r="E248" s="163"/>
      <c r="F248" s="163"/>
      <c r="G248" s="163"/>
      <c r="H248" s="163"/>
      <c r="I248" s="163"/>
      <c r="J248" s="163"/>
      <c r="K248" s="163"/>
      <c r="L248" s="433"/>
    </row>
    <row r="249" spans="1:12" s="1" customFormat="1">
      <c r="A249" s="163"/>
      <c r="B249" s="163"/>
      <c r="C249" s="163"/>
      <c r="D249" s="163"/>
      <c r="E249" s="163"/>
      <c r="F249" s="163"/>
      <c r="G249" s="163"/>
      <c r="H249" s="163"/>
      <c r="I249" s="163"/>
      <c r="J249" s="163"/>
      <c r="K249" s="163"/>
      <c r="L249" s="433"/>
    </row>
    <row r="250" spans="1:12" s="1" customFormat="1">
      <c r="A250" s="163"/>
      <c r="B250" s="163"/>
      <c r="C250" s="163"/>
      <c r="D250" s="163"/>
      <c r="E250" s="163"/>
      <c r="F250" s="163"/>
      <c r="G250" s="163"/>
      <c r="H250" s="163"/>
      <c r="I250" s="163"/>
      <c r="J250" s="163"/>
      <c r="K250" s="163"/>
      <c r="L250" s="433"/>
    </row>
    <row r="251" spans="1:12" s="1" customFormat="1">
      <c r="A251" s="163"/>
      <c r="B251" s="163"/>
      <c r="C251" s="163"/>
      <c r="D251" s="163"/>
      <c r="E251" s="163"/>
      <c r="F251" s="163"/>
      <c r="G251" s="163"/>
      <c r="H251" s="163"/>
      <c r="I251" s="163"/>
      <c r="J251" s="163"/>
      <c r="K251" s="163"/>
      <c r="L251" s="433"/>
    </row>
    <row r="252" spans="1:12" s="1" customFormat="1">
      <c r="A252" s="163"/>
      <c r="B252" s="163"/>
      <c r="C252" s="163"/>
      <c r="D252" s="163"/>
      <c r="E252" s="163"/>
      <c r="F252" s="163"/>
      <c r="G252" s="163"/>
      <c r="H252" s="163"/>
      <c r="I252" s="163"/>
      <c r="J252" s="163"/>
      <c r="K252" s="163"/>
      <c r="L252" s="433"/>
    </row>
    <row r="253" spans="1:12" s="1" customFormat="1">
      <c r="A253" s="163"/>
      <c r="B253" s="163"/>
      <c r="C253" s="163"/>
      <c r="D253" s="163"/>
      <c r="E253" s="163"/>
      <c r="F253" s="163"/>
      <c r="G253" s="163"/>
      <c r="H253" s="163"/>
      <c r="I253" s="163"/>
      <c r="J253" s="163"/>
      <c r="K253" s="163"/>
      <c r="L253" s="433"/>
    </row>
    <row r="254" spans="1:12" s="1" customFormat="1">
      <c r="A254" s="163"/>
      <c r="B254" s="163"/>
      <c r="C254" s="163"/>
      <c r="D254" s="163"/>
      <c r="E254" s="163"/>
      <c r="F254" s="163"/>
      <c r="G254" s="163"/>
      <c r="H254" s="163"/>
      <c r="I254" s="163"/>
      <c r="J254" s="163"/>
      <c r="K254" s="163"/>
      <c r="L254" s="433"/>
    </row>
    <row r="255" spans="1:12" s="1" customFormat="1">
      <c r="A255" s="163"/>
      <c r="B255" s="163"/>
      <c r="C255" s="163"/>
      <c r="D255" s="163"/>
      <c r="E255" s="163"/>
      <c r="F255" s="163"/>
      <c r="G255" s="163"/>
      <c r="H255" s="163"/>
      <c r="I255" s="163"/>
      <c r="J255" s="163"/>
      <c r="K255" s="163"/>
      <c r="L255" s="433"/>
    </row>
    <row r="256" spans="1:12" s="1" customFormat="1">
      <c r="A256" s="163"/>
      <c r="B256" s="163"/>
      <c r="C256" s="163"/>
      <c r="D256" s="163"/>
      <c r="E256" s="163"/>
      <c r="F256" s="163"/>
      <c r="G256" s="163"/>
      <c r="H256" s="163"/>
      <c r="I256" s="163"/>
      <c r="J256" s="163"/>
      <c r="K256" s="163"/>
      <c r="L256" s="433"/>
    </row>
    <row r="257" spans="1:12" s="1" customFormat="1">
      <c r="A257" s="163"/>
      <c r="B257" s="163"/>
      <c r="C257" s="163"/>
      <c r="D257" s="163"/>
      <c r="E257" s="163"/>
      <c r="F257" s="163"/>
      <c r="G257" s="163"/>
      <c r="H257" s="163"/>
      <c r="I257" s="163"/>
      <c r="J257" s="163"/>
      <c r="K257" s="163"/>
      <c r="L257" s="433"/>
    </row>
    <row r="258" spans="1:12" s="1" customFormat="1">
      <c r="A258" s="163"/>
      <c r="B258" s="163"/>
      <c r="C258" s="163"/>
      <c r="D258" s="163"/>
      <c r="E258" s="163"/>
      <c r="F258" s="163"/>
      <c r="G258" s="163"/>
      <c r="H258" s="163"/>
      <c r="I258" s="163"/>
      <c r="J258" s="163"/>
      <c r="K258" s="163"/>
      <c r="L258" s="433"/>
    </row>
    <row r="259" spans="1:12" s="1" customFormat="1">
      <c r="A259" s="163"/>
      <c r="B259" s="163"/>
      <c r="C259" s="163"/>
      <c r="D259" s="163"/>
      <c r="E259" s="163"/>
      <c r="F259" s="163"/>
      <c r="G259" s="163"/>
      <c r="H259" s="163"/>
      <c r="I259" s="163"/>
      <c r="J259" s="163"/>
      <c r="K259" s="163"/>
      <c r="L259" s="433"/>
    </row>
    <row r="260" spans="1:12" s="1" customFormat="1">
      <c r="A260" s="163"/>
      <c r="B260" s="163"/>
      <c r="C260" s="163"/>
      <c r="D260" s="163"/>
      <c r="E260" s="163"/>
      <c r="F260" s="163"/>
      <c r="G260" s="163"/>
      <c r="H260" s="163"/>
      <c r="I260" s="163"/>
      <c r="J260" s="163"/>
      <c r="K260" s="163"/>
      <c r="L260" s="433"/>
    </row>
    <row r="261" spans="1:12" s="1" customFormat="1">
      <c r="A261" s="163"/>
      <c r="B261" s="163"/>
      <c r="C261" s="163"/>
      <c r="D261" s="163"/>
      <c r="E261" s="163"/>
      <c r="F261" s="163"/>
      <c r="G261" s="163"/>
      <c r="H261" s="163"/>
      <c r="I261" s="163"/>
      <c r="J261" s="163"/>
      <c r="K261" s="163"/>
      <c r="L261" s="433"/>
    </row>
    <row r="262" spans="1:12" s="1" customFormat="1">
      <c r="A262" s="163"/>
      <c r="B262" s="163"/>
      <c r="C262" s="163"/>
      <c r="D262" s="163"/>
      <c r="E262" s="163"/>
      <c r="F262" s="163"/>
      <c r="G262" s="163"/>
      <c r="H262" s="163"/>
      <c r="I262" s="163"/>
      <c r="J262" s="163"/>
      <c r="K262" s="163"/>
      <c r="L262" s="433"/>
    </row>
    <row r="263" spans="1:12" s="1" customFormat="1">
      <c r="A263" s="163"/>
      <c r="B263" s="163"/>
      <c r="C263" s="163"/>
      <c r="D263" s="163"/>
      <c r="E263" s="163"/>
      <c r="F263" s="163"/>
      <c r="G263" s="163"/>
      <c r="H263" s="163"/>
      <c r="I263" s="163"/>
      <c r="J263" s="163"/>
      <c r="K263" s="163"/>
      <c r="L263" s="433"/>
    </row>
    <row r="264" spans="1:12" s="1" customFormat="1">
      <c r="A264" s="163"/>
      <c r="B264" s="163"/>
      <c r="C264" s="163"/>
      <c r="D264" s="163"/>
      <c r="E264" s="163"/>
      <c r="F264" s="163"/>
      <c r="G264" s="163"/>
      <c r="H264" s="163"/>
      <c r="I264" s="163"/>
      <c r="J264" s="163"/>
      <c r="K264" s="163"/>
      <c r="L264" s="433"/>
    </row>
    <row r="265" spans="1:12" s="1" customFormat="1">
      <c r="A265" s="163"/>
      <c r="B265" s="163"/>
      <c r="C265" s="163"/>
      <c r="D265" s="163"/>
      <c r="E265" s="163"/>
      <c r="F265" s="163"/>
      <c r="G265" s="163"/>
      <c r="H265" s="163"/>
      <c r="I265" s="163"/>
      <c r="J265" s="163"/>
      <c r="K265" s="163"/>
      <c r="L265" s="433"/>
    </row>
    <row r="266" spans="1:12" s="1" customFormat="1">
      <c r="A266" s="163"/>
      <c r="B266" s="163"/>
      <c r="C266" s="163"/>
      <c r="D266" s="163"/>
      <c r="E266" s="163"/>
      <c r="F266" s="163"/>
      <c r="G266" s="163"/>
      <c r="H266" s="163"/>
      <c r="I266" s="163"/>
      <c r="J266" s="163"/>
      <c r="K266" s="163"/>
      <c r="L266" s="433"/>
    </row>
    <row r="267" spans="1:12" s="1" customFormat="1">
      <c r="A267" s="163"/>
      <c r="B267" s="163"/>
      <c r="C267" s="163"/>
      <c r="D267" s="163"/>
      <c r="E267" s="163"/>
      <c r="F267" s="163"/>
      <c r="G267" s="163"/>
      <c r="H267" s="163"/>
      <c r="I267" s="163"/>
      <c r="J267" s="163"/>
      <c r="K267" s="163"/>
      <c r="L267" s="433"/>
    </row>
    <row r="268" spans="1:12" s="1" customFormat="1">
      <c r="A268" s="163"/>
      <c r="B268" s="163"/>
      <c r="C268" s="163"/>
      <c r="D268" s="163"/>
      <c r="E268" s="163"/>
      <c r="F268" s="163"/>
      <c r="G268" s="163"/>
      <c r="H268" s="163"/>
      <c r="I268" s="163"/>
      <c r="J268" s="163"/>
      <c r="K268" s="163"/>
      <c r="L268" s="433"/>
    </row>
    <row r="269" spans="1:12" s="1" customFormat="1">
      <c r="A269" s="163"/>
      <c r="B269" s="163"/>
      <c r="C269" s="163"/>
      <c r="D269" s="163"/>
      <c r="E269" s="163"/>
      <c r="F269" s="163"/>
      <c r="G269" s="163"/>
      <c r="H269" s="163"/>
      <c r="I269" s="163"/>
      <c r="J269" s="163"/>
      <c r="K269" s="163"/>
      <c r="L269" s="433"/>
    </row>
    <row r="270" spans="1:12" s="1" customFormat="1">
      <c r="A270" s="163"/>
      <c r="B270" s="163"/>
      <c r="C270" s="163"/>
      <c r="D270" s="163"/>
      <c r="E270" s="163"/>
      <c r="F270" s="163"/>
      <c r="G270" s="163"/>
      <c r="H270" s="163"/>
      <c r="I270" s="163"/>
      <c r="J270" s="163"/>
      <c r="K270" s="163"/>
      <c r="L270" s="433"/>
    </row>
    <row r="271" spans="1:12" s="1" customFormat="1">
      <c r="A271" s="163"/>
      <c r="B271" s="163"/>
      <c r="C271" s="163"/>
      <c r="D271" s="163"/>
      <c r="E271" s="163"/>
      <c r="F271" s="163"/>
      <c r="G271" s="163"/>
      <c r="H271" s="163"/>
      <c r="I271" s="163"/>
      <c r="J271" s="163"/>
      <c r="K271" s="163"/>
      <c r="L271" s="433"/>
    </row>
    <row r="272" spans="1:12" s="1" customFormat="1">
      <c r="A272" s="163"/>
      <c r="B272" s="163"/>
      <c r="C272" s="163"/>
      <c r="D272" s="163"/>
      <c r="E272" s="163"/>
      <c r="F272" s="163"/>
      <c r="G272" s="163"/>
      <c r="H272" s="163"/>
      <c r="I272" s="163"/>
      <c r="J272" s="163"/>
      <c r="K272" s="163"/>
      <c r="L272" s="433"/>
    </row>
    <row r="273" spans="1:12" s="1" customFormat="1">
      <c r="A273" s="163"/>
      <c r="B273" s="163"/>
      <c r="C273" s="163"/>
      <c r="D273" s="163"/>
      <c r="E273" s="163"/>
      <c r="F273" s="163"/>
      <c r="G273" s="163"/>
      <c r="H273" s="163"/>
      <c r="I273" s="163"/>
      <c r="J273" s="163"/>
      <c r="K273" s="163"/>
      <c r="L273" s="433"/>
    </row>
    <row r="274" spans="1:12" s="1" customFormat="1">
      <c r="A274" s="163"/>
      <c r="B274" s="163"/>
      <c r="C274" s="163"/>
      <c r="D274" s="163"/>
      <c r="E274" s="163"/>
      <c r="F274" s="163"/>
      <c r="G274" s="163"/>
      <c r="H274" s="163"/>
      <c r="I274" s="163"/>
      <c r="J274" s="163"/>
      <c r="K274" s="163"/>
      <c r="L274" s="433"/>
    </row>
    <row r="275" spans="1:12" s="1" customFormat="1">
      <c r="A275" s="163"/>
      <c r="B275" s="163"/>
      <c r="C275" s="163"/>
      <c r="D275" s="163"/>
      <c r="E275" s="163"/>
      <c r="F275" s="163"/>
      <c r="G275" s="163"/>
      <c r="H275" s="163"/>
      <c r="I275" s="163"/>
      <c r="J275" s="163"/>
      <c r="K275" s="163"/>
      <c r="L275" s="433"/>
    </row>
    <row r="276" spans="1:12" s="1" customFormat="1">
      <c r="A276" s="163"/>
      <c r="B276" s="163"/>
      <c r="C276" s="163"/>
      <c r="D276" s="163"/>
      <c r="E276" s="163"/>
      <c r="F276" s="163"/>
      <c r="G276" s="163"/>
      <c r="H276" s="163"/>
      <c r="I276" s="163"/>
      <c r="J276" s="163"/>
      <c r="K276" s="163"/>
      <c r="L276" s="433"/>
    </row>
    <row r="277" spans="1:12" s="1" customFormat="1">
      <c r="A277" s="163"/>
      <c r="B277" s="163"/>
      <c r="C277" s="163"/>
      <c r="D277" s="163"/>
      <c r="E277" s="163"/>
      <c r="F277" s="163"/>
      <c r="G277" s="163"/>
      <c r="H277" s="163"/>
      <c r="I277" s="163"/>
      <c r="J277" s="163"/>
      <c r="K277" s="163"/>
      <c r="L277" s="433"/>
    </row>
    <row r="278" spans="1:12" s="1" customFormat="1">
      <c r="A278" s="163"/>
      <c r="B278" s="163"/>
      <c r="C278" s="163"/>
      <c r="D278" s="163"/>
      <c r="E278" s="163"/>
      <c r="F278" s="163"/>
      <c r="G278" s="163"/>
      <c r="H278" s="163"/>
      <c r="I278" s="163"/>
      <c r="J278" s="163"/>
      <c r="K278" s="163"/>
      <c r="L278" s="433"/>
    </row>
    <row r="279" spans="1:12" s="1" customFormat="1">
      <c r="A279" s="163"/>
      <c r="B279" s="163"/>
      <c r="C279" s="163"/>
      <c r="D279" s="163"/>
      <c r="E279" s="163"/>
      <c r="F279" s="163"/>
      <c r="G279" s="163"/>
      <c r="H279" s="163"/>
      <c r="I279" s="163"/>
      <c r="J279" s="163"/>
      <c r="K279" s="163"/>
      <c r="L279" s="433"/>
    </row>
    <row r="280" spans="1:12" s="1" customFormat="1">
      <c r="A280" s="163"/>
      <c r="B280" s="163"/>
      <c r="C280" s="163"/>
      <c r="D280" s="163"/>
      <c r="E280" s="163"/>
      <c r="F280" s="163"/>
      <c r="G280" s="163"/>
      <c r="H280" s="163"/>
      <c r="I280" s="163"/>
      <c r="J280" s="163"/>
      <c r="K280" s="163"/>
      <c r="L280" s="433"/>
    </row>
    <row r="281" spans="1:12" s="1" customFormat="1">
      <c r="A281" s="163"/>
      <c r="B281" s="163"/>
      <c r="C281" s="163"/>
      <c r="D281" s="163"/>
      <c r="E281" s="163"/>
      <c r="F281" s="163"/>
      <c r="G281" s="163"/>
      <c r="H281" s="163"/>
      <c r="I281" s="163"/>
      <c r="J281" s="163"/>
      <c r="K281" s="163"/>
      <c r="L281" s="433"/>
    </row>
    <row r="282" spans="1:12" s="1" customFormat="1">
      <c r="A282" s="163"/>
      <c r="B282" s="163"/>
      <c r="C282" s="163"/>
      <c r="D282" s="163"/>
      <c r="E282" s="163"/>
      <c r="F282" s="163"/>
      <c r="G282" s="163"/>
      <c r="H282" s="163"/>
      <c r="I282" s="163"/>
      <c r="J282" s="163"/>
      <c r="K282" s="163"/>
      <c r="L282" s="433"/>
    </row>
    <row r="283" spans="1:12" s="1" customFormat="1">
      <c r="A283" s="163"/>
      <c r="B283" s="163"/>
      <c r="C283" s="163"/>
      <c r="D283" s="163"/>
      <c r="E283" s="163"/>
      <c r="F283" s="163"/>
      <c r="G283" s="163"/>
      <c r="H283" s="163"/>
      <c r="I283" s="163"/>
      <c r="J283" s="163"/>
      <c r="K283" s="163"/>
      <c r="L283" s="433"/>
    </row>
    <row r="284" spans="1:12" s="1" customFormat="1">
      <c r="A284" s="163"/>
      <c r="B284" s="163"/>
      <c r="C284" s="163"/>
      <c r="D284" s="163"/>
      <c r="E284" s="163"/>
      <c r="F284" s="163"/>
      <c r="G284" s="163"/>
      <c r="H284" s="163"/>
      <c r="I284" s="163"/>
      <c r="J284" s="163"/>
      <c r="K284" s="163"/>
      <c r="L284" s="433"/>
    </row>
    <row r="285" spans="1:12" s="1" customFormat="1">
      <c r="A285" s="163"/>
      <c r="B285" s="163"/>
      <c r="C285" s="163"/>
      <c r="D285" s="163"/>
      <c r="E285" s="163"/>
      <c r="F285" s="163"/>
      <c r="G285" s="163"/>
      <c r="H285" s="163"/>
      <c r="I285" s="163"/>
      <c r="J285" s="163"/>
      <c r="K285" s="163"/>
      <c r="L285" s="433"/>
    </row>
    <row r="286" spans="1:12" s="1" customFormat="1">
      <c r="A286" s="163"/>
      <c r="B286" s="163"/>
      <c r="C286" s="163"/>
      <c r="D286" s="163"/>
      <c r="E286" s="163"/>
      <c r="F286" s="163"/>
      <c r="G286" s="163"/>
      <c r="H286" s="163"/>
      <c r="I286" s="163"/>
      <c r="J286" s="163"/>
      <c r="K286" s="163"/>
      <c r="L286" s="433"/>
    </row>
    <row r="287" spans="1:12" s="1" customFormat="1">
      <c r="A287" s="163"/>
      <c r="B287" s="163"/>
      <c r="C287" s="163"/>
      <c r="D287" s="163"/>
      <c r="E287" s="163"/>
      <c r="F287" s="163"/>
      <c r="G287" s="163"/>
      <c r="H287" s="163"/>
      <c r="I287" s="163"/>
      <c r="J287" s="163"/>
      <c r="K287" s="163"/>
      <c r="L287" s="433"/>
    </row>
    <row r="288" spans="1:12" s="1" customFormat="1">
      <c r="A288" s="163"/>
      <c r="B288" s="163"/>
      <c r="C288" s="163"/>
      <c r="D288" s="163"/>
      <c r="E288" s="163"/>
      <c r="F288" s="163"/>
      <c r="G288" s="163"/>
      <c r="H288" s="163"/>
      <c r="I288" s="163"/>
      <c r="J288" s="163"/>
      <c r="K288" s="163"/>
      <c r="L288" s="433"/>
    </row>
    <row r="289" spans="1:12" s="1" customFormat="1">
      <c r="A289" s="163"/>
      <c r="B289" s="163"/>
      <c r="C289" s="163"/>
      <c r="D289" s="163"/>
      <c r="E289" s="163"/>
      <c r="F289" s="163"/>
      <c r="G289" s="163"/>
      <c r="H289" s="163"/>
      <c r="I289" s="163"/>
      <c r="J289" s="163"/>
      <c r="K289" s="163"/>
      <c r="L289" s="433"/>
    </row>
    <row r="290" spans="1:12" s="1" customFormat="1">
      <c r="A290" s="163"/>
      <c r="B290" s="163"/>
      <c r="C290" s="163"/>
      <c r="D290" s="163"/>
      <c r="E290" s="163"/>
      <c r="F290" s="163"/>
      <c r="G290" s="163"/>
      <c r="H290" s="163"/>
      <c r="I290" s="163"/>
      <c r="J290" s="163"/>
      <c r="K290" s="163"/>
      <c r="L290" s="433"/>
    </row>
    <row r="291" spans="1:12" s="1" customFormat="1">
      <c r="A291" s="163"/>
      <c r="B291" s="163"/>
      <c r="C291" s="163"/>
      <c r="D291" s="163"/>
      <c r="E291" s="163"/>
      <c r="F291" s="163"/>
      <c r="G291" s="163"/>
      <c r="H291" s="163"/>
      <c r="I291" s="163"/>
      <c r="J291" s="163"/>
      <c r="K291" s="163"/>
      <c r="L291" s="433"/>
    </row>
    <row r="292" spans="1:12" s="1" customFormat="1">
      <c r="A292" s="163"/>
      <c r="B292" s="163"/>
      <c r="C292" s="163"/>
      <c r="D292" s="163"/>
      <c r="E292" s="163"/>
      <c r="F292" s="163"/>
      <c r="G292" s="163"/>
      <c r="H292" s="163"/>
      <c r="I292" s="163"/>
      <c r="J292" s="163"/>
      <c r="K292" s="163"/>
      <c r="L292" s="433"/>
    </row>
    <row r="293" spans="1:12" s="1" customFormat="1">
      <c r="A293" s="163"/>
      <c r="B293" s="163"/>
      <c r="C293" s="163"/>
      <c r="D293" s="163"/>
      <c r="E293" s="163"/>
      <c r="F293" s="163"/>
      <c r="G293" s="163"/>
      <c r="H293" s="163"/>
      <c r="I293" s="163"/>
      <c r="J293" s="163"/>
      <c r="K293" s="163"/>
      <c r="L293" s="433"/>
    </row>
    <row r="294" spans="1:12" s="1" customFormat="1">
      <c r="A294" s="163"/>
      <c r="B294" s="163"/>
      <c r="C294" s="163"/>
      <c r="D294" s="163"/>
      <c r="E294" s="163"/>
      <c r="F294" s="163"/>
      <c r="G294" s="163"/>
      <c r="H294" s="163"/>
      <c r="I294" s="163"/>
      <c r="J294" s="163"/>
      <c r="K294" s="163"/>
      <c r="L294" s="433"/>
    </row>
    <row r="295" spans="1:12" s="1" customFormat="1">
      <c r="A295" s="163"/>
      <c r="B295" s="163"/>
      <c r="C295" s="163"/>
      <c r="D295" s="163"/>
      <c r="E295" s="163"/>
      <c r="F295" s="163"/>
      <c r="G295" s="163"/>
      <c r="H295" s="163"/>
      <c r="I295" s="163"/>
      <c r="J295" s="163"/>
      <c r="K295" s="163"/>
      <c r="L295" s="433"/>
    </row>
    <row r="296" spans="1:12" s="1" customFormat="1">
      <c r="A296" s="163"/>
      <c r="B296" s="163"/>
      <c r="C296" s="163"/>
      <c r="D296" s="163"/>
      <c r="E296" s="163"/>
      <c r="F296" s="163"/>
      <c r="G296" s="163"/>
      <c r="H296" s="163"/>
      <c r="I296" s="163"/>
      <c r="J296" s="163"/>
      <c r="K296" s="163"/>
      <c r="L296" s="433"/>
    </row>
    <row r="297" spans="1:12" s="1" customFormat="1">
      <c r="A297" s="163"/>
      <c r="B297" s="163"/>
      <c r="C297" s="163"/>
      <c r="D297" s="163"/>
      <c r="E297" s="163"/>
      <c r="F297" s="163"/>
      <c r="G297" s="163"/>
      <c r="H297" s="163"/>
      <c r="I297" s="163"/>
      <c r="J297" s="163"/>
      <c r="K297" s="163"/>
      <c r="L297" s="433"/>
    </row>
    <row r="298" spans="1:12" s="1" customFormat="1">
      <c r="A298" s="163"/>
      <c r="B298" s="163"/>
      <c r="C298" s="163"/>
      <c r="D298" s="163"/>
      <c r="E298" s="163"/>
      <c r="F298" s="163"/>
      <c r="G298" s="163"/>
      <c r="H298" s="163"/>
      <c r="I298" s="163"/>
      <c r="J298" s="163"/>
      <c r="K298" s="163"/>
      <c r="L298" s="433"/>
    </row>
    <row r="299" spans="1:12" s="1" customFormat="1">
      <c r="A299" s="163"/>
      <c r="B299" s="163"/>
      <c r="C299" s="163"/>
      <c r="D299" s="163"/>
      <c r="E299" s="163"/>
      <c r="F299" s="163"/>
      <c r="G299" s="163"/>
      <c r="H299" s="163"/>
      <c r="I299" s="163"/>
      <c r="J299" s="163"/>
      <c r="K299" s="163"/>
      <c r="L299" s="433"/>
    </row>
    <row r="300" spans="1:12" s="1" customFormat="1">
      <c r="A300" s="163"/>
      <c r="B300" s="163"/>
      <c r="C300" s="163"/>
      <c r="D300" s="163"/>
      <c r="E300" s="163"/>
      <c r="F300" s="163"/>
      <c r="G300" s="163"/>
      <c r="H300" s="163"/>
      <c r="I300" s="163"/>
      <c r="J300" s="163"/>
      <c r="K300" s="163"/>
      <c r="L300" s="433"/>
    </row>
    <row r="301" spans="1:12" s="1" customFormat="1">
      <c r="A301" s="163"/>
      <c r="B301" s="163"/>
      <c r="C301" s="163"/>
      <c r="D301" s="163"/>
      <c r="E301" s="163"/>
      <c r="F301" s="163"/>
      <c r="G301" s="163"/>
      <c r="H301" s="163"/>
      <c r="I301" s="163"/>
      <c r="J301" s="163"/>
      <c r="K301" s="163"/>
      <c r="L301" s="433"/>
    </row>
    <row r="302" spans="1:12" s="1" customFormat="1">
      <c r="A302" s="163"/>
      <c r="B302" s="163"/>
      <c r="C302" s="163"/>
      <c r="D302" s="163"/>
      <c r="E302" s="163"/>
      <c r="F302" s="163"/>
      <c r="G302" s="163"/>
      <c r="H302" s="163"/>
      <c r="I302" s="163"/>
      <c r="J302" s="163"/>
      <c r="K302" s="163"/>
      <c r="L302" s="433"/>
    </row>
    <row r="303" spans="1:12" s="1" customFormat="1">
      <c r="A303" s="163"/>
      <c r="B303" s="163"/>
      <c r="C303" s="163"/>
      <c r="D303" s="163"/>
      <c r="E303" s="163"/>
      <c r="F303" s="163"/>
      <c r="G303" s="163"/>
      <c r="H303" s="163"/>
      <c r="I303" s="163"/>
      <c r="J303" s="163"/>
      <c r="K303" s="163"/>
      <c r="L303" s="433"/>
    </row>
    <row r="304" spans="1:12" s="1" customFormat="1">
      <c r="A304" s="163"/>
      <c r="B304" s="163"/>
      <c r="C304" s="163"/>
      <c r="D304" s="163"/>
      <c r="E304" s="163"/>
      <c r="F304" s="163"/>
      <c r="G304" s="163"/>
      <c r="H304" s="163"/>
      <c r="I304" s="163"/>
      <c r="J304" s="163"/>
      <c r="K304" s="163"/>
      <c r="L304" s="433"/>
    </row>
    <row r="305" spans="1:12" s="1" customFormat="1">
      <c r="A305" s="163"/>
      <c r="B305" s="163"/>
      <c r="C305" s="163"/>
      <c r="D305" s="163"/>
      <c r="E305" s="163"/>
      <c r="F305" s="163"/>
      <c r="G305" s="163"/>
      <c r="H305" s="163"/>
      <c r="I305" s="163"/>
      <c r="J305" s="163"/>
      <c r="K305" s="163"/>
      <c r="L305" s="433"/>
    </row>
    <row r="306" spans="1:12" s="1" customFormat="1">
      <c r="A306" s="163"/>
      <c r="B306" s="163"/>
      <c r="C306" s="163"/>
      <c r="D306" s="163"/>
      <c r="E306" s="163"/>
      <c r="F306" s="163"/>
      <c r="G306" s="163"/>
      <c r="H306" s="163"/>
      <c r="I306" s="163"/>
      <c r="J306" s="163"/>
      <c r="K306" s="163"/>
      <c r="L306" s="433"/>
    </row>
    <row r="307" spans="1:12" s="1" customFormat="1">
      <c r="A307" s="163"/>
      <c r="B307" s="163"/>
      <c r="C307" s="163"/>
      <c r="D307" s="163"/>
      <c r="E307" s="163"/>
      <c r="F307" s="163"/>
      <c r="G307" s="163"/>
      <c r="H307" s="163"/>
      <c r="I307" s="163"/>
      <c r="J307" s="163"/>
      <c r="K307" s="163"/>
      <c r="L307" s="433"/>
    </row>
    <row r="308" spans="1:12" s="1" customFormat="1">
      <c r="A308" s="163"/>
      <c r="B308" s="163"/>
      <c r="C308" s="163"/>
      <c r="D308" s="163"/>
      <c r="E308" s="163"/>
      <c r="F308" s="163"/>
      <c r="G308" s="163"/>
      <c r="H308" s="163"/>
      <c r="I308" s="163"/>
      <c r="J308" s="163"/>
      <c r="K308" s="163"/>
      <c r="L308" s="433"/>
    </row>
    <row r="309" spans="1:12" s="1" customFormat="1">
      <c r="A309" s="163"/>
      <c r="B309" s="163"/>
      <c r="C309" s="163"/>
      <c r="D309" s="163"/>
      <c r="E309" s="163"/>
      <c r="F309" s="163"/>
      <c r="G309" s="163"/>
      <c r="H309" s="163"/>
      <c r="I309" s="163"/>
      <c r="J309" s="163"/>
      <c r="K309" s="163"/>
      <c r="L309" s="433"/>
    </row>
    <row r="310" spans="1:12" s="1" customFormat="1">
      <c r="A310" s="163"/>
      <c r="B310" s="163"/>
      <c r="C310" s="163"/>
      <c r="D310" s="163"/>
      <c r="E310" s="163"/>
      <c r="F310" s="163"/>
      <c r="G310" s="163"/>
      <c r="H310" s="163"/>
      <c r="I310" s="163"/>
      <c r="J310" s="163"/>
      <c r="K310" s="163"/>
      <c r="L310" s="433"/>
    </row>
    <row r="311" spans="1:12" s="1" customFormat="1">
      <c r="A311" s="163"/>
      <c r="B311" s="163"/>
      <c r="C311" s="163"/>
      <c r="D311" s="163"/>
      <c r="E311" s="163"/>
      <c r="F311" s="163"/>
      <c r="G311" s="163"/>
      <c r="H311" s="163"/>
      <c r="I311" s="163"/>
      <c r="J311" s="163"/>
      <c r="K311" s="163"/>
      <c r="L311" s="433"/>
    </row>
    <row r="312" spans="1:12" s="1" customFormat="1">
      <c r="A312" s="163"/>
      <c r="B312" s="163"/>
      <c r="C312" s="163"/>
      <c r="D312" s="163"/>
      <c r="E312" s="163"/>
      <c r="F312" s="163"/>
      <c r="G312" s="163"/>
      <c r="H312" s="163"/>
      <c r="I312" s="163"/>
      <c r="J312" s="163"/>
      <c r="K312" s="163"/>
      <c r="L312" s="433"/>
    </row>
    <row r="313" spans="1:12" s="1" customFormat="1">
      <c r="A313" s="163"/>
      <c r="B313" s="163"/>
      <c r="C313" s="163"/>
      <c r="D313" s="163"/>
      <c r="E313" s="163"/>
      <c r="F313" s="163"/>
      <c r="G313" s="163"/>
      <c r="H313" s="163"/>
      <c r="I313" s="163"/>
      <c r="J313" s="163"/>
      <c r="K313" s="163"/>
      <c r="L313" s="433"/>
    </row>
    <row r="314" spans="1:12" s="1" customFormat="1">
      <c r="A314" s="163"/>
      <c r="B314" s="163"/>
      <c r="C314" s="163"/>
      <c r="D314" s="163"/>
      <c r="E314" s="163"/>
      <c r="F314" s="163"/>
      <c r="G314" s="163"/>
      <c r="H314" s="163"/>
      <c r="I314" s="163"/>
      <c r="J314" s="163"/>
      <c r="K314" s="163"/>
      <c r="L314" s="433"/>
    </row>
    <row r="315" spans="1:12" s="1" customFormat="1">
      <c r="A315" s="163"/>
      <c r="B315" s="163"/>
      <c r="C315" s="163"/>
      <c r="D315" s="163"/>
      <c r="E315" s="163"/>
      <c r="F315" s="163"/>
      <c r="G315" s="163"/>
      <c r="H315" s="163"/>
      <c r="I315" s="163"/>
      <c r="J315" s="163"/>
      <c r="K315" s="163"/>
      <c r="L315" s="433"/>
    </row>
    <row r="316" spans="1:12" s="1" customFormat="1">
      <c r="A316" s="163"/>
      <c r="B316" s="163"/>
      <c r="C316" s="163"/>
      <c r="D316" s="163"/>
      <c r="E316" s="163"/>
      <c r="F316" s="163"/>
      <c r="G316" s="163"/>
      <c r="H316" s="163"/>
      <c r="I316" s="163"/>
      <c r="J316" s="163"/>
      <c r="K316" s="163"/>
      <c r="L316" s="433"/>
    </row>
    <row r="317" spans="1:12" s="1" customFormat="1">
      <c r="A317" s="163"/>
      <c r="B317" s="163"/>
      <c r="C317" s="163"/>
      <c r="D317" s="163"/>
      <c r="E317" s="163"/>
      <c r="F317" s="163"/>
      <c r="G317" s="163"/>
      <c r="H317" s="163"/>
      <c r="I317" s="163"/>
      <c r="J317" s="163"/>
      <c r="K317" s="163"/>
      <c r="L317" s="433"/>
    </row>
    <row r="318" spans="1:12" s="1" customFormat="1">
      <c r="A318" s="163"/>
      <c r="B318" s="163"/>
      <c r="C318" s="163"/>
      <c r="D318" s="163"/>
      <c r="E318" s="163"/>
      <c r="F318" s="163"/>
      <c r="G318" s="163"/>
      <c r="H318" s="163"/>
      <c r="I318" s="163"/>
      <c r="J318" s="163"/>
      <c r="K318" s="163"/>
      <c r="L318" s="433"/>
    </row>
    <row r="319" spans="1:12" s="1" customFormat="1">
      <c r="A319" s="163"/>
      <c r="B319" s="163"/>
      <c r="C319" s="163"/>
      <c r="D319" s="163"/>
      <c r="E319" s="163"/>
      <c r="F319" s="163"/>
      <c r="G319" s="163"/>
      <c r="H319" s="163"/>
      <c r="I319" s="163"/>
      <c r="J319" s="163"/>
      <c r="K319" s="163"/>
      <c r="L319" s="433"/>
    </row>
    <row r="320" spans="1:12" s="1" customFormat="1">
      <c r="A320" s="163"/>
      <c r="B320" s="163"/>
      <c r="C320" s="163"/>
      <c r="D320" s="163"/>
      <c r="E320" s="163"/>
      <c r="F320" s="163"/>
      <c r="G320" s="163"/>
      <c r="H320" s="163"/>
      <c r="I320" s="163"/>
      <c r="J320" s="163"/>
      <c r="K320" s="163"/>
      <c r="L320" s="433"/>
    </row>
    <row r="321" spans="1:12" s="1" customFormat="1">
      <c r="A321" s="163"/>
      <c r="B321" s="163"/>
      <c r="C321" s="163"/>
      <c r="D321" s="163"/>
      <c r="E321" s="163"/>
      <c r="F321" s="163"/>
      <c r="G321" s="163"/>
      <c r="H321" s="163"/>
      <c r="I321" s="163"/>
      <c r="J321" s="163"/>
      <c r="K321" s="163"/>
      <c r="L321" s="433"/>
    </row>
    <row r="322" spans="1:12" s="1" customFormat="1">
      <c r="A322" s="163"/>
      <c r="B322" s="163"/>
      <c r="C322" s="163"/>
      <c r="D322" s="163"/>
      <c r="E322" s="163"/>
      <c r="F322" s="163"/>
      <c r="G322" s="163"/>
      <c r="H322" s="163"/>
      <c r="I322" s="163"/>
      <c r="J322" s="163"/>
      <c r="K322" s="163"/>
      <c r="L322" s="433"/>
    </row>
    <row r="323" spans="1:12" s="1" customFormat="1">
      <c r="A323" s="163"/>
      <c r="B323" s="163"/>
      <c r="C323" s="163"/>
      <c r="D323" s="163"/>
      <c r="E323" s="163"/>
      <c r="F323" s="163"/>
      <c r="G323" s="163"/>
      <c r="H323" s="163"/>
      <c r="I323" s="163"/>
      <c r="J323" s="163"/>
      <c r="K323" s="163"/>
      <c r="L323" s="433"/>
    </row>
    <row r="324" spans="1:12" s="1" customFormat="1">
      <c r="A324" s="163"/>
      <c r="B324" s="163"/>
      <c r="C324" s="163"/>
      <c r="D324" s="163"/>
      <c r="E324" s="163"/>
      <c r="F324" s="163"/>
      <c r="G324" s="163"/>
      <c r="H324" s="163"/>
      <c r="I324" s="163"/>
      <c r="J324" s="163"/>
      <c r="K324" s="163"/>
      <c r="L324" s="433"/>
    </row>
    <row r="325" spans="1:12" s="1" customFormat="1">
      <c r="A325" s="163"/>
      <c r="B325" s="163"/>
      <c r="C325" s="163"/>
      <c r="D325" s="163"/>
      <c r="E325" s="163"/>
      <c r="F325" s="163"/>
      <c r="G325" s="163"/>
      <c r="H325" s="163"/>
      <c r="I325" s="163"/>
      <c r="J325" s="163"/>
      <c r="K325" s="163"/>
      <c r="L325" s="433"/>
    </row>
    <row r="326" spans="1:12" s="1" customFormat="1">
      <c r="A326" s="163"/>
      <c r="B326" s="163"/>
      <c r="C326" s="163"/>
      <c r="D326" s="163"/>
      <c r="E326" s="163"/>
      <c r="F326" s="163"/>
      <c r="G326" s="163"/>
      <c r="H326" s="163"/>
      <c r="I326" s="163"/>
      <c r="J326" s="163"/>
      <c r="K326" s="163"/>
      <c r="L326" s="433"/>
    </row>
    <row r="327" spans="1:12" s="1" customFormat="1">
      <c r="A327" s="163"/>
      <c r="B327" s="163"/>
      <c r="C327" s="163"/>
      <c r="D327" s="163"/>
      <c r="E327" s="163"/>
      <c r="F327" s="163"/>
      <c r="G327" s="163"/>
      <c r="H327" s="163"/>
      <c r="I327" s="163"/>
      <c r="J327" s="163"/>
      <c r="K327" s="163"/>
      <c r="L327" s="433"/>
    </row>
    <row r="328" spans="1:12" s="1" customFormat="1">
      <c r="A328" s="163"/>
      <c r="B328" s="163"/>
      <c r="C328" s="163"/>
      <c r="D328" s="163"/>
      <c r="E328" s="163"/>
      <c r="F328" s="163"/>
      <c r="G328" s="163"/>
      <c r="H328" s="163"/>
      <c r="I328" s="163"/>
      <c r="J328" s="163"/>
      <c r="K328" s="163"/>
      <c r="L328" s="433"/>
    </row>
    <row r="329" spans="1:12" s="1" customFormat="1">
      <c r="A329" s="163"/>
      <c r="B329" s="163"/>
      <c r="C329" s="163"/>
      <c r="D329" s="163"/>
      <c r="E329" s="163"/>
      <c r="F329" s="163"/>
      <c r="G329" s="163"/>
      <c r="H329" s="163"/>
      <c r="I329" s="163"/>
      <c r="J329" s="163"/>
      <c r="K329" s="163"/>
      <c r="L329" s="433"/>
    </row>
    <row r="330" spans="1:12" s="1" customFormat="1">
      <c r="A330" s="163"/>
      <c r="B330" s="163"/>
      <c r="C330" s="163"/>
      <c r="D330" s="163"/>
      <c r="E330" s="163"/>
      <c r="F330" s="163"/>
      <c r="G330" s="163"/>
      <c r="H330" s="163"/>
      <c r="I330" s="163"/>
      <c r="J330" s="163"/>
      <c r="K330" s="163"/>
      <c r="L330" s="433"/>
    </row>
    <row r="331" spans="1:12" s="1" customFormat="1">
      <c r="A331" s="163"/>
      <c r="B331" s="163"/>
      <c r="C331" s="163"/>
      <c r="D331" s="163"/>
      <c r="E331" s="163"/>
      <c r="F331" s="163"/>
      <c r="G331" s="163"/>
      <c r="H331" s="163"/>
      <c r="I331" s="163"/>
      <c r="J331" s="163"/>
      <c r="K331" s="163"/>
      <c r="L331" s="433"/>
    </row>
    <row r="332" spans="1:12" s="1" customFormat="1">
      <c r="A332" s="163"/>
      <c r="B332" s="163"/>
      <c r="C332" s="163"/>
      <c r="D332" s="163"/>
      <c r="E332" s="163"/>
      <c r="F332" s="163"/>
      <c r="G332" s="163"/>
      <c r="H332" s="163"/>
      <c r="I332" s="163"/>
      <c r="J332" s="163"/>
      <c r="K332" s="163"/>
      <c r="L332" s="433"/>
    </row>
    <row r="333" spans="1:12" s="1" customFormat="1">
      <c r="A333" s="163"/>
      <c r="B333" s="163"/>
      <c r="C333" s="163"/>
      <c r="D333" s="163"/>
      <c r="E333" s="163"/>
      <c r="F333" s="163"/>
      <c r="G333" s="163"/>
      <c r="H333" s="163"/>
      <c r="I333" s="163"/>
      <c r="J333" s="163"/>
      <c r="K333" s="163"/>
      <c r="L333" s="433"/>
    </row>
    <row r="334" spans="1:12" s="1" customFormat="1">
      <c r="A334" s="163"/>
      <c r="B334" s="163"/>
      <c r="C334" s="163"/>
      <c r="D334" s="163"/>
      <c r="E334" s="163"/>
      <c r="F334" s="163"/>
      <c r="G334" s="163"/>
      <c r="H334" s="163"/>
      <c r="I334" s="163"/>
      <c r="J334" s="163"/>
      <c r="K334" s="163"/>
      <c r="L334" s="433"/>
    </row>
    <row r="335" spans="1:12" s="1" customFormat="1">
      <c r="A335" s="163"/>
      <c r="B335" s="163"/>
      <c r="C335" s="163"/>
      <c r="D335" s="163"/>
      <c r="E335" s="163"/>
      <c r="F335" s="163"/>
      <c r="G335" s="163"/>
      <c r="H335" s="163"/>
      <c r="I335" s="163"/>
      <c r="J335" s="163"/>
      <c r="K335" s="163"/>
      <c r="L335" s="433"/>
    </row>
    <row r="336" spans="1:12" s="1" customFormat="1">
      <c r="A336" s="163"/>
      <c r="B336" s="163"/>
      <c r="C336" s="163"/>
      <c r="D336" s="163"/>
      <c r="E336" s="163"/>
      <c r="F336" s="163"/>
      <c r="G336" s="163"/>
      <c r="H336" s="163"/>
      <c r="I336" s="163"/>
      <c r="J336" s="163"/>
      <c r="K336" s="163"/>
      <c r="L336" s="433"/>
    </row>
    <row r="337" spans="1:12" s="1" customFormat="1">
      <c r="A337" s="163"/>
      <c r="B337" s="163"/>
      <c r="C337" s="163"/>
      <c r="D337" s="163"/>
      <c r="E337" s="163"/>
      <c r="F337" s="163"/>
      <c r="G337" s="163"/>
      <c r="H337" s="163"/>
      <c r="I337" s="163"/>
      <c r="J337" s="163"/>
      <c r="K337" s="163"/>
      <c r="L337" s="433"/>
    </row>
    <row r="338" spans="1:12" s="1" customFormat="1">
      <c r="A338" s="163"/>
      <c r="B338" s="163"/>
      <c r="C338" s="163"/>
      <c r="D338" s="163"/>
      <c r="E338" s="163"/>
      <c r="F338" s="163"/>
      <c r="G338" s="163"/>
      <c r="H338" s="163"/>
      <c r="I338" s="163"/>
      <c r="J338" s="163"/>
      <c r="K338" s="163"/>
      <c r="L338" s="433"/>
    </row>
    <row r="339" spans="1:12" s="1" customFormat="1">
      <c r="A339" s="163"/>
      <c r="B339" s="163"/>
      <c r="C339" s="163"/>
      <c r="D339" s="163"/>
      <c r="E339" s="163"/>
      <c r="F339" s="163"/>
      <c r="G339" s="163"/>
      <c r="H339" s="163"/>
      <c r="I339" s="163"/>
      <c r="J339" s="163"/>
      <c r="K339" s="163"/>
      <c r="L339" s="433"/>
    </row>
    <row r="340" spans="1:12" s="1" customFormat="1">
      <c r="A340" s="163"/>
      <c r="B340" s="163"/>
      <c r="C340" s="163"/>
      <c r="D340" s="163"/>
      <c r="E340" s="163"/>
      <c r="F340" s="163"/>
      <c r="G340" s="163"/>
      <c r="H340" s="163"/>
      <c r="I340" s="163"/>
      <c r="J340" s="163"/>
      <c r="K340" s="163"/>
      <c r="L340" s="433"/>
    </row>
    <row r="341" spans="1:12" s="1" customFormat="1">
      <c r="A341" s="163"/>
      <c r="B341" s="163"/>
      <c r="C341" s="163"/>
      <c r="D341" s="163"/>
      <c r="E341" s="163"/>
      <c r="F341" s="163"/>
      <c r="G341" s="163"/>
      <c r="H341" s="163"/>
      <c r="I341" s="163"/>
      <c r="J341" s="163"/>
      <c r="K341" s="163"/>
      <c r="L341" s="433"/>
    </row>
    <row r="342" spans="1:12" s="1" customFormat="1">
      <c r="A342" s="163"/>
      <c r="B342" s="163"/>
      <c r="C342" s="163"/>
      <c r="D342" s="163"/>
      <c r="E342" s="163"/>
      <c r="F342" s="163"/>
      <c r="G342" s="163"/>
      <c r="H342" s="163"/>
      <c r="I342" s="163"/>
      <c r="J342" s="163"/>
      <c r="K342" s="163"/>
      <c r="L342" s="433"/>
    </row>
    <row r="343" spans="1:12" s="1" customFormat="1">
      <c r="A343" s="163"/>
      <c r="B343" s="163"/>
      <c r="C343" s="163"/>
      <c r="D343" s="163"/>
      <c r="E343" s="163"/>
      <c r="F343" s="163"/>
      <c r="G343" s="163"/>
      <c r="H343" s="163"/>
      <c r="I343" s="163"/>
      <c r="J343" s="163"/>
      <c r="K343" s="163"/>
      <c r="L343" s="433"/>
    </row>
    <row r="344" spans="1:12" s="1" customFormat="1">
      <c r="A344" s="163"/>
      <c r="B344" s="163"/>
      <c r="C344" s="163"/>
      <c r="D344" s="163"/>
      <c r="E344" s="163"/>
      <c r="F344" s="163"/>
      <c r="G344" s="163"/>
      <c r="H344" s="163"/>
      <c r="I344" s="163"/>
      <c r="J344" s="163"/>
      <c r="K344" s="163"/>
      <c r="L344" s="433"/>
    </row>
    <row r="345" spans="1:12" s="1" customFormat="1">
      <c r="A345" s="163"/>
      <c r="B345" s="163"/>
      <c r="C345" s="163"/>
      <c r="D345" s="163"/>
      <c r="E345" s="163"/>
      <c r="F345" s="163"/>
      <c r="G345" s="163"/>
      <c r="H345" s="163"/>
      <c r="I345" s="163"/>
      <c r="J345" s="163"/>
      <c r="K345" s="163"/>
      <c r="L345" s="433"/>
    </row>
    <row r="346" spans="1:12" s="1" customFormat="1">
      <c r="A346" s="163"/>
      <c r="B346" s="163"/>
      <c r="C346" s="163"/>
      <c r="D346" s="163"/>
      <c r="E346" s="163"/>
      <c r="F346" s="163"/>
      <c r="G346" s="163"/>
      <c r="H346" s="163"/>
      <c r="I346" s="163"/>
      <c r="J346" s="163"/>
      <c r="K346" s="163"/>
      <c r="L346" s="433"/>
    </row>
    <row r="347" spans="1:12" s="1" customFormat="1">
      <c r="A347" s="163"/>
      <c r="B347" s="163"/>
      <c r="C347" s="163"/>
      <c r="D347" s="163"/>
      <c r="E347" s="163"/>
      <c r="F347" s="163"/>
      <c r="G347" s="163"/>
      <c r="H347" s="163"/>
      <c r="I347" s="163"/>
      <c r="J347" s="163"/>
      <c r="K347" s="163"/>
      <c r="L347" s="433"/>
    </row>
    <row r="348" spans="1:12" s="1" customFormat="1">
      <c r="A348" s="163"/>
      <c r="B348" s="163"/>
      <c r="C348" s="163"/>
      <c r="D348" s="163"/>
      <c r="E348" s="163"/>
      <c r="F348" s="163"/>
      <c r="G348" s="163"/>
      <c r="H348" s="163"/>
      <c r="I348" s="163"/>
      <c r="J348" s="163"/>
      <c r="K348" s="163"/>
      <c r="L348" s="433"/>
    </row>
    <row r="349" spans="1:12" s="1" customFormat="1">
      <c r="A349" s="163"/>
      <c r="B349" s="163"/>
      <c r="C349" s="163"/>
      <c r="D349" s="163"/>
      <c r="E349" s="163"/>
      <c r="F349" s="163"/>
      <c r="G349" s="163"/>
      <c r="H349" s="163"/>
      <c r="I349" s="163"/>
      <c r="J349" s="163"/>
      <c r="K349" s="163"/>
      <c r="L349" s="433"/>
    </row>
    <row r="350" spans="1:12" s="1" customFormat="1">
      <c r="A350" s="163"/>
      <c r="B350" s="163"/>
      <c r="C350" s="163"/>
      <c r="D350" s="163"/>
      <c r="E350" s="163"/>
      <c r="F350" s="163"/>
      <c r="G350" s="163"/>
      <c r="H350" s="163"/>
      <c r="I350" s="163"/>
      <c r="J350" s="163"/>
      <c r="K350" s="163"/>
      <c r="L350" s="433"/>
    </row>
    <row r="351" spans="1:12" s="1" customFormat="1">
      <c r="A351" s="163"/>
      <c r="B351" s="163"/>
      <c r="C351" s="163"/>
      <c r="D351" s="163"/>
      <c r="E351" s="163"/>
      <c r="F351" s="163"/>
      <c r="G351" s="163"/>
      <c r="H351" s="163"/>
      <c r="I351" s="163"/>
      <c r="J351" s="163"/>
      <c r="K351" s="163"/>
      <c r="L351" s="433"/>
    </row>
    <row r="352" spans="1:12" s="1" customFormat="1">
      <c r="A352" s="163"/>
      <c r="B352" s="163"/>
      <c r="C352" s="163"/>
      <c r="D352" s="163"/>
      <c r="E352" s="163"/>
      <c r="F352" s="163"/>
      <c r="G352" s="163"/>
      <c r="H352" s="163"/>
      <c r="I352" s="163"/>
      <c r="J352" s="163"/>
      <c r="K352" s="163"/>
      <c r="L352" s="433"/>
    </row>
    <row r="353" spans="1:12" s="1" customFormat="1">
      <c r="A353" s="163"/>
      <c r="B353" s="163"/>
      <c r="C353" s="163"/>
      <c r="D353" s="163"/>
      <c r="E353" s="163"/>
      <c r="F353" s="163"/>
      <c r="G353" s="163"/>
      <c r="H353" s="163"/>
      <c r="I353" s="163"/>
      <c r="J353" s="163"/>
      <c r="K353" s="163"/>
      <c r="L353" s="433"/>
    </row>
    <row r="354" spans="1:12" s="1" customFormat="1">
      <c r="A354" s="163"/>
      <c r="B354" s="163"/>
      <c r="C354" s="163"/>
      <c r="D354" s="163"/>
      <c r="E354" s="163"/>
      <c r="F354" s="163"/>
      <c r="G354" s="163"/>
      <c r="H354" s="163"/>
      <c r="I354" s="163"/>
      <c r="J354" s="163"/>
      <c r="K354" s="163"/>
      <c r="L354" s="433"/>
    </row>
    <row r="355" spans="1:12" s="1" customFormat="1">
      <c r="A355" s="163"/>
      <c r="B355" s="163"/>
      <c r="C355" s="163"/>
      <c r="D355" s="163"/>
      <c r="E355" s="163"/>
      <c r="F355" s="163"/>
      <c r="G355" s="163"/>
      <c r="H355" s="163"/>
      <c r="I355" s="163"/>
      <c r="J355" s="163"/>
      <c r="K355" s="163"/>
      <c r="L355" s="433"/>
    </row>
    <row r="356" spans="1:12" s="1" customFormat="1">
      <c r="A356" s="163"/>
      <c r="B356" s="163"/>
      <c r="C356" s="163"/>
      <c r="D356" s="163"/>
      <c r="E356" s="163"/>
      <c r="F356" s="163"/>
      <c r="G356" s="163"/>
      <c r="H356" s="163"/>
      <c r="I356" s="163"/>
      <c r="J356" s="163"/>
      <c r="K356" s="163"/>
      <c r="L356" s="433"/>
    </row>
    <row r="357" spans="1:12" s="1" customFormat="1">
      <c r="A357" s="163"/>
      <c r="B357" s="163"/>
      <c r="C357" s="163"/>
      <c r="D357" s="163"/>
      <c r="E357" s="163"/>
      <c r="F357" s="163"/>
      <c r="G357" s="163"/>
      <c r="H357" s="163"/>
      <c r="I357" s="163"/>
      <c r="J357" s="163"/>
      <c r="K357" s="163"/>
      <c r="L357" s="433"/>
    </row>
    <row r="358" spans="1:12" s="1" customFormat="1">
      <c r="A358" s="163"/>
      <c r="B358" s="163"/>
      <c r="C358" s="163"/>
      <c r="D358" s="163"/>
      <c r="E358" s="163"/>
      <c r="F358" s="163"/>
      <c r="G358" s="163"/>
      <c r="H358" s="163"/>
      <c r="I358" s="163"/>
      <c r="J358" s="163"/>
      <c r="K358" s="163"/>
      <c r="L358" s="433"/>
    </row>
    <row r="359" spans="1:12" s="1" customFormat="1">
      <c r="A359" s="163"/>
      <c r="B359" s="163"/>
      <c r="C359" s="163"/>
      <c r="D359" s="163"/>
      <c r="E359" s="163"/>
      <c r="F359" s="163"/>
      <c r="G359" s="163"/>
      <c r="H359" s="163"/>
      <c r="I359" s="163"/>
      <c r="J359" s="163"/>
      <c r="K359" s="163"/>
      <c r="L359" s="433"/>
    </row>
    <row r="360" spans="1:12" s="1" customFormat="1">
      <c r="A360" s="163"/>
      <c r="B360" s="163"/>
      <c r="C360" s="163"/>
      <c r="D360" s="163"/>
      <c r="E360" s="163"/>
      <c r="F360" s="163"/>
      <c r="G360" s="163"/>
      <c r="H360" s="163"/>
      <c r="I360" s="163"/>
      <c r="J360" s="163"/>
      <c r="K360" s="163"/>
      <c r="L360" s="433"/>
    </row>
    <row r="361" spans="1:12" s="1" customFormat="1">
      <c r="A361" s="163"/>
      <c r="B361" s="163"/>
      <c r="C361" s="163"/>
      <c r="D361" s="163"/>
      <c r="E361" s="163"/>
      <c r="F361" s="163"/>
      <c r="G361" s="163"/>
      <c r="H361" s="163"/>
      <c r="I361" s="163"/>
      <c r="J361" s="163"/>
      <c r="K361" s="163"/>
      <c r="L361" s="433"/>
    </row>
    <row r="362" spans="1:12" s="1" customFormat="1">
      <c r="A362" s="163"/>
      <c r="B362" s="163"/>
      <c r="C362" s="163"/>
      <c r="D362" s="163"/>
      <c r="E362" s="163"/>
      <c r="F362" s="163"/>
      <c r="G362" s="163"/>
      <c r="H362" s="163"/>
      <c r="I362" s="163"/>
      <c r="J362" s="163"/>
      <c r="K362" s="163"/>
      <c r="L362" s="433"/>
    </row>
    <row r="363" spans="1:12" s="1" customFormat="1">
      <c r="A363" s="163"/>
      <c r="B363" s="163"/>
      <c r="C363" s="163"/>
      <c r="D363" s="163"/>
      <c r="E363" s="163"/>
      <c r="F363" s="163"/>
      <c r="G363" s="163"/>
      <c r="H363" s="163"/>
      <c r="I363" s="163"/>
      <c r="J363" s="163"/>
      <c r="K363" s="163"/>
      <c r="L363" s="433"/>
    </row>
    <row r="364" spans="1:12" s="1" customFormat="1">
      <c r="A364" s="163"/>
      <c r="B364" s="163"/>
      <c r="C364" s="163"/>
      <c r="D364" s="163"/>
      <c r="E364" s="163"/>
      <c r="F364" s="163"/>
      <c r="G364" s="163"/>
      <c r="H364" s="163"/>
      <c r="I364" s="163"/>
      <c r="J364" s="163"/>
      <c r="K364" s="163"/>
      <c r="L364" s="433"/>
    </row>
    <row r="365" spans="1:12" s="1" customFormat="1">
      <c r="A365" s="163"/>
      <c r="B365" s="163"/>
      <c r="C365" s="163"/>
      <c r="D365" s="163"/>
      <c r="E365" s="163"/>
      <c r="F365" s="163"/>
      <c r="G365" s="163"/>
      <c r="H365" s="163"/>
      <c r="I365" s="163"/>
      <c r="J365" s="163"/>
      <c r="K365" s="163"/>
      <c r="L365" s="433"/>
    </row>
    <row r="366" spans="1:12" s="1" customFormat="1">
      <c r="A366" s="163"/>
      <c r="B366" s="163"/>
      <c r="C366" s="163"/>
      <c r="D366" s="163"/>
      <c r="E366" s="163"/>
      <c r="F366" s="163"/>
      <c r="G366" s="163"/>
      <c r="H366" s="163"/>
      <c r="I366" s="163"/>
      <c r="J366" s="163"/>
      <c r="K366" s="163"/>
      <c r="L366" s="433"/>
    </row>
    <row r="367" spans="1:12" s="1" customFormat="1">
      <c r="A367" s="163"/>
      <c r="B367" s="163"/>
      <c r="C367" s="163"/>
      <c r="D367" s="163"/>
      <c r="E367" s="163"/>
      <c r="F367" s="163"/>
      <c r="G367" s="163"/>
      <c r="H367" s="163"/>
      <c r="I367" s="163"/>
      <c r="J367" s="163"/>
      <c r="K367" s="163"/>
      <c r="L367" s="433"/>
    </row>
    <row r="368" spans="1:12" s="1" customFormat="1">
      <c r="A368" s="163"/>
      <c r="B368" s="163"/>
      <c r="C368" s="163"/>
      <c r="D368" s="163"/>
      <c r="E368" s="163"/>
      <c r="F368" s="163"/>
      <c r="G368" s="163"/>
      <c r="H368" s="163"/>
      <c r="I368" s="163"/>
      <c r="J368" s="163"/>
      <c r="K368" s="163"/>
      <c r="L368" s="433"/>
    </row>
    <row r="369" spans="1:12" s="1" customFormat="1">
      <c r="A369" s="163"/>
      <c r="B369" s="163"/>
      <c r="C369" s="163"/>
      <c r="D369" s="163"/>
      <c r="E369" s="163"/>
      <c r="F369" s="163"/>
      <c r="G369" s="163"/>
      <c r="H369" s="163"/>
      <c r="I369" s="163"/>
      <c r="J369" s="163"/>
      <c r="K369" s="163"/>
      <c r="L369" s="433"/>
    </row>
    <row r="370" spans="1:12" s="1" customFormat="1">
      <c r="A370" s="163"/>
      <c r="B370" s="163"/>
      <c r="C370" s="163"/>
      <c r="D370" s="163"/>
      <c r="E370" s="163"/>
      <c r="F370" s="163"/>
      <c r="G370" s="163"/>
      <c r="H370" s="163"/>
      <c r="I370" s="163"/>
      <c r="J370" s="163"/>
      <c r="K370" s="163"/>
      <c r="L370" s="433"/>
    </row>
    <row r="371" spans="1:12" s="1" customFormat="1">
      <c r="A371" s="163"/>
      <c r="B371" s="163"/>
      <c r="C371" s="163"/>
      <c r="D371" s="163"/>
      <c r="E371" s="163"/>
      <c r="F371" s="163"/>
      <c r="G371" s="163"/>
      <c r="H371" s="163"/>
      <c r="I371" s="163"/>
      <c r="J371" s="163"/>
      <c r="K371" s="163"/>
      <c r="L371" s="433"/>
    </row>
    <row r="372" spans="1:12" s="1" customFormat="1">
      <c r="A372" s="163"/>
      <c r="B372" s="163"/>
      <c r="C372" s="163"/>
      <c r="D372" s="163"/>
      <c r="E372" s="163"/>
      <c r="F372" s="163"/>
      <c r="G372" s="163"/>
      <c r="H372" s="163"/>
      <c r="I372" s="163"/>
      <c r="J372" s="163"/>
      <c r="K372" s="163"/>
      <c r="L372" s="433"/>
    </row>
    <row r="373" spans="1:12" s="1" customFormat="1">
      <c r="A373" s="163"/>
      <c r="B373" s="163"/>
      <c r="C373" s="163"/>
      <c r="D373" s="163"/>
      <c r="E373" s="163"/>
      <c r="F373" s="163"/>
      <c r="G373" s="163"/>
      <c r="H373" s="163"/>
      <c r="I373" s="163"/>
      <c r="J373" s="163"/>
      <c r="K373" s="163"/>
      <c r="L373" s="433"/>
    </row>
    <row r="374" spans="1:12" s="1" customFormat="1">
      <c r="A374" s="163"/>
      <c r="B374" s="163"/>
      <c r="C374" s="163"/>
      <c r="D374" s="163"/>
      <c r="E374" s="163"/>
      <c r="F374" s="163"/>
      <c r="G374" s="163"/>
      <c r="H374" s="163"/>
      <c r="I374" s="163"/>
      <c r="J374" s="163"/>
      <c r="K374" s="163"/>
      <c r="L374" s="433"/>
    </row>
    <row r="375" spans="1:12" s="1" customFormat="1">
      <c r="A375" s="163"/>
      <c r="B375" s="163"/>
      <c r="C375" s="163"/>
      <c r="D375" s="163"/>
      <c r="E375" s="163"/>
      <c r="F375" s="163"/>
      <c r="G375" s="163"/>
      <c r="H375" s="163"/>
      <c r="I375" s="163"/>
      <c r="J375" s="163"/>
      <c r="K375" s="163"/>
      <c r="L375" s="433"/>
    </row>
    <row r="376" spans="1:12" s="1" customFormat="1">
      <c r="A376" s="163"/>
      <c r="B376" s="163"/>
      <c r="C376" s="163"/>
      <c r="D376" s="163"/>
      <c r="E376" s="163"/>
      <c r="F376" s="163"/>
      <c r="G376" s="163"/>
      <c r="H376" s="163"/>
      <c r="I376" s="163"/>
      <c r="J376" s="163"/>
      <c r="K376" s="163"/>
      <c r="L376" s="433"/>
    </row>
    <row r="377" spans="1:12" s="1" customFormat="1">
      <c r="A377" s="163"/>
      <c r="B377" s="163"/>
      <c r="C377" s="163"/>
      <c r="D377" s="163"/>
      <c r="E377" s="163"/>
      <c r="F377" s="163"/>
      <c r="G377" s="163"/>
      <c r="H377" s="163"/>
      <c r="I377" s="163"/>
      <c r="J377" s="163"/>
      <c r="K377" s="163"/>
      <c r="L377" s="433"/>
    </row>
    <row r="378" spans="1:12" s="1" customFormat="1">
      <c r="A378" s="163"/>
      <c r="B378" s="163"/>
      <c r="C378" s="163"/>
      <c r="D378" s="163"/>
      <c r="E378" s="163"/>
      <c r="F378" s="163"/>
      <c r="G378" s="163"/>
      <c r="H378" s="163"/>
      <c r="I378" s="163"/>
      <c r="J378" s="163"/>
      <c r="K378" s="163"/>
      <c r="L378" s="433"/>
    </row>
    <row r="379" spans="1:12" s="1" customFormat="1">
      <c r="A379" s="163"/>
      <c r="B379" s="163"/>
      <c r="C379" s="163"/>
      <c r="D379" s="163"/>
      <c r="E379" s="163"/>
      <c r="F379" s="163"/>
      <c r="G379" s="163"/>
      <c r="H379" s="163"/>
      <c r="I379" s="163"/>
      <c r="J379" s="163"/>
      <c r="K379" s="163"/>
      <c r="L379" s="433"/>
    </row>
    <row r="380" spans="1:12" s="1" customFormat="1">
      <c r="A380" s="163"/>
      <c r="B380" s="163"/>
      <c r="C380" s="163"/>
      <c r="D380" s="163"/>
      <c r="E380" s="163"/>
      <c r="F380" s="163"/>
      <c r="G380" s="163"/>
      <c r="H380" s="163"/>
      <c r="I380" s="163"/>
      <c r="J380" s="163"/>
      <c r="K380" s="163"/>
      <c r="L380" s="433"/>
    </row>
    <row r="381" spans="1:12" s="1" customFormat="1">
      <c r="A381" s="163"/>
      <c r="B381" s="163"/>
      <c r="C381" s="163"/>
      <c r="D381" s="163"/>
      <c r="E381" s="163"/>
      <c r="F381" s="163"/>
      <c r="G381" s="163"/>
      <c r="H381" s="163"/>
      <c r="I381" s="163"/>
      <c r="J381" s="163"/>
      <c r="K381" s="163"/>
      <c r="L381" s="433"/>
    </row>
    <row r="382" spans="1:12" s="1" customFormat="1">
      <c r="A382" s="163"/>
      <c r="B382" s="163"/>
      <c r="C382" s="163"/>
      <c r="D382" s="163"/>
      <c r="E382" s="163"/>
      <c r="F382" s="163"/>
      <c r="G382" s="163"/>
      <c r="H382" s="163"/>
      <c r="I382" s="163"/>
      <c r="J382" s="163"/>
      <c r="K382" s="163"/>
      <c r="L382" s="433"/>
    </row>
    <row r="383" spans="1:12" s="1" customFormat="1">
      <c r="A383" s="163"/>
      <c r="B383" s="163"/>
      <c r="C383" s="163"/>
      <c r="D383" s="163"/>
      <c r="E383" s="163"/>
      <c r="F383" s="163"/>
      <c r="G383" s="163"/>
      <c r="H383" s="163"/>
      <c r="I383" s="163"/>
      <c r="J383" s="163"/>
      <c r="K383" s="163"/>
      <c r="L383" s="433"/>
    </row>
    <row r="384" spans="1:12" s="1" customFormat="1">
      <c r="A384" s="163"/>
      <c r="B384" s="163"/>
      <c r="C384" s="163"/>
      <c r="D384" s="163"/>
      <c r="E384" s="163"/>
      <c r="F384" s="163"/>
      <c r="G384" s="163"/>
      <c r="H384" s="163"/>
      <c r="I384" s="163"/>
      <c r="J384" s="163"/>
      <c r="K384" s="163"/>
      <c r="L384" s="433"/>
    </row>
    <row r="385" spans="1:12" s="1" customFormat="1">
      <c r="A385" s="163"/>
      <c r="B385" s="163"/>
      <c r="C385" s="163"/>
      <c r="D385" s="163"/>
      <c r="E385" s="163"/>
      <c r="F385" s="163"/>
      <c r="G385" s="163"/>
      <c r="H385" s="163"/>
      <c r="I385" s="163"/>
      <c r="J385" s="163"/>
      <c r="K385" s="163"/>
      <c r="L385" s="433"/>
    </row>
    <row r="386" spans="1:12" s="1" customFormat="1">
      <c r="A386" s="163"/>
      <c r="B386" s="163"/>
      <c r="C386" s="163"/>
      <c r="D386" s="163"/>
      <c r="E386" s="163"/>
      <c r="F386" s="163"/>
      <c r="G386" s="163"/>
      <c r="H386" s="163"/>
      <c r="I386" s="163"/>
      <c r="J386" s="163"/>
      <c r="K386" s="163"/>
      <c r="L386" s="433"/>
    </row>
    <row r="387" spans="1:12" s="1" customFormat="1">
      <c r="A387" s="163"/>
      <c r="B387" s="163"/>
      <c r="C387" s="163"/>
      <c r="D387" s="163"/>
      <c r="E387" s="163"/>
      <c r="F387" s="163"/>
      <c r="G387" s="163"/>
      <c r="H387" s="163"/>
      <c r="I387" s="163"/>
      <c r="J387" s="163"/>
      <c r="K387" s="163"/>
      <c r="L387" s="433"/>
    </row>
    <row r="388" spans="1:12" s="1" customFormat="1">
      <c r="A388" s="163"/>
      <c r="B388" s="163"/>
      <c r="C388" s="163"/>
      <c r="D388" s="163"/>
      <c r="E388" s="163"/>
      <c r="F388" s="163"/>
      <c r="G388" s="163"/>
      <c r="H388" s="163"/>
      <c r="I388" s="163"/>
      <c r="J388" s="163"/>
      <c r="K388" s="163"/>
      <c r="L388" s="433"/>
    </row>
    <row r="389" spans="1:12" s="1" customFormat="1">
      <c r="A389" s="163"/>
      <c r="B389" s="163"/>
      <c r="C389" s="163"/>
      <c r="D389" s="163"/>
      <c r="E389" s="163"/>
      <c r="F389" s="163"/>
      <c r="G389" s="163"/>
      <c r="H389" s="163"/>
      <c r="I389" s="163"/>
      <c r="J389" s="163"/>
      <c r="K389" s="163"/>
      <c r="L389" s="433"/>
    </row>
    <row r="390" spans="1:12" s="1" customFormat="1">
      <c r="A390" s="163"/>
      <c r="B390" s="163"/>
      <c r="C390" s="163"/>
      <c r="D390" s="163"/>
      <c r="E390" s="163"/>
      <c r="F390" s="163"/>
      <c r="G390" s="163"/>
      <c r="H390" s="163"/>
      <c r="I390" s="163"/>
      <c r="J390" s="163"/>
      <c r="K390" s="163"/>
      <c r="L390" s="433"/>
    </row>
    <row r="391" spans="1:12" s="1" customFormat="1">
      <c r="A391" s="163"/>
      <c r="B391" s="163"/>
      <c r="C391" s="163"/>
      <c r="D391" s="163"/>
      <c r="E391" s="163"/>
      <c r="F391" s="163"/>
      <c r="G391" s="163"/>
      <c r="H391" s="163"/>
      <c r="I391" s="163"/>
      <c r="J391" s="163"/>
      <c r="K391" s="163"/>
      <c r="L391" s="433"/>
    </row>
    <row r="392" spans="1:12" s="1" customFormat="1">
      <c r="A392" s="163"/>
      <c r="B392" s="163"/>
      <c r="C392" s="163"/>
      <c r="D392" s="163"/>
      <c r="E392" s="163"/>
      <c r="F392" s="163"/>
      <c r="G392" s="163"/>
      <c r="H392" s="163"/>
      <c r="I392" s="163"/>
      <c r="J392" s="163"/>
      <c r="K392" s="163"/>
      <c r="L392" s="433"/>
    </row>
    <row r="393" spans="1:12" s="1" customFormat="1">
      <c r="A393" s="163"/>
      <c r="B393" s="163"/>
      <c r="C393" s="163"/>
      <c r="D393" s="163"/>
      <c r="E393" s="163"/>
      <c r="F393" s="163"/>
      <c r="G393" s="163"/>
      <c r="H393" s="163"/>
      <c r="I393" s="163"/>
      <c r="J393" s="163"/>
      <c r="K393" s="163"/>
      <c r="L393" s="433"/>
    </row>
    <row r="394" spans="1:12" s="1" customFormat="1">
      <c r="A394" s="163"/>
      <c r="B394" s="163"/>
      <c r="C394" s="163"/>
      <c r="D394" s="163"/>
      <c r="E394" s="163"/>
      <c r="F394" s="163"/>
      <c r="G394" s="163"/>
      <c r="H394" s="163"/>
      <c r="I394" s="163"/>
      <c r="J394" s="163"/>
      <c r="K394" s="163"/>
      <c r="L394" s="433"/>
    </row>
    <row r="395" spans="1:12" s="1" customFormat="1">
      <c r="A395" s="163"/>
      <c r="B395" s="163"/>
      <c r="C395" s="163"/>
      <c r="D395" s="163"/>
      <c r="E395" s="163"/>
      <c r="F395" s="163"/>
      <c r="G395" s="163"/>
      <c r="H395" s="163"/>
      <c r="I395" s="163"/>
      <c r="J395" s="163"/>
      <c r="K395" s="163"/>
      <c r="L395" s="433"/>
    </row>
    <row r="396" spans="1:12" s="1" customFormat="1">
      <c r="A396" s="163"/>
      <c r="B396" s="163"/>
      <c r="C396" s="163"/>
      <c r="D396" s="163"/>
      <c r="E396" s="163"/>
      <c r="F396" s="163"/>
      <c r="G396" s="163"/>
      <c r="H396" s="163"/>
      <c r="I396" s="163"/>
      <c r="J396" s="163"/>
      <c r="K396" s="163"/>
      <c r="L396" s="433"/>
    </row>
    <row r="397" spans="1:12" s="1" customFormat="1">
      <c r="A397" s="163"/>
      <c r="B397" s="163"/>
      <c r="C397" s="163"/>
      <c r="D397" s="163"/>
      <c r="E397" s="163"/>
      <c r="F397" s="163"/>
      <c r="G397" s="163"/>
      <c r="H397" s="163"/>
      <c r="I397" s="163"/>
      <c r="J397" s="163"/>
      <c r="K397" s="163"/>
      <c r="L397" s="433"/>
    </row>
    <row r="398" spans="1:12" s="1" customFormat="1">
      <c r="A398" s="163"/>
      <c r="B398" s="163"/>
      <c r="C398" s="163"/>
      <c r="D398" s="163"/>
      <c r="E398" s="163"/>
      <c r="F398" s="163"/>
      <c r="G398" s="163"/>
      <c r="H398" s="163"/>
      <c r="I398" s="163"/>
      <c r="J398" s="163"/>
      <c r="K398" s="163"/>
      <c r="L398" s="433"/>
    </row>
    <row r="399" spans="1:12" s="1" customFormat="1">
      <c r="A399" s="163"/>
      <c r="B399" s="163"/>
      <c r="C399" s="163"/>
      <c r="D399" s="163"/>
      <c r="E399" s="163"/>
      <c r="F399" s="163"/>
      <c r="G399" s="163"/>
      <c r="H399" s="163"/>
      <c r="I399" s="163"/>
      <c r="J399" s="163"/>
      <c r="K399" s="163"/>
      <c r="L399" s="433"/>
    </row>
    <row r="400" spans="1:12" s="1" customFormat="1">
      <c r="A400" s="163"/>
      <c r="B400" s="163"/>
      <c r="C400" s="163"/>
      <c r="D400" s="163"/>
      <c r="E400" s="163"/>
      <c r="F400" s="163"/>
      <c r="G400" s="163"/>
      <c r="H400" s="163"/>
      <c r="I400" s="163"/>
      <c r="J400" s="163"/>
      <c r="K400" s="163"/>
      <c r="L400" s="433"/>
    </row>
    <row r="401" spans="1:12" s="1" customFormat="1">
      <c r="A401" s="163"/>
      <c r="B401" s="163"/>
      <c r="C401" s="163"/>
      <c r="D401" s="163"/>
      <c r="E401" s="163"/>
      <c r="F401" s="163"/>
      <c r="G401" s="163"/>
      <c r="H401" s="163"/>
      <c r="I401" s="163"/>
      <c r="J401" s="163"/>
      <c r="K401" s="163"/>
      <c r="L401" s="433"/>
    </row>
    <row r="402" spans="1:12" s="1" customFormat="1">
      <c r="A402" s="163"/>
      <c r="B402" s="163"/>
      <c r="C402" s="163"/>
      <c r="D402" s="163"/>
      <c r="E402" s="163"/>
      <c r="F402" s="163"/>
      <c r="G402" s="163"/>
      <c r="H402" s="163"/>
      <c r="I402" s="163"/>
      <c r="J402" s="163"/>
      <c r="K402" s="163"/>
      <c r="L402" s="433"/>
    </row>
    <row r="403" spans="1:12" s="1" customFormat="1">
      <c r="A403" s="163"/>
      <c r="B403" s="163"/>
      <c r="C403" s="163"/>
      <c r="D403" s="163"/>
      <c r="E403" s="163"/>
      <c r="F403" s="163"/>
      <c r="G403" s="163"/>
      <c r="H403" s="163"/>
      <c r="I403" s="163"/>
      <c r="J403" s="163"/>
      <c r="K403" s="163"/>
      <c r="L403" s="433"/>
    </row>
    <row r="404" spans="1:12" s="1" customFormat="1">
      <c r="A404" s="163"/>
      <c r="B404" s="163"/>
      <c r="C404" s="163"/>
      <c r="D404" s="163"/>
      <c r="E404" s="163"/>
      <c r="F404" s="163"/>
      <c r="G404" s="163"/>
      <c r="H404" s="163"/>
      <c r="I404" s="163"/>
      <c r="J404" s="163"/>
      <c r="K404" s="163"/>
      <c r="L404" s="433"/>
    </row>
    <row r="405" spans="1:12" s="1" customFormat="1">
      <c r="A405" s="163"/>
      <c r="B405" s="163"/>
      <c r="C405" s="163"/>
      <c r="D405" s="163"/>
      <c r="E405" s="163"/>
      <c r="F405" s="163"/>
      <c r="G405" s="163"/>
      <c r="H405" s="163"/>
      <c r="I405" s="163"/>
      <c r="J405" s="163"/>
      <c r="K405" s="163"/>
      <c r="L405" s="433"/>
    </row>
    <row r="406" spans="1:12" s="1" customFormat="1">
      <c r="A406" s="163"/>
      <c r="B406" s="163"/>
      <c r="C406" s="163"/>
      <c r="D406" s="163"/>
      <c r="E406" s="163"/>
      <c r="F406" s="163"/>
      <c r="G406" s="163"/>
      <c r="H406" s="163"/>
      <c r="I406" s="163"/>
      <c r="J406" s="163"/>
      <c r="K406" s="163"/>
      <c r="L406" s="433"/>
    </row>
    <row r="407" spans="1:12" s="1" customFormat="1">
      <c r="A407" s="163"/>
      <c r="B407" s="163"/>
      <c r="C407" s="163"/>
      <c r="D407" s="163"/>
      <c r="E407" s="163"/>
      <c r="F407" s="163"/>
      <c r="G407" s="163"/>
      <c r="H407" s="163"/>
      <c r="I407" s="163"/>
      <c r="J407" s="163"/>
      <c r="K407" s="163"/>
      <c r="L407" s="433"/>
    </row>
    <row r="408" spans="1:12" s="1" customFormat="1">
      <c r="A408" s="163"/>
      <c r="B408" s="163"/>
      <c r="C408" s="163"/>
      <c r="D408" s="163"/>
      <c r="E408" s="163"/>
      <c r="F408" s="163"/>
      <c r="G408" s="163"/>
      <c r="H408" s="163"/>
      <c r="I408" s="163"/>
      <c r="J408" s="163"/>
      <c r="K408" s="163"/>
      <c r="L408" s="433"/>
    </row>
    <row r="409" spans="1:12" s="1" customFormat="1">
      <c r="A409" s="163"/>
      <c r="B409" s="163"/>
      <c r="C409" s="163"/>
      <c r="D409" s="163"/>
      <c r="E409" s="163"/>
      <c r="F409" s="163"/>
      <c r="G409" s="163"/>
      <c r="H409" s="163"/>
      <c r="I409" s="163"/>
      <c r="J409" s="163"/>
      <c r="K409" s="163"/>
      <c r="L409" s="433"/>
    </row>
    <row r="410" spans="1:12" s="1" customFormat="1">
      <c r="A410" s="163"/>
      <c r="B410" s="163"/>
      <c r="C410" s="163"/>
      <c r="D410" s="163"/>
      <c r="E410" s="163"/>
      <c r="F410" s="163"/>
      <c r="G410" s="163"/>
      <c r="H410" s="163"/>
      <c r="I410" s="163"/>
      <c r="J410" s="163"/>
      <c r="K410" s="163"/>
      <c r="L410" s="433"/>
    </row>
    <row r="411" spans="1:12" s="1" customFormat="1">
      <c r="A411" s="163"/>
      <c r="B411" s="163"/>
      <c r="C411" s="163"/>
      <c r="D411" s="163"/>
      <c r="E411" s="163"/>
      <c r="F411" s="163"/>
      <c r="G411" s="163"/>
      <c r="H411" s="163"/>
      <c r="I411" s="163"/>
      <c r="J411" s="163"/>
      <c r="K411" s="163"/>
      <c r="L411" s="433"/>
    </row>
    <row r="412" spans="1:12" s="1" customFormat="1">
      <c r="A412" s="163"/>
      <c r="B412" s="163"/>
      <c r="C412" s="163"/>
      <c r="D412" s="163"/>
      <c r="E412" s="163"/>
      <c r="F412" s="163"/>
      <c r="G412" s="163"/>
      <c r="H412" s="163"/>
      <c r="I412" s="163"/>
      <c r="J412" s="163"/>
      <c r="K412" s="163"/>
      <c r="L412" s="433"/>
    </row>
    <row r="413" spans="1:12" s="1" customFormat="1">
      <c r="A413" s="163"/>
      <c r="B413" s="163"/>
      <c r="C413" s="163"/>
      <c r="D413" s="163"/>
      <c r="E413" s="163"/>
      <c r="F413" s="163"/>
      <c r="G413" s="163"/>
      <c r="H413" s="163"/>
      <c r="I413" s="163"/>
      <c r="J413" s="163"/>
      <c r="K413" s="163"/>
      <c r="L413" s="433"/>
    </row>
    <row r="414" spans="1:12" s="1" customFormat="1">
      <c r="A414" s="163"/>
      <c r="B414" s="163"/>
      <c r="C414" s="163"/>
      <c r="D414" s="163"/>
      <c r="E414" s="163"/>
      <c r="F414" s="163"/>
      <c r="G414" s="163"/>
      <c r="H414" s="163"/>
      <c r="I414" s="163"/>
      <c r="J414" s="163"/>
      <c r="K414" s="163"/>
      <c r="L414" s="433"/>
    </row>
    <row r="415" spans="1:12" s="1" customFormat="1">
      <c r="A415" s="163"/>
      <c r="B415" s="163"/>
      <c r="C415" s="163"/>
      <c r="D415" s="163"/>
      <c r="E415" s="163"/>
      <c r="F415" s="163"/>
      <c r="G415" s="163"/>
      <c r="H415" s="163"/>
      <c r="I415" s="163"/>
      <c r="J415" s="163"/>
      <c r="K415" s="163"/>
      <c r="L415" s="433"/>
    </row>
    <row r="416" spans="1:12" s="1" customFormat="1">
      <c r="A416" s="163"/>
      <c r="B416" s="163"/>
      <c r="C416" s="163"/>
      <c r="D416" s="163"/>
      <c r="E416" s="163"/>
      <c r="F416" s="163"/>
      <c r="G416" s="163"/>
      <c r="H416" s="163"/>
      <c r="I416" s="163"/>
      <c r="J416" s="163"/>
      <c r="K416" s="163"/>
      <c r="L416" s="433"/>
    </row>
    <row r="417" spans="1:12" s="1" customFormat="1">
      <c r="A417" s="163"/>
      <c r="B417" s="163"/>
      <c r="C417" s="163"/>
      <c r="D417" s="163"/>
      <c r="E417" s="163"/>
      <c r="F417" s="163"/>
      <c r="G417" s="163"/>
      <c r="H417" s="163"/>
      <c r="I417" s="163"/>
      <c r="J417" s="163"/>
      <c r="K417" s="163"/>
      <c r="L417" s="433"/>
    </row>
    <row r="418" spans="1:12" s="1" customFormat="1">
      <c r="A418" s="163"/>
      <c r="B418" s="163"/>
      <c r="C418" s="163"/>
      <c r="D418" s="163"/>
      <c r="E418" s="163"/>
      <c r="F418" s="163"/>
      <c r="G418" s="163"/>
      <c r="H418" s="163"/>
      <c r="I418" s="163"/>
      <c r="J418" s="163"/>
      <c r="K418" s="163"/>
      <c r="L418" s="433"/>
    </row>
    <row r="419" spans="1:12" s="1" customFormat="1">
      <c r="A419" s="163"/>
      <c r="B419" s="163"/>
      <c r="C419" s="163"/>
      <c r="D419" s="163"/>
      <c r="E419" s="163"/>
      <c r="F419" s="163"/>
      <c r="G419" s="163"/>
      <c r="H419" s="163"/>
      <c r="I419" s="163"/>
      <c r="J419" s="163"/>
      <c r="K419" s="163"/>
      <c r="L419" s="433"/>
    </row>
    <row r="420" spans="1:12" s="1" customFormat="1">
      <c r="A420" s="163"/>
      <c r="B420" s="163"/>
      <c r="C420" s="163"/>
      <c r="D420" s="163"/>
      <c r="E420" s="163"/>
      <c r="F420" s="163"/>
      <c r="G420" s="163"/>
      <c r="H420" s="163"/>
      <c r="I420" s="163"/>
      <c r="J420" s="163"/>
      <c r="K420" s="163"/>
      <c r="L420" s="433"/>
    </row>
    <row r="421" spans="1:12" s="1" customFormat="1">
      <c r="A421" s="163"/>
      <c r="B421" s="163"/>
      <c r="C421" s="163"/>
      <c r="D421" s="163"/>
      <c r="E421" s="163"/>
      <c r="F421" s="163"/>
      <c r="G421" s="163"/>
      <c r="H421" s="163"/>
      <c r="I421" s="163"/>
      <c r="J421" s="163"/>
      <c r="K421" s="163"/>
      <c r="L421" s="433"/>
    </row>
    <row r="422" spans="1:12" s="1" customFormat="1">
      <c r="A422" s="163"/>
      <c r="B422" s="163"/>
      <c r="C422" s="163"/>
      <c r="D422" s="163"/>
      <c r="E422" s="163"/>
      <c r="F422" s="163"/>
      <c r="G422" s="163"/>
      <c r="H422" s="163"/>
      <c r="I422" s="163"/>
      <c r="J422" s="163"/>
      <c r="K422" s="163"/>
      <c r="L422" s="433"/>
    </row>
    <row r="423" spans="1:12" s="1" customFormat="1">
      <c r="A423" s="163"/>
      <c r="B423" s="163"/>
      <c r="C423" s="163"/>
      <c r="D423" s="163"/>
      <c r="E423" s="163"/>
      <c r="F423" s="163"/>
      <c r="G423" s="163"/>
      <c r="H423" s="163"/>
      <c r="I423" s="163"/>
      <c r="J423" s="163"/>
      <c r="K423" s="163"/>
      <c r="L423" s="433"/>
    </row>
    <row r="424" spans="1:12" s="1" customFormat="1">
      <c r="A424" s="163"/>
      <c r="B424" s="163"/>
      <c r="C424" s="163"/>
      <c r="D424" s="163"/>
      <c r="E424" s="163"/>
      <c r="F424" s="163"/>
      <c r="G424" s="163"/>
      <c r="H424" s="163"/>
      <c r="I424" s="163"/>
      <c r="J424" s="163"/>
      <c r="K424" s="163"/>
      <c r="L424" s="433"/>
    </row>
    <row r="425" spans="1:12" s="1" customFormat="1">
      <c r="A425" s="163"/>
      <c r="B425" s="163"/>
      <c r="C425" s="163"/>
      <c r="D425" s="163"/>
      <c r="E425" s="163"/>
      <c r="F425" s="163"/>
      <c r="G425" s="163"/>
      <c r="H425" s="163"/>
      <c r="I425" s="163"/>
      <c r="J425" s="163"/>
      <c r="K425" s="163"/>
      <c r="L425" s="433"/>
    </row>
    <row r="426" spans="1:12" s="1" customFormat="1">
      <c r="A426" s="163"/>
      <c r="B426" s="163"/>
      <c r="C426" s="163"/>
      <c r="D426" s="163"/>
      <c r="E426" s="163"/>
      <c r="F426" s="163"/>
      <c r="G426" s="163"/>
      <c r="H426" s="163"/>
      <c r="I426" s="163"/>
      <c r="J426" s="163"/>
      <c r="K426" s="163"/>
      <c r="L426" s="433"/>
    </row>
    <row r="427" spans="1:12" s="1" customFormat="1">
      <c r="A427" s="163"/>
      <c r="B427" s="163"/>
      <c r="C427" s="163"/>
      <c r="D427" s="163"/>
      <c r="E427" s="163"/>
      <c r="F427" s="163"/>
      <c r="G427" s="163"/>
      <c r="H427" s="163"/>
      <c r="I427" s="163"/>
      <c r="J427" s="163"/>
      <c r="K427" s="163"/>
      <c r="L427" s="433"/>
    </row>
    <row r="428" spans="1:12" s="1" customFormat="1">
      <c r="A428" s="163"/>
      <c r="B428" s="163"/>
      <c r="C428" s="163"/>
      <c r="D428" s="163"/>
      <c r="E428" s="163"/>
      <c r="F428" s="163"/>
      <c r="G428" s="163"/>
      <c r="H428" s="163"/>
      <c r="I428" s="163"/>
      <c r="J428" s="163"/>
      <c r="K428" s="163"/>
      <c r="L428" s="433"/>
    </row>
    <row r="429" spans="1:12" s="1" customFormat="1">
      <c r="A429" s="163"/>
      <c r="B429" s="163"/>
      <c r="C429" s="163"/>
      <c r="D429" s="163"/>
      <c r="E429" s="163"/>
      <c r="F429" s="163"/>
      <c r="G429" s="163"/>
      <c r="H429" s="163"/>
      <c r="I429" s="163"/>
      <c r="J429" s="163"/>
      <c r="K429" s="163"/>
      <c r="L429" s="433"/>
    </row>
    <row r="430" spans="1:12" s="1" customFormat="1">
      <c r="A430" s="163"/>
      <c r="B430" s="163"/>
      <c r="C430" s="163"/>
      <c r="D430" s="163"/>
      <c r="E430" s="163"/>
      <c r="F430" s="163"/>
      <c r="G430" s="163"/>
      <c r="H430" s="163"/>
      <c r="I430" s="163"/>
      <c r="J430" s="163"/>
      <c r="K430" s="163"/>
      <c r="L430" s="433"/>
    </row>
    <row r="431" spans="1:12" s="1" customFormat="1">
      <c r="A431" s="163"/>
      <c r="B431" s="163"/>
      <c r="C431" s="163"/>
      <c r="D431" s="163"/>
      <c r="E431" s="163"/>
      <c r="F431" s="163"/>
      <c r="G431" s="163"/>
      <c r="H431" s="163"/>
      <c r="I431" s="163"/>
      <c r="J431" s="163"/>
      <c r="K431" s="163"/>
      <c r="L431" s="433"/>
    </row>
    <row r="432" spans="1:12" s="1" customFormat="1">
      <c r="A432" s="163"/>
      <c r="B432" s="163"/>
      <c r="C432" s="163"/>
      <c r="D432" s="163"/>
      <c r="E432" s="163"/>
      <c r="F432" s="163"/>
      <c r="G432" s="163"/>
      <c r="H432" s="163"/>
      <c r="I432" s="163"/>
      <c r="J432" s="163"/>
      <c r="K432" s="163"/>
      <c r="L432" s="433"/>
    </row>
    <row r="433" spans="1:12" s="1" customFormat="1">
      <c r="A433" s="163"/>
      <c r="B433" s="163"/>
      <c r="C433" s="163"/>
      <c r="D433" s="163"/>
      <c r="E433" s="163"/>
      <c r="F433" s="163"/>
      <c r="G433" s="163"/>
      <c r="H433" s="163"/>
      <c r="I433" s="163"/>
      <c r="J433" s="163"/>
      <c r="K433" s="163"/>
      <c r="L433" s="433"/>
    </row>
    <row r="434" spans="1:12" s="1" customFormat="1">
      <c r="A434" s="163"/>
      <c r="B434" s="163"/>
      <c r="C434" s="163"/>
      <c r="D434" s="163"/>
      <c r="E434" s="163"/>
      <c r="F434" s="163"/>
      <c r="G434" s="163"/>
      <c r="H434" s="163"/>
      <c r="I434" s="163"/>
      <c r="J434" s="163"/>
      <c r="K434" s="163"/>
      <c r="L434" s="433"/>
    </row>
    <row r="435" spans="1:12" s="1" customFormat="1">
      <c r="A435" s="163"/>
      <c r="B435" s="163"/>
      <c r="C435" s="163"/>
      <c r="D435" s="163"/>
      <c r="E435" s="163"/>
      <c r="F435" s="163"/>
      <c r="G435" s="163"/>
      <c r="H435" s="163"/>
      <c r="I435" s="163"/>
      <c r="J435" s="163"/>
      <c r="K435" s="163"/>
      <c r="L435" s="433"/>
    </row>
    <row r="436" spans="1:12" s="1" customFormat="1">
      <c r="A436" s="163"/>
      <c r="B436" s="163"/>
      <c r="C436" s="163"/>
      <c r="D436" s="163"/>
      <c r="E436" s="163"/>
      <c r="F436" s="163"/>
      <c r="G436" s="163"/>
      <c r="H436" s="163"/>
      <c r="I436" s="163"/>
      <c r="J436" s="163"/>
      <c r="K436" s="163"/>
      <c r="L436" s="433"/>
    </row>
    <row r="437" spans="1:12" s="1" customFormat="1">
      <c r="A437" s="163"/>
      <c r="B437" s="163"/>
      <c r="C437" s="163"/>
      <c r="D437" s="163"/>
      <c r="E437" s="163"/>
      <c r="F437" s="163"/>
      <c r="G437" s="163"/>
      <c r="H437" s="163"/>
      <c r="I437" s="163"/>
      <c r="J437" s="163"/>
      <c r="K437" s="163"/>
      <c r="L437" s="433"/>
    </row>
    <row r="438" spans="1:12" s="1" customFormat="1">
      <c r="A438" s="163"/>
      <c r="B438" s="163"/>
      <c r="C438" s="163"/>
      <c r="D438" s="163"/>
      <c r="E438" s="163"/>
      <c r="F438" s="163"/>
      <c r="G438" s="163"/>
      <c r="H438" s="163"/>
      <c r="I438" s="163"/>
      <c r="J438" s="163"/>
      <c r="K438" s="163"/>
      <c r="L438" s="433"/>
    </row>
    <row r="439" spans="1:12" s="1" customFormat="1">
      <c r="A439" s="163"/>
      <c r="B439" s="163"/>
      <c r="C439" s="163"/>
      <c r="D439" s="163"/>
      <c r="E439" s="163"/>
      <c r="F439" s="163"/>
      <c r="G439" s="163"/>
      <c r="H439" s="163"/>
      <c r="I439" s="163"/>
      <c r="J439" s="163"/>
      <c r="K439" s="163"/>
      <c r="L439" s="433"/>
    </row>
    <row r="440" spans="1:12" s="1" customFormat="1">
      <c r="A440" s="163"/>
      <c r="B440" s="163"/>
      <c r="C440" s="163"/>
      <c r="D440" s="163"/>
      <c r="E440" s="163"/>
      <c r="F440" s="163"/>
      <c r="G440" s="163"/>
      <c r="H440" s="163"/>
      <c r="I440" s="163"/>
      <c r="J440" s="163"/>
      <c r="K440" s="163"/>
      <c r="L440" s="433"/>
    </row>
    <row r="441" spans="1:12" s="1" customFormat="1">
      <c r="A441" s="163"/>
      <c r="B441" s="163"/>
      <c r="C441" s="163"/>
      <c r="D441" s="163"/>
      <c r="E441" s="163"/>
      <c r="F441" s="163"/>
      <c r="G441" s="163"/>
      <c r="H441" s="163"/>
      <c r="I441" s="163"/>
      <c r="J441" s="163"/>
      <c r="K441" s="163"/>
      <c r="L441" s="433"/>
    </row>
    <row r="442" spans="1:12" s="1" customFormat="1">
      <c r="A442" s="163"/>
      <c r="B442" s="163"/>
      <c r="C442" s="163"/>
      <c r="D442" s="163"/>
      <c r="E442" s="163"/>
      <c r="F442" s="163"/>
      <c r="G442" s="163"/>
      <c r="H442" s="163"/>
      <c r="I442" s="163"/>
      <c r="J442" s="163"/>
      <c r="K442" s="163"/>
      <c r="L442" s="433"/>
    </row>
    <row r="443" spans="1:12" s="1" customFormat="1">
      <c r="A443" s="163"/>
      <c r="B443" s="163"/>
      <c r="C443" s="163"/>
      <c r="D443" s="163"/>
      <c r="E443" s="163"/>
      <c r="F443" s="163"/>
      <c r="G443" s="163"/>
      <c r="H443" s="163"/>
      <c r="I443" s="163"/>
      <c r="J443" s="163"/>
      <c r="K443" s="163"/>
      <c r="L443" s="433"/>
    </row>
    <row r="444" spans="1:12" s="1" customFormat="1">
      <c r="A444" s="163"/>
      <c r="B444" s="163"/>
      <c r="C444" s="163"/>
      <c r="D444" s="163"/>
      <c r="E444" s="163"/>
      <c r="F444" s="163"/>
      <c r="G444" s="163"/>
      <c r="H444" s="163"/>
      <c r="I444" s="163"/>
      <c r="J444" s="163"/>
      <c r="K444" s="163"/>
      <c r="L444" s="433"/>
    </row>
    <row r="445" spans="1:12" s="1" customFormat="1">
      <c r="A445" s="163"/>
      <c r="B445" s="163"/>
      <c r="C445" s="163"/>
      <c r="D445" s="163"/>
      <c r="E445" s="163"/>
      <c r="F445" s="163"/>
      <c r="G445" s="163"/>
      <c r="H445" s="163"/>
      <c r="I445" s="163"/>
      <c r="J445" s="163"/>
      <c r="K445" s="163"/>
      <c r="L445" s="433"/>
    </row>
    <row r="446" spans="1:12" s="1" customFormat="1">
      <c r="A446" s="163"/>
      <c r="B446" s="163"/>
      <c r="C446" s="163"/>
      <c r="D446" s="163"/>
      <c r="E446" s="163"/>
      <c r="F446" s="163"/>
      <c r="G446" s="163"/>
      <c r="H446" s="163"/>
      <c r="I446" s="163"/>
      <c r="J446" s="163"/>
      <c r="K446" s="163"/>
      <c r="L446" s="433"/>
    </row>
    <row r="447" spans="1:12" s="1" customFormat="1">
      <c r="A447" s="163"/>
      <c r="B447" s="163"/>
      <c r="C447" s="163"/>
      <c r="D447" s="163"/>
      <c r="E447" s="163"/>
      <c r="F447" s="163"/>
      <c r="G447" s="163"/>
      <c r="H447" s="163"/>
      <c r="I447" s="163"/>
      <c r="J447" s="163"/>
      <c r="K447" s="163"/>
      <c r="L447" s="433"/>
    </row>
    <row r="448" spans="1:12" s="1" customFormat="1">
      <c r="A448" s="163"/>
      <c r="B448" s="163"/>
      <c r="C448" s="163"/>
      <c r="D448" s="163"/>
      <c r="E448" s="163"/>
      <c r="F448" s="163"/>
      <c r="G448" s="163"/>
      <c r="H448" s="163"/>
      <c r="I448" s="163"/>
      <c r="J448" s="163"/>
      <c r="K448" s="163"/>
      <c r="L448" s="433"/>
    </row>
    <row r="449" spans="1:12" s="1" customFormat="1">
      <c r="A449" s="163"/>
      <c r="B449" s="163"/>
      <c r="C449" s="163"/>
      <c r="D449" s="163"/>
      <c r="E449" s="163"/>
      <c r="F449" s="163"/>
      <c r="G449" s="163"/>
      <c r="H449" s="163"/>
      <c r="I449" s="163"/>
      <c r="J449" s="163"/>
      <c r="K449" s="163"/>
      <c r="L449" s="433"/>
    </row>
    <row r="450" spans="1:12" s="1" customFormat="1">
      <c r="A450" s="163"/>
      <c r="B450" s="163"/>
      <c r="C450" s="163"/>
      <c r="D450" s="163"/>
      <c r="E450" s="163"/>
      <c r="F450" s="163"/>
      <c r="G450" s="163"/>
      <c r="H450" s="163"/>
      <c r="I450" s="163"/>
      <c r="J450" s="163"/>
      <c r="K450" s="163"/>
      <c r="L450" s="433"/>
    </row>
    <row r="451" spans="1:12" s="1" customFormat="1">
      <c r="A451" s="163"/>
      <c r="B451" s="163"/>
      <c r="C451" s="163"/>
      <c r="D451" s="163"/>
      <c r="E451" s="163"/>
      <c r="F451" s="163"/>
      <c r="G451" s="163"/>
      <c r="H451" s="163"/>
      <c r="I451" s="163"/>
      <c r="J451" s="163"/>
      <c r="K451" s="163"/>
      <c r="L451" s="433"/>
    </row>
    <row r="452" spans="1:12" s="1" customFormat="1">
      <c r="A452" s="163"/>
      <c r="B452" s="163"/>
      <c r="C452" s="163"/>
      <c r="D452" s="163"/>
      <c r="E452" s="163"/>
      <c r="F452" s="163"/>
      <c r="G452" s="163"/>
      <c r="H452" s="163"/>
      <c r="I452" s="163"/>
      <c r="J452" s="163"/>
      <c r="K452" s="163"/>
      <c r="L452" s="433"/>
    </row>
    <row r="453" spans="1:12" s="1" customFormat="1">
      <c r="A453" s="163"/>
      <c r="B453" s="163"/>
      <c r="C453" s="163"/>
      <c r="D453" s="163"/>
      <c r="E453" s="163"/>
      <c r="F453" s="163"/>
      <c r="G453" s="163"/>
      <c r="H453" s="163"/>
      <c r="I453" s="163"/>
      <c r="J453" s="163"/>
      <c r="K453" s="163"/>
      <c r="L453" s="433"/>
    </row>
    <row r="454" spans="1:12" s="1" customFormat="1">
      <c r="A454" s="163"/>
      <c r="B454" s="163"/>
      <c r="C454" s="163"/>
      <c r="D454" s="163"/>
      <c r="E454" s="163"/>
      <c r="F454" s="163"/>
      <c r="G454" s="163"/>
      <c r="H454" s="163"/>
      <c r="I454" s="163"/>
      <c r="J454" s="163"/>
      <c r="K454" s="163"/>
      <c r="L454" s="433"/>
    </row>
    <row r="455" spans="1:12" s="1" customFormat="1">
      <c r="A455" s="163"/>
      <c r="B455" s="163"/>
      <c r="C455" s="163"/>
      <c r="D455" s="163"/>
      <c r="E455" s="163"/>
      <c r="F455" s="163"/>
      <c r="G455" s="163"/>
      <c r="H455" s="163"/>
      <c r="I455" s="163"/>
      <c r="J455" s="163"/>
      <c r="K455" s="163"/>
      <c r="L455" s="433"/>
    </row>
    <row r="456" spans="1:12" s="1" customFormat="1">
      <c r="A456" s="163"/>
      <c r="B456" s="163"/>
      <c r="C456" s="163"/>
      <c r="D456" s="163"/>
      <c r="E456" s="163"/>
      <c r="F456" s="163"/>
      <c r="G456" s="163"/>
      <c r="H456" s="163"/>
      <c r="I456" s="163"/>
      <c r="J456" s="163"/>
      <c r="K456" s="163"/>
      <c r="L456" s="433"/>
    </row>
    <row r="457" spans="1:12" s="1" customFormat="1">
      <c r="A457" s="163"/>
      <c r="B457" s="163"/>
      <c r="C457" s="163"/>
      <c r="D457" s="163"/>
      <c r="E457" s="163"/>
      <c r="F457" s="163"/>
      <c r="G457" s="163"/>
      <c r="H457" s="163"/>
      <c r="I457" s="163"/>
      <c r="J457" s="163"/>
      <c r="K457" s="163"/>
      <c r="L457" s="433"/>
    </row>
    <row r="458" spans="1:12" s="1" customFormat="1">
      <c r="A458" s="163"/>
      <c r="B458" s="163"/>
      <c r="C458" s="163"/>
      <c r="D458" s="163"/>
      <c r="E458" s="163"/>
      <c r="F458" s="163"/>
      <c r="G458" s="163"/>
      <c r="H458" s="163"/>
      <c r="I458" s="163"/>
      <c r="J458" s="163"/>
      <c r="K458" s="163"/>
      <c r="L458" s="433"/>
    </row>
    <row r="459" spans="1:12" s="1" customFormat="1">
      <c r="A459" s="163"/>
      <c r="B459" s="163"/>
      <c r="C459" s="163"/>
      <c r="D459" s="163"/>
      <c r="E459" s="163"/>
      <c r="F459" s="163"/>
      <c r="G459" s="163"/>
      <c r="H459" s="163"/>
      <c r="I459" s="163"/>
      <c r="J459" s="163"/>
      <c r="K459" s="163"/>
      <c r="L459" s="433"/>
    </row>
    <row r="460" spans="1:12" s="1" customFormat="1">
      <c r="A460" s="163"/>
      <c r="B460" s="163"/>
      <c r="C460" s="163"/>
      <c r="D460" s="163"/>
      <c r="E460" s="163"/>
      <c r="F460" s="163"/>
      <c r="G460" s="163"/>
      <c r="H460" s="163"/>
      <c r="I460" s="163"/>
      <c r="J460" s="163"/>
      <c r="K460" s="163"/>
      <c r="L460" s="433"/>
    </row>
    <row r="461" spans="1:12" s="1" customFormat="1">
      <c r="A461" s="163"/>
      <c r="B461" s="163"/>
      <c r="C461" s="163"/>
      <c r="D461" s="163"/>
      <c r="E461" s="163"/>
      <c r="F461" s="163"/>
      <c r="G461" s="163"/>
      <c r="H461" s="163"/>
      <c r="I461" s="163"/>
      <c r="J461" s="163"/>
      <c r="K461" s="163"/>
      <c r="L461" s="433"/>
    </row>
    <row r="462" spans="1:12" s="1" customFormat="1">
      <c r="A462" s="163"/>
      <c r="B462" s="163"/>
      <c r="C462" s="163"/>
      <c r="D462" s="163"/>
      <c r="E462" s="163"/>
      <c r="F462" s="163"/>
      <c r="G462" s="163"/>
      <c r="H462" s="163"/>
      <c r="I462" s="163"/>
      <c r="J462" s="163"/>
      <c r="K462" s="163"/>
      <c r="L462" s="433"/>
    </row>
    <row r="463" spans="1:12" s="1" customFormat="1">
      <c r="A463" s="163"/>
      <c r="B463" s="163"/>
      <c r="C463" s="163"/>
      <c r="D463" s="163"/>
      <c r="E463" s="163"/>
      <c r="F463" s="163"/>
      <c r="G463" s="163"/>
      <c r="H463" s="163"/>
      <c r="I463" s="163"/>
      <c r="J463" s="163"/>
      <c r="K463" s="163"/>
      <c r="L463" s="433"/>
    </row>
    <row r="464" spans="1:12" s="1" customFormat="1">
      <c r="A464" s="163"/>
      <c r="B464" s="163"/>
      <c r="C464" s="163"/>
      <c r="D464" s="163"/>
      <c r="E464" s="163"/>
      <c r="F464" s="163"/>
      <c r="G464" s="163"/>
      <c r="H464" s="163"/>
      <c r="I464" s="163"/>
      <c r="J464" s="163"/>
      <c r="K464" s="163"/>
      <c r="L464" s="433"/>
    </row>
    <row r="465" spans="1:12" s="1" customFormat="1">
      <c r="A465" s="163"/>
      <c r="B465" s="163"/>
      <c r="C465" s="163"/>
      <c r="D465" s="163"/>
      <c r="E465" s="163"/>
      <c r="F465" s="163"/>
      <c r="G465" s="163"/>
      <c r="H465" s="163"/>
      <c r="I465" s="163"/>
      <c r="J465" s="163"/>
      <c r="K465" s="163"/>
      <c r="L465" s="433"/>
    </row>
    <row r="466" spans="1:12" s="1" customFormat="1">
      <c r="A466" s="163"/>
      <c r="B466" s="163"/>
      <c r="C466" s="163"/>
      <c r="D466" s="163"/>
      <c r="E466" s="163"/>
      <c r="F466" s="163"/>
      <c r="G466" s="163"/>
      <c r="H466" s="163"/>
      <c r="I466" s="163"/>
      <c r="J466" s="163"/>
      <c r="K466" s="163"/>
      <c r="L466" s="433"/>
    </row>
    <row r="467" spans="1:12" s="1" customFormat="1">
      <c r="A467" s="163"/>
      <c r="B467" s="163"/>
      <c r="C467" s="163"/>
      <c r="D467" s="163"/>
      <c r="E467" s="163"/>
      <c r="F467" s="163"/>
      <c r="G467" s="163"/>
      <c r="H467" s="163"/>
      <c r="I467" s="163"/>
      <c r="J467" s="163"/>
      <c r="K467" s="163"/>
      <c r="L467" s="433"/>
    </row>
    <row r="468" spans="1:12" s="1" customFormat="1">
      <c r="A468" s="163"/>
      <c r="B468" s="163"/>
      <c r="C468" s="163"/>
      <c r="D468" s="163"/>
      <c r="E468" s="163"/>
      <c r="F468" s="163"/>
      <c r="G468" s="163"/>
      <c r="H468" s="163"/>
      <c r="I468" s="163"/>
      <c r="J468" s="163"/>
      <c r="K468" s="163"/>
      <c r="L468" s="433"/>
    </row>
    <row r="469" spans="1:12" s="1" customFormat="1">
      <c r="A469" s="163"/>
      <c r="B469" s="163"/>
      <c r="C469" s="163"/>
      <c r="D469" s="163"/>
      <c r="E469" s="163"/>
      <c r="F469" s="163"/>
      <c r="G469" s="163"/>
      <c r="H469" s="163"/>
      <c r="I469" s="163"/>
      <c r="J469" s="163"/>
      <c r="K469" s="163"/>
      <c r="L469" s="433"/>
    </row>
    <row r="470" spans="1:12" s="1" customFormat="1">
      <c r="A470" s="163"/>
      <c r="B470" s="163"/>
      <c r="C470" s="163"/>
      <c r="D470" s="163"/>
      <c r="E470" s="163"/>
      <c r="F470" s="163"/>
      <c r="G470" s="163"/>
      <c r="H470" s="163"/>
      <c r="I470" s="163"/>
      <c r="J470" s="163"/>
      <c r="K470" s="163"/>
      <c r="L470" s="433"/>
    </row>
    <row r="471" spans="1:12" s="1" customFormat="1">
      <c r="A471" s="163"/>
      <c r="B471" s="163"/>
      <c r="C471" s="163"/>
      <c r="D471" s="163"/>
      <c r="E471" s="163"/>
      <c r="F471" s="163"/>
      <c r="G471" s="163"/>
      <c r="H471" s="163"/>
      <c r="I471" s="163"/>
      <c r="J471" s="163"/>
      <c r="K471" s="163"/>
      <c r="L471" s="433"/>
    </row>
    <row r="472" spans="1:12" s="1" customFormat="1">
      <c r="A472" s="163"/>
      <c r="B472" s="163"/>
      <c r="C472" s="163"/>
      <c r="D472" s="163"/>
      <c r="E472" s="163"/>
      <c r="F472" s="163"/>
      <c r="G472" s="163"/>
      <c r="H472" s="163"/>
      <c r="I472" s="163"/>
      <c r="J472" s="163"/>
      <c r="K472" s="163"/>
      <c r="L472" s="433"/>
    </row>
    <row r="473" spans="1:12" s="1" customFormat="1">
      <c r="A473" s="163"/>
      <c r="B473" s="163"/>
      <c r="C473" s="163"/>
      <c r="D473" s="163"/>
      <c r="E473" s="163"/>
      <c r="F473" s="163"/>
      <c r="G473" s="163"/>
      <c r="H473" s="163"/>
      <c r="I473" s="163"/>
      <c r="J473" s="163"/>
      <c r="K473" s="163"/>
      <c r="L473" s="433"/>
    </row>
    <row r="474" spans="1:12" s="1" customFormat="1">
      <c r="A474" s="163"/>
      <c r="B474" s="163"/>
      <c r="C474" s="163"/>
      <c r="D474" s="163"/>
      <c r="E474" s="163"/>
      <c r="F474" s="163"/>
      <c r="G474" s="163"/>
      <c r="H474" s="163"/>
      <c r="I474" s="163"/>
      <c r="J474" s="163"/>
      <c r="K474" s="163"/>
      <c r="L474" s="433"/>
    </row>
    <row r="475" spans="1:12" s="1" customFormat="1">
      <c r="A475" s="163"/>
      <c r="B475" s="163"/>
      <c r="C475" s="163"/>
      <c r="D475" s="163"/>
      <c r="E475" s="163"/>
      <c r="F475" s="163"/>
      <c r="G475" s="163"/>
      <c r="H475" s="163"/>
      <c r="I475" s="163"/>
      <c r="J475" s="163"/>
      <c r="K475" s="163"/>
      <c r="L475" s="433"/>
    </row>
    <row r="476" spans="1:12" s="1" customFormat="1">
      <c r="A476" s="163"/>
      <c r="B476" s="163"/>
      <c r="C476" s="163"/>
      <c r="D476" s="163"/>
      <c r="E476" s="163"/>
      <c r="F476" s="163"/>
      <c r="G476" s="163"/>
      <c r="H476" s="163"/>
      <c r="I476" s="163"/>
      <c r="J476" s="163"/>
      <c r="K476" s="163"/>
      <c r="L476" s="433"/>
    </row>
    <row r="477" spans="1:12" s="1" customFormat="1">
      <c r="A477" s="163"/>
      <c r="B477" s="163"/>
      <c r="C477" s="163"/>
      <c r="D477" s="163"/>
      <c r="E477" s="163"/>
      <c r="F477" s="163"/>
      <c r="G477" s="163"/>
      <c r="H477" s="163"/>
      <c r="I477" s="163"/>
      <c r="J477" s="163"/>
      <c r="K477" s="163"/>
      <c r="L477" s="433"/>
    </row>
    <row r="478" spans="1:12" s="1" customFormat="1">
      <c r="A478" s="163"/>
      <c r="B478" s="163"/>
      <c r="C478" s="163"/>
      <c r="D478" s="163"/>
      <c r="E478" s="163"/>
      <c r="F478" s="163"/>
      <c r="G478" s="163"/>
      <c r="H478" s="163"/>
      <c r="I478" s="163"/>
      <c r="J478" s="163"/>
      <c r="K478" s="163"/>
      <c r="L478" s="433"/>
    </row>
    <row r="479" spans="1:12" s="1" customFormat="1">
      <c r="A479" s="163"/>
      <c r="B479" s="163"/>
      <c r="C479" s="163"/>
      <c r="D479" s="163"/>
      <c r="E479" s="163"/>
      <c r="F479" s="163"/>
      <c r="G479" s="163"/>
      <c r="H479" s="163"/>
      <c r="I479" s="163"/>
      <c r="J479" s="163"/>
      <c r="K479" s="163"/>
      <c r="L479" s="433"/>
    </row>
    <row r="480" spans="1:12" s="1" customFormat="1">
      <c r="A480" s="163"/>
      <c r="B480" s="163"/>
      <c r="C480" s="163"/>
      <c r="D480" s="163"/>
      <c r="E480" s="163"/>
      <c r="F480" s="163"/>
      <c r="G480" s="163"/>
      <c r="H480" s="163"/>
      <c r="I480" s="163"/>
      <c r="J480" s="163"/>
      <c r="K480" s="163"/>
      <c r="L480" s="433"/>
    </row>
    <row r="481" spans="1:12" s="1" customFormat="1">
      <c r="A481" s="163"/>
      <c r="B481" s="163"/>
      <c r="C481" s="163"/>
      <c r="D481" s="163"/>
      <c r="E481" s="163"/>
      <c r="F481" s="163"/>
      <c r="G481" s="163"/>
      <c r="H481" s="163"/>
      <c r="I481" s="163"/>
      <c r="J481" s="163"/>
      <c r="K481" s="163"/>
      <c r="L481" s="433"/>
    </row>
    <row r="482" spans="1:12" s="1" customFormat="1">
      <c r="A482" s="163"/>
      <c r="B482" s="163"/>
      <c r="C482" s="163"/>
      <c r="D482" s="163"/>
      <c r="E482" s="163"/>
      <c r="F482" s="163"/>
      <c r="G482" s="163"/>
      <c r="H482" s="163"/>
      <c r="I482" s="163"/>
      <c r="J482" s="163"/>
      <c r="K482" s="163"/>
      <c r="L482" s="433"/>
    </row>
    <row r="483" spans="1:12" s="1" customFormat="1">
      <c r="A483" s="163"/>
      <c r="B483" s="163"/>
      <c r="C483" s="163"/>
      <c r="D483" s="163"/>
      <c r="E483" s="163"/>
      <c r="F483" s="163"/>
      <c r="G483" s="163"/>
      <c r="H483" s="163"/>
      <c r="I483" s="163"/>
      <c r="J483" s="163"/>
      <c r="K483" s="163"/>
      <c r="L483" s="433"/>
    </row>
    <row r="484" spans="1:12" s="1" customFormat="1">
      <c r="A484" s="163"/>
      <c r="B484" s="163"/>
      <c r="C484" s="163"/>
      <c r="D484" s="163"/>
      <c r="E484" s="163"/>
      <c r="F484" s="163"/>
      <c r="G484" s="163"/>
      <c r="H484" s="163"/>
      <c r="I484" s="163"/>
      <c r="J484" s="163"/>
      <c r="K484" s="163"/>
      <c r="L484" s="433"/>
    </row>
    <row r="485" spans="1:12" s="1" customFormat="1">
      <c r="A485" s="163"/>
      <c r="B485" s="163"/>
      <c r="C485" s="163"/>
      <c r="D485" s="163"/>
      <c r="E485" s="163"/>
      <c r="F485" s="163"/>
      <c r="G485" s="163"/>
      <c r="H485" s="163"/>
      <c r="I485" s="163"/>
      <c r="J485" s="163"/>
      <c r="K485" s="163"/>
      <c r="L485" s="433"/>
    </row>
    <row r="486" spans="1:12" s="1" customFormat="1">
      <c r="A486" s="163"/>
      <c r="B486" s="163"/>
      <c r="C486" s="163"/>
      <c r="D486" s="163"/>
      <c r="E486" s="163"/>
      <c r="F486" s="163"/>
      <c r="G486" s="163"/>
      <c r="H486" s="163"/>
      <c r="I486" s="163"/>
      <c r="J486" s="163"/>
      <c r="K486" s="163"/>
      <c r="L486" s="433"/>
    </row>
    <row r="487" spans="1:12" s="1" customFormat="1">
      <c r="A487" s="163"/>
      <c r="B487" s="163"/>
      <c r="C487" s="163"/>
      <c r="D487" s="163"/>
      <c r="E487" s="163"/>
      <c r="F487" s="163"/>
      <c r="G487" s="163"/>
      <c r="H487" s="163"/>
      <c r="I487" s="163"/>
      <c r="J487" s="163"/>
      <c r="K487" s="163"/>
      <c r="L487" s="433"/>
    </row>
    <row r="488" spans="1:12" s="1" customFormat="1">
      <c r="A488" s="163"/>
      <c r="B488" s="163"/>
      <c r="C488" s="163"/>
      <c r="D488" s="163"/>
      <c r="E488" s="163"/>
      <c r="F488" s="163"/>
      <c r="G488" s="163"/>
      <c r="H488" s="163"/>
      <c r="I488" s="163"/>
      <c r="J488" s="163"/>
      <c r="K488" s="163"/>
      <c r="L488" s="433"/>
    </row>
    <row r="489" spans="1:12" s="1" customFormat="1">
      <c r="A489" s="163"/>
      <c r="B489" s="163"/>
      <c r="C489" s="163"/>
      <c r="D489" s="163"/>
      <c r="E489" s="163"/>
      <c r="F489" s="163"/>
      <c r="G489" s="163"/>
      <c r="H489" s="163"/>
      <c r="I489" s="163"/>
      <c r="J489" s="163"/>
      <c r="K489" s="163"/>
      <c r="L489" s="433"/>
    </row>
    <row r="490" spans="1:12" s="1" customFormat="1">
      <c r="A490" s="163"/>
      <c r="B490" s="163"/>
      <c r="C490" s="163"/>
      <c r="D490" s="163"/>
      <c r="E490" s="163"/>
      <c r="F490" s="163"/>
      <c r="G490" s="163"/>
      <c r="H490" s="163"/>
      <c r="I490" s="163"/>
      <c r="J490" s="163"/>
      <c r="K490" s="163"/>
      <c r="L490" s="433"/>
    </row>
    <row r="491" spans="1:12" s="1" customFormat="1">
      <c r="A491" s="163"/>
      <c r="B491" s="163"/>
      <c r="C491" s="163"/>
      <c r="D491" s="163"/>
      <c r="E491" s="163"/>
      <c r="F491" s="163"/>
      <c r="G491" s="163"/>
      <c r="H491" s="163"/>
      <c r="I491" s="163"/>
      <c r="J491" s="163"/>
      <c r="K491" s="163"/>
      <c r="L491" s="433"/>
    </row>
    <row r="492" spans="1:12" s="1" customFormat="1">
      <c r="A492" s="163"/>
      <c r="B492" s="163"/>
      <c r="C492" s="163"/>
      <c r="D492" s="163"/>
      <c r="E492" s="163"/>
      <c r="F492" s="163"/>
      <c r="G492" s="163"/>
      <c r="H492" s="163"/>
      <c r="I492" s="163"/>
      <c r="J492" s="163"/>
      <c r="K492" s="163"/>
      <c r="L492" s="433"/>
    </row>
    <row r="493" spans="1:12" s="1" customFormat="1">
      <c r="A493" s="163"/>
      <c r="B493" s="163"/>
      <c r="C493" s="163"/>
      <c r="D493" s="163"/>
      <c r="E493" s="163"/>
      <c r="F493" s="163"/>
      <c r="G493" s="163"/>
      <c r="H493" s="163"/>
      <c r="I493" s="163"/>
      <c r="J493" s="163"/>
      <c r="K493" s="163"/>
      <c r="L493" s="433"/>
    </row>
    <row r="494" spans="1:12" s="1" customFormat="1">
      <c r="A494" s="163"/>
      <c r="B494" s="163"/>
      <c r="C494" s="163"/>
      <c r="D494" s="163"/>
      <c r="E494" s="163"/>
      <c r="F494" s="163"/>
      <c r="G494" s="163"/>
      <c r="H494" s="163"/>
      <c r="I494" s="163"/>
      <c r="J494" s="163"/>
      <c r="K494" s="163"/>
      <c r="L494" s="433"/>
    </row>
    <row r="495" spans="1:12" s="1" customFormat="1">
      <c r="A495" s="163"/>
      <c r="B495" s="163"/>
      <c r="C495" s="163"/>
      <c r="D495" s="163"/>
      <c r="E495" s="163"/>
      <c r="F495" s="163"/>
      <c r="G495" s="163"/>
      <c r="H495" s="163"/>
      <c r="I495" s="163"/>
      <c r="J495" s="163"/>
      <c r="K495" s="163"/>
      <c r="L495" s="433"/>
    </row>
    <row r="496" spans="1:12" s="1" customFormat="1">
      <c r="A496" s="163"/>
      <c r="B496" s="163"/>
      <c r="C496" s="163"/>
      <c r="D496" s="163"/>
      <c r="E496" s="163"/>
      <c r="F496" s="163"/>
      <c r="G496" s="163"/>
      <c r="H496" s="163"/>
      <c r="I496" s="163"/>
      <c r="J496" s="163"/>
      <c r="K496" s="163"/>
      <c r="L496" s="433"/>
    </row>
    <row r="497" spans="1:12" s="1" customFormat="1">
      <c r="A497" s="163"/>
      <c r="B497" s="163"/>
      <c r="C497" s="163"/>
      <c r="D497" s="163"/>
      <c r="E497" s="163"/>
      <c r="F497" s="163"/>
      <c r="G497" s="163"/>
      <c r="H497" s="163"/>
      <c r="I497" s="163"/>
      <c r="J497" s="163"/>
      <c r="K497" s="163"/>
      <c r="L497" s="433"/>
    </row>
    <row r="498" spans="1:12" s="1" customFormat="1">
      <c r="A498" s="163"/>
      <c r="B498" s="163"/>
      <c r="C498" s="163"/>
      <c r="D498" s="163"/>
      <c r="E498" s="163"/>
      <c r="F498" s="163"/>
      <c r="G498" s="163"/>
      <c r="H498" s="163"/>
      <c r="I498" s="163"/>
      <c r="J498" s="163"/>
      <c r="K498" s="163"/>
      <c r="L498" s="433"/>
    </row>
    <row r="499" spans="1:12" s="1" customFormat="1">
      <c r="A499" s="163"/>
      <c r="B499" s="163"/>
      <c r="C499" s="163"/>
      <c r="D499" s="163"/>
      <c r="E499" s="163"/>
      <c r="F499" s="163"/>
      <c r="G499" s="163"/>
      <c r="H499" s="163"/>
      <c r="I499" s="163"/>
      <c r="J499" s="163"/>
      <c r="K499" s="163"/>
      <c r="L499" s="433"/>
    </row>
    <row r="500" spans="1:12" s="1" customFormat="1">
      <c r="A500" s="163"/>
      <c r="B500" s="163"/>
      <c r="C500" s="163"/>
      <c r="D500" s="163"/>
      <c r="E500" s="163"/>
      <c r="F500" s="163"/>
      <c r="G500" s="163"/>
      <c r="H500" s="163"/>
      <c r="I500" s="163"/>
      <c r="J500" s="163"/>
      <c r="K500" s="163"/>
      <c r="L500" s="433"/>
    </row>
    <row r="501" spans="1:12" s="1" customFormat="1">
      <c r="A501" s="163"/>
      <c r="B501" s="163"/>
      <c r="C501" s="163"/>
      <c r="D501" s="163"/>
      <c r="E501" s="163"/>
      <c r="F501" s="163"/>
      <c r="G501" s="163"/>
      <c r="H501" s="163"/>
      <c r="I501" s="163"/>
      <c r="J501" s="163"/>
      <c r="K501" s="163"/>
      <c r="L501" s="433"/>
    </row>
    <row r="502" spans="1:12" s="1" customFormat="1">
      <c r="A502" s="163"/>
      <c r="B502" s="163"/>
      <c r="C502" s="163"/>
      <c r="D502" s="163"/>
      <c r="E502" s="163"/>
      <c r="F502" s="163"/>
      <c r="G502" s="163"/>
      <c r="H502" s="163"/>
      <c r="I502" s="163"/>
      <c r="J502" s="163"/>
      <c r="K502" s="163"/>
      <c r="L502" s="433"/>
    </row>
    <row r="503" spans="1:12" s="1" customFormat="1">
      <c r="A503" s="163"/>
      <c r="B503" s="163"/>
      <c r="C503" s="163"/>
      <c r="D503" s="163"/>
      <c r="E503" s="163"/>
      <c r="F503" s="163"/>
      <c r="G503" s="163"/>
      <c r="H503" s="163"/>
      <c r="I503" s="163"/>
      <c r="J503" s="163"/>
      <c r="K503" s="163"/>
      <c r="L503" s="433"/>
    </row>
    <row r="504" spans="1:12" s="1" customFormat="1">
      <c r="A504" s="163"/>
      <c r="B504" s="163"/>
      <c r="C504" s="163"/>
      <c r="D504" s="163"/>
      <c r="E504" s="163"/>
      <c r="F504" s="163"/>
      <c r="G504" s="163"/>
      <c r="H504" s="163"/>
      <c r="I504" s="163"/>
      <c r="J504" s="163"/>
      <c r="K504" s="163"/>
      <c r="L504" s="433"/>
    </row>
    <row r="505" spans="1:12" s="1" customFormat="1">
      <c r="A505" s="163"/>
      <c r="B505" s="163"/>
      <c r="C505" s="163"/>
      <c r="D505" s="163"/>
      <c r="E505" s="163"/>
      <c r="F505" s="163"/>
      <c r="G505" s="163"/>
      <c r="H505" s="163"/>
      <c r="I505" s="163"/>
      <c r="J505" s="163"/>
      <c r="K505" s="163"/>
      <c r="L505" s="433"/>
    </row>
    <row r="506" spans="1:12" s="1" customFormat="1">
      <c r="A506" s="163"/>
      <c r="B506" s="163"/>
      <c r="C506" s="163"/>
      <c r="D506" s="163"/>
      <c r="E506" s="163"/>
      <c r="F506" s="163"/>
      <c r="G506" s="163"/>
      <c r="H506" s="163"/>
      <c r="I506" s="163"/>
      <c r="J506" s="163"/>
      <c r="K506" s="163"/>
      <c r="L506" s="433"/>
    </row>
    <row r="507" spans="1:12" s="1" customFormat="1">
      <c r="A507" s="163"/>
      <c r="B507" s="163"/>
      <c r="C507" s="163"/>
      <c r="D507" s="163"/>
      <c r="E507" s="163"/>
      <c r="F507" s="163"/>
      <c r="G507" s="163"/>
      <c r="H507" s="163"/>
      <c r="I507" s="163"/>
      <c r="J507" s="163"/>
      <c r="K507" s="163"/>
      <c r="L507" s="433"/>
    </row>
    <row r="508" spans="1:12" s="1" customFormat="1">
      <c r="A508" s="163"/>
      <c r="B508" s="163"/>
      <c r="C508" s="163"/>
      <c r="D508" s="163"/>
      <c r="E508" s="163"/>
      <c r="F508" s="163"/>
      <c r="G508" s="163"/>
      <c r="H508" s="163"/>
      <c r="I508" s="163"/>
      <c r="J508" s="163"/>
      <c r="K508" s="163"/>
      <c r="L508" s="433"/>
    </row>
    <row r="509" spans="1:12" s="1" customFormat="1">
      <c r="A509" s="163"/>
      <c r="B509" s="163"/>
      <c r="C509" s="163"/>
      <c r="D509" s="163"/>
      <c r="E509" s="163"/>
      <c r="F509" s="163"/>
      <c r="G509" s="163"/>
      <c r="H509" s="163"/>
      <c r="I509" s="163"/>
      <c r="J509" s="163"/>
      <c r="K509" s="163"/>
      <c r="L509" s="433"/>
    </row>
    <row r="510" spans="1:12" s="1" customFormat="1">
      <c r="A510" s="163"/>
      <c r="B510" s="163"/>
      <c r="C510" s="163"/>
      <c r="D510" s="163"/>
      <c r="E510" s="163"/>
      <c r="F510" s="163"/>
      <c r="G510" s="163"/>
      <c r="H510" s="163"/>
      <c r="I510" s="163"/>
      <c r="J510" s="163"/>
      <c r="K510" s="163"/>
      <c r="L510" s="433"/>
    </row>
    <row r="511" spans="1:12" s="1" customFormat="1">
      <c r="A511" s="163"/>
      <c r="B511" s="163"/>
      <c r="C511" s="163"/>
      <c r="D511" s="163"/>
      <c r="E511" s="163"/>
      <c r="F511" s="163"/>
      <c r="G511" s="163"/>
      <c r="H511" s="163"/>
      <c r="I511" s="163"/>
      <c r="J511" s="163"/>
      <c r="K511" s="163"/>
      <c r="L511" s="433"/>
    </row>
    <row r="512" spans="1:12" s="1" customFormat="1">
      <c r="A512" s="163"/>
      <c r="B512" s="163"/>
      <c r="C512" s="163"/>
      <c r="D512" s="163"/>
      <c r="E512" s="163"/>
      <c r="F512" s="163"/>
      <c r="G512" s="163"/>
      <c r="H512" s="163"/>
      <c r="I512" s="163"/>
      <c r="J512" s="163"/>
      <c r="K512" s="163"/>
      <c r="L512" s="433"/>
    </row>
    <row r="513" spans="1:12" s="1" customFormat="1">
      <c r="A513" s="163"/>
      <c r="B513" s="163"/>
      <c r="C513" s="163"/>
      <c r="D513" s="163"/>
      <c r="E513" s="163"/>
      <c r="F513" s="163"/>
      <c r="G513" s="163"/>
      <c r="H513" s="163"/>
      <c r="I513" s="163"/>
      <c r="J513" s="163"/>
      <c r="K513" s="163"/>
      <c r="L513" s="433"/>
    </row>
    <row r="514" spans="1:12" s="1" customFormat="1">
      <c r="A514" s="163"/>
      <c r="B514" s="163"/>
      <c r="C514" s="163"/>
      <c r="D514" s="163"/>
      <c r="E514" s="163"/>
      <c r="F514" s="163"/>
      <c r="G514" s="163"/>
      <c r="H514" s="163"/>
      <c r="I514" s="163"/>
      <c r="J514" s="163"/>
      <c r="K514" s="163"/>
      <c r="L514" s="433"/>
    </row>
    <row r="515" spans="1:12" s="1" customFormat="1">
      <c r="A515" s="163"/>
      <c r="B515" s="163"/>
      <c r="C515" s="163"/>
      <c r="D515" s="163"/>
      <c r="E515" s="163"/>
      <c r="F515" s="163"/>
      <c r="G515" s="163"/>
      <c r="H515" s="163"/>
      <c r="I515" s="163"/>
      <c r="J515" s="163"/>
      <c r="K515" s="163"/>
      <c r="L515" s="433"/>
    </row>
    <row r="516" spans="1:12" s="1" customFormat="1">
      <c r="A516" s="163"/>
      <c r="B516" s="163"/>
      <c r="C516" s="163"/>
      <c r="D516" s="163"/>
      <c r="E516" s="163"/>
      <c r="F516" s="163"/>
      <c r="G516" s="163"/>
      <c r="H516" s="163"/>
      <c r="I516" s="163"/>
      <c r="J516" s="163"/>
      <c r="K516" s="163"/>
      <c r="L516" s="433"/>
    </row>
    <row r="517" spans="1:12" s="1" customFormat="1">
      <c r="A517" s="163"/>
      <c r="B517" s="163"/>
      <c r="C517" s="163"/>
      <c r="D517" s="163"/>
      <c r="E517" s="163"/>
      <c r="F517" s="163"/>
      <c r="G517" s="163"/>
      <c r="H517" s="163"/>
      <c r="I517" s="163"/>
      <c r="J517" s="163"/>
      <c r="K517" s="163"/>
      <c r="L517" s="433"/>
    </row>
    <row r="518" spans="1:12" s="1" customFormat="1">
      <c r="A518" s="163"/>
      <c r="B518" s="163"/>
      <c r="C518" s="163"/>
      <c r="D518" s="163"/>
      <c r="E518" s="163"/>
      <c r="F518" s="163"/>
      <c r="G518" s="163"/>
      <c r="H518" s="163"/>
      <c r="I518" s="163"/>
      <c r="J518" s="163"/>
      <c r="K518" s="163"/>
      <c r="L518" s="433"/>
    </row>
    <row r="519" spans="1:12" s="1" customFormat="1">
      <c r="A519" s="163"/>
      <c r="B519" s="163"/>
      <c r="C519" s="163"/>
      <c r="D519" s="163"/>
      <c r="E519" s="163"/>
      <c r="F519" s="163"/>
      <c r="G519" s="163"/>
      <c r="H519" s="163"/>
      <c r="I519" s="163"/>
      <c r="J519" s="163"/>
      <c r="K519" s="163"/>
      <c r="L519" s="433"/>
    </row>
    <row r="520" spans="1:12" s="1" customFormat="1">
      <c r="A520" s="163"/>
      <c r="B520" s="163"/>
      <c r="C520" s="163"/>
      <c r="D520" s="163"/>
      <c r="E520" s="163"/>
      <c r="F520" s="163"/>
      <c r="G520" s="163"/>
      <c r="H520" s="163"/>
      <c r="I520" s="163"/>
      <c r="J520" s="163"/>
      <c r="K520" s="163"/>
      <c r="L520" s="433"/>
    </row>
    <row r="521" spans="1:12" s="1" customFormat="1">
      <c r="A521" s="163"/>
      <c r="B521" s="163"/>
      <c r="C521" s="163"/>
      <c r="D521" s="163"/>
      <c r="E521" s="163"/>
      <c r="F521" s="163"/>
      <c r="G521" s="163"/>
      <c r="H521" s="163"/>
      <c r="I521" s="163"/>
      <c r="J521" s="163"/>
      <c r="K521" s="163"/>
      <c r="L521" s="433"/>
    </row>
    <row r="522" spans="1:12" s="1" customFormat="1">
      <c r="A522" s="163"/>
      <c r="B522" s="163"/>
      <c r="C522" s="163"/>
      <c r="D522" s="163"/>
      <c r="E522" s="163"/>
      <c r="F522" s="163"/>
      <c r="G522" s="163"/>
      <c r="H522" s="163"/>
      <c r="I522" s="163"/>
      <c r="J522" s="163"/>
      <c r="K522" s="163"/>
      <c r="L522" s="433"/>
    </row>
    <row r="523" spans="1:12" s="1" customFormat="1">
      <c r="A523" s="163"/>
      <c r="B523" s="163"/>
      <c r="C523" s="163"/>
      <c r="D523" s="163"/>
      <c r="E523" s="163"/>
      <c r="F523" s="163"/>
      <c r="G523" s="163"/>
      <c r="H523" s="163"/>
      <c r="I523" s="163"/>
      <c r="J523" s="163"/>
      <c r="K523" s="163"/>
      <c r="L523" s="433"/>
    </row>
    <row r="524" spans="1:12" s="1" customFormat="1">
      <c r="A524" s="163"/>
      <c r="B524" s="163"/>
      <c r="C524" s="163"/>
      <c r="D524" s="163"/>
      <c r="E524" s="163"/>
      <c r="F524" s="163"/>
      <c r="G524" s="163"/>
      <c r="H524" s="163"/>
      <c r="I524" s="163"/>
      <c r="J524" s="163"/>
      <c r="K524" s="163"/>
      <c r="L524" s="433"/>
    </row>
    <row r="525" spans="1:12" s="1" customFormat="1">
      <c r="A525" s="163"/>
      <c r="B525" s="163"/>
      <c r="C525" s="163"/>
      <c r="D525" s="163"/>
      <c r="E525" s="163"/>
      <c r="F525" s="163"/>
      <c r="G525" s="163"/>
      <c r="H525" s="163"/>
      <c r="I525" s="163"/>
      <c r="J525" s="163"/>
      <c r="K525" s="163"/>
      <c r="L525" s="433"/>
    </row>
    <row r="526" spans="1:12" s="1" customFormat="1">
      <c r="A526" s="163"/>
      <c r="B526" s="163"/>
      <c r="C526" s="163"/>
      <c r="D526" s="163"/>
      <c r="E526" s="163"/>
      <c r="F526" s="163"/>
      <c r="G526" s="163"/>
      <c r="H526" s="163"/>
      <c r="I526" s="163"/>
      <c r="J526" s="163"/>
      <c r="K526" s="163"/>
      <c r="L526" s="433"/>
    </row>
    <row r="527" spans="1:12" s="1" customFormat="1">
      <c r="A527" s="163"/>
      <c r="B527" s="163"/>
      <c r="C527" s="163"/>
      <c r="D527" s="163"/>
      <c r="E527" s="163"/>
      <c r="F527" s="163"/>
      <c r="G527" s="163"/>
      <c r="H527" s="163"/>
      <c r="I527" s="163"/>
      <c r="J527" s="163"/>
      <c r="K527" s="163"/>
      <c r="L527" s="433"/>
    </row>
    <row r="528" spans="1:12" s="1" customFormat="1">
      <c r="A528" s="163"/>
      <c r="B528" s="163"/>
      <c r="C528" s="163"/>
      <c r="D528" s="163"/>
      <c r="E528" s="163"/>
      <c r="F528" s="163"/>
      <c r="G528" s="163"/>
      <c r="H528" s="163"/>
      <c r="I528" s="163"/>
      <c r="J528" s="163"/>
      <c r="K528" s="163"/>
      <c r="L528" s="433"/>
    </row>
    <row r="529" spans="1:12" s="1" customFormat="1">
      <c r="A529" s="163"/>
      <c r="B529" s="163"/>
      <c r="C529" s="163"/>
      <c r="D529" s="163"/>
      <c r="E529" s="163"/>
      <c r="F529" s="163"/>
      <c r="G529" s="163"/>
      <c r="H529" s="163"/>
      <c r="I529" s="163"/>
      <c r="J529" s="163"/>
      <c r="K529" s="163"/>
      <c r="L529" s="433"/>
    </row>
    <row r="530" spans="1:12" s="1" customFormat="1">
      <c r="A530" s="163"/>
      <c r="B530" s="163"/>
      <c r="C530" s="163"/>
      <c r="D530" s="163"/>
      <c r="E530" s="163"/>
      <c r="F530" s="163"/>
      <c r="G530" s="163"/>
      <c r="H530" s="163"/>
      <c r="I530" s="163"/>
      <c r="J530" s="163"/>
      <c r="K530" s="163"/>
      <c r="L530" s="433"/>
    </row>
    <row r="531" spans="1:12" s="1" customFormat="1">
      <c r="A531" s="163"/>
      <c r="B531" s="163"/>
      <c r="C531" s="163"/>
      <c r="D531" s="163"/>
      <c r="E531" s="163"/>
      <c r="F531" s="163"/>
      <c r="G531" s="163"/>
      <c r="H531" s="163"/>
      <c r="I531" s="163"/>
      <c r="J531" s="163"/>
      <c r="K531" s="163"/>
      <c r="L531" s="433"/>
    </row>
    <row r="532" spans="1:12" s="1" customFormat="1">
      <c r="A532" s="163"/>
      <c r="B532" s="163"/>
      <c r="C532" s="163"/>
      <c r="D532" s="163"/>
      <c r="E532" s="163"/>
      <c r="F532" s="163"/>
      <c r="G532" s="163"/>
      <c r="H532" s="163"/>
      <c r="I532" s="163"/>
      <c r="J532" s="163"/>
      <c r="K532" s="163"/>
      <c r="L532" s="433"/>
    </row>
    <row r="533" spans="1:12" s="1" customFormat="1">
      <c r="A533" s="163"/>
      <c r="B533" s="163"/>
      <c r="C533" s="163"/>
      <c r="D533" s="163"/>
      <c r="E533" s="163"/>
      <c r="F533" s="163"/>
      <c r="G533" s="163"/>
      <c r="H533" s="163"/>
      <c r="I533" s="163"/>
      <c r="J533" s="163"/>
      <c r="K533" s="163"/>
      <c r="L533" s="433"/>
    </row>
    <row r="534" spans="1:12" s="1" customFormat="1">
      <c r="A534" s="163"/>
      <c r="B534" s="163"/>
      <c r="C534" s="163"/>
      <c r="D534" s="163"/>
      <c r="E534" s="163"/>
      <c r="F534" s="163"/>
      <c r="G534" s="163"/>
      <c r="H534" s="163"/>
      <c r="I534" s="163"/>
      <c r="J534" s="163"/>
      <c r="K534" s="163"/>
      <c r="L534" s="433"/>
    </row>
    <row r="535" spans="1:12" s="1" customFormat="1">
      <c r="A535" s="163"/>
      <c r="B535" s="163"/>
      <c r="C535" s="163"/>
      <c r="D535" s="163"/>
      <c r="E535" s="163"/>
      <c r="F535" s="163"/>
      <c r="G535" s="163"/>
      <c r="H535" s="163"/>
      <c r="I535" s="163"/>
      <c r="J535" s="163"/>
      <c r="K535" s="163"/>
      <c r="L535" s="433"/>
    </row>
    <row r="536" spans="1:12" s="1" customFormat="1">
      <c r="A536" s="163"/>
      <c r="B536" s="163"/>
      <c r="C536" s="163"/>
      <c r="D536" s="163"/>
      <c r="E536" s="163"/>
      <c r="F536" s="163"/>
      <c r="G536" s="163"/>
      <c r="H536" s="163"/>
      <c r="I536" s="163"/>
      <c r="J536" s="163"/>
      <c r="K536" s="163"/>
      <c r="L536" s="433"/>
    </row>
    <row r="537" spans="1:12" s="1" customFormat="1">
      <c r="A537" s="163"/>
      <c r="B537" s="163"/>
      <c r="C537" s="163"/>
      <c r="D537" s="163"/>
      <c r="E537" s="163"/>
      <c r="F537" s="163"/>
      <c r="G537" s="163"/>
      <c r="H537" s="163"/>
      <c r="I537" s="163"/>
      <c r="J537" s="163"/>
      <c r="K537" s="163"/>
      <c r="L537" s="433"/>
    </row>
    <row r="538" spans="1:12" s="1" customFormat="1">
      <c r="A538" s="163"/>
      <c r="B538" s="163"/>
      <c r="C538" s="163"/>
      <c r="D538" s="163"/>
      <c r="E538" s="163"/>
      <c r="F538" s="163"/>
      <c r="G538" s="163"/>
      <c r="H538" s="163"/>
      <c r="I538" s="163"/>
      <c r="J538" s="163"/>
      <c r="K538" s="163"/>
      <c r="L538" s="433"/>
    </row>
    <row r="539" spans="1:12" s="1" customFormat="1">
      <c r="A539" s="163"/>
      <c r="B539" s="163"/>
      <c r="C539" s="163"/>
      <c r="D539" s="163"/>
      <c r="E539" s="163"/>
      <c r="F539" s="163"/>
      <c r="G539" s="163"/>
      <c r="H539" s="163"/>
      <c r="I539" s="163"/>
      <c r="J539" s="163"/>
      <c r="K539" s="163"/>
      <c r="L539" s="433"/>
    </row>
    <row r="540" spans="1:12" s="1" customFormat="1">
      <c r="A540" s="163"/>
      <c r="B540" s="163"/>
      <c r="C540" s="163"/>
      <c r="D540" s="163"/>
      <c r="E540" s="163"/>
      <c r="F540" s="163"/>
      <c r="G540" s="163"/>
      <c r="H540" s="163"/>
      <c r="I540" s="163"/>
      <c r="J540" s="163"/>
      <c r="K540" s="163"/>
      <c r="L540" s="433"/>
    </row>
    <row r="541" spans="1:12" s="1" customFormat="1">
      <c r="A541" s="163"/>
      <c r="B541" s="163"/>
      <c r="C541" s="163"/>
      <c r="D541" s="163"/>
      <c r="E541" s="163"/>
      <c r="F541" s="163"/>
      <c r="G541" s="163"/>
      <c r="H541" s="163"/>
      <c r="I541" s="163"/>
      <c r="J541" s="163"/>
      <c r="K541" s="163"/>
      <c r="L541" s="433"/>
    </row>
    <row r="542" spans="1:12" s="1" customFormat="1">
      <c r="A542" s="163"/>
      <c r="B542" s="163"/>
      <c r="C542" s="163"/>
      <c r="D542" s="163"/>
      <c r="E542" s="163"/>
      <c r="F542" s="163"/>
      <c r="G542" s="163"/>
      <c r="H542" s="163"/>
      <c r="I542" s="163"/>
      <c r="J542" s="163"/>
      <c r="K542" s="163"/>
      <c r="L542" s="433"/>
    </row>
    <row r="543" spans="1:12" s="1" customFormat="1">
      <c r="A543" s="163"/>
      <c r="B543" s="163"/>
      <c r="C543" s="163"/>
      <c r="D543" s="163"/>
      <c r="E543" s="163"/>
      <c r="F543" s="163"/>
      <c r="G543" s="163"/>
      <c r="H543" s="163"/>
      <c r="I543" s="163"/>
      <c r="J543" s="163"/>
      <c r="K543" s="163"/>
      <c r="L543" s="433"/>
    </row>
    <row r="544" spans="1:12" s="1" customFormat="1">
      <c r="A544" s="163"/>
      <c r="B544" s="163"/>
      <c r="C544" s="163"/>
      <c r="D544" s="163"/>
      <c r="E544" s="163"/>
      <c r="F544" s="163"/>
      <c r="G544" s="163"/>
      <c r="H544" s="163"/>
      <c r="I544" s="163"/>
      <c r="J544" s="163"/>
      <c r="K544" s="163"/>
      <c r="L544" s="433"/>
    </row>
    <row r="545" spans="1:12" s="1" customFormat="1">
      <c r="A545" s="163"/>
      <c r="B545" s="163"/>
      <c r="C545" s="163"/>
      <c r="D545" s="163"/>
      <c r="E545" s="163"/>
      <c r="F545" s="163"/>
      <c r="G545" s="163"/>
      <c r="H545" s="163"/>
      <c r="I545" s="163"/>
      <c r="J545" s="163"/>
      <c r="K545" s="163"/>
      <c r="L545" s="433"/>
    </row>
    <row r="546" spans="1:12" s="1" customFormat="1">
      <c r="A546" s="163"/>
      <c r="B546" s="163"/>
      <c r="C546" s="163"/>
      <c r="D546" s="163"/>
      <c r="E546" s="163"/>
      <c r="F546" s="163"/>
      <c r="G546" s="163"/>
      <c r="H546" s="163"/>
      <c r="I546" s="163"/>
      <c r="J546" s="163"/>
      <c r="K546" s="163"/>
      <c r="L546" s="433"/>
    </row>
    <row r="547" spans="1:12" s="1" customFormat="1">
      <c r="A547" s="163"/>
      <c r="B547" s="163"/>
      <c r="C547" s="163"/>
      <c r="D547" s="163"/>
      <c r="E547" s="163"/>
      <c r="F547" s="163"/>
      <c r="G547" s="163"/>
      <c r="H547" s="163"/>
      <c r="I547" s="163"/>
      <c r="J547" s="163"/>
      <c r="K547" s="163"/>
      <c r="L547" s="433"/>
    </row>
    <row r="548" spans="1:12" s="1" customFormat="1">
      <c r="A548" s="163"/>
      <c r="B548" s="163"/>
      <c r="C548" s="163"/>
      <c r="D548" s="163"/>
      <c r="E548" s="163"/>
      <c r="F548" s="163"/>
      <c r="G548" s="163"/>
      <c r="H548" s="163"/>
      <c r="I548" s="163"/>
      <c r="J548" s="163"/>
      <c r="K548" s="163"/>
      <c r="L548" s="433"/>
    </row>
    <row r="549" spans="1:12" s="1" customFormat="1">
      <c r="A549" s="163"/>
      <c r="B549" s="163"/>
      <c r="C549" s="163"/>
      <c r="D549" s="163"/>
      <c r="E549" s="163"/>
      <c r="F549" s="163"/>
      <c r="G549" s="163"/>
      <c r="H549" s="163"/>
      <c r="I549" s="163"/>
      <c r="J549" s="163"/>
      <c r="K549" s="163"/>
      <c r="L549" s="433"/>
    </row>
    <row r="550" spans="1:12" s="1" customFormat="1">
      <c r="A550" s="163"/>
      <c r="B550" s="163"/>
      <c r="C550" s="163"/>
      <c r="D550" s="163"/>
      <c r="E550" s="163"/>
      <c r="F550" s="163"/>
      <c r="G550" s="163"/>
      <c r="H550" s="163"/>
      <c r="I550" s="163"/>
      <c r="J550" s="163"/>
      <c r="K550" s="163"/>
      <c r="L550" s="433"/>
    </row>
    <row r="551" spans="1:12" s="1" customFormat="1">
      <c r="A551" s="163"/>
      <c r="B551" s="163"/>
      <c r="C551" s="163"/>
      <c r="D551" s="163"/>
      <c r="E551" s="163"/>
      <c r="F551" s="163"/>
      <c r="G551" s="163"/>
      <c r="H551" s="163"/>
      <c r="I551" s="163"/>
      <c r="J551" s="163"/>
      <c r="K551" s="163"/>
      <c r="L551" s="433"/>
    </row>
    <row r="552" spans="1:12" s="1" customFormat="1">
      <c r="A552" s="163"/>
      <c r="B552" s="163"/>
      <c r="C552" s="163"/>
      <c r="D552" s="163"/>
      <c r="E552" s="163"/>
      <c r="F552" s="163"/>
      <c r="G552" s="163"/>
      <c r="H552" s="163"/>
      <c r="I552" s="163"/>
      <c r="J552" s="163"/>
      <c r="K552" s="163"/>
      <c r="L552" s="433"/>
    </row>
    <row r="553" spans="1:12" s="1" customFormat="1">
      <c r="A553" s="163"/>
      <c r="B553" s="163"/>
      <c r="C553" s="163"/>
      <c r="D553" s="163"/>
      <c r="E553" s="163"/>
      <c r="F553" s="163"/>
      <c r="G553" s="163"/>
      <c r="H553" s="163"/>
      <c r="I553" s="163"/>
      <c r="J553" s="163"/>
      <c r="K553" s="163"/>
      <c r="L553" s="433"/>
    </row>
    <row r="554" spans="1:12" s="1" customFormat="1">
      <c r="A554" s="163"/>
      <c r="B554" s="163"/>
      <c r="C554" s="163"/>
      <c r="D554" s="163"/>
      <c r="E554" s="163"/>
      <c r="F554" s="163"/>
      <c r="G554" s="163"/>
      <c r="H554" s="163"/>
      <c r="I554" s="163"/>
      <c r="J554" s="163"/>
      <c r="K554" s="163"/>
      <c r="L554" s="433"/>
    </row>
    <row r="555" spans="1:12" s="1" customFormat="1">
      <c r="A555" s="163"/>
      <c r="B555" s="163"/>
      <c r="C555" s="163"/>
      <c r="D555" s="163"/>
      <c r="E555" s="163"/>
      <c r="F555" s="163"/>
      <c r="G555" s="163"/>
      <c r="H555" s="163"/>
      <c r="I555" s="163"/>
      <c r="J555" s="163"/>
      <c r="K555" s="163"/>
      <c r="L555" s="433"/>
    </row>
    <row r="556" spans="1:12" s="1" customFormat="1">
      <c r="A556" s="163"/>
      <c r="B556" s="163"/>
      <c r="C556" s="163"/>
      <c r="D556" s="163"/>
      <c r="E556" s="163"/>
      <c r="F556" s="163"/>
      <c r="G556" s="163"/>
      <c r="H556" s="163"/>
      <c r="I556" s="163"/>
      <c r="J556" s="163"/>
      <c r="K556" s="163"/>
      <c r="L556" s="433"/>
    </row>
    <row r="557" spans="1:12" s="1" customFormat="1">
      <c r="A557" s="163"/>
      <c r="B557" s="163"/>
      <c r="C557" s="163"/>
      <c r="D557" s="163"/>
      <c r="E557" s="163"/>
      <c r="F557" s="163"/>
      <c r="G557" s="163"/>
      <c r="H557" s="163"/>
      <c r="I557" s="163"/>
      <c r="J557" s="163"/>
      <c r="K557" s="163"/>
      <c r="L557" s="433"/>
    </row>
    <row r="558" spans="1:12" s="1" customFormat="1">
      <c r="A558" s="163"/>
      <c r="B558" s="163"/>
      <c r="C558" s="163"/>
      <c r="D558" s="163"/>
      <c r="E558" s="163"/>
      <c r="F558" s="163"/>
      <c r="G558" s="163"/>
      <c r="H558" s="163"/>
      <c r="I558" s="163"/>
      <c r="J558" s="163"/>
      <c r="K558" s="163"/>
      <c r="L558" s="433"/>
    </row>
    <row r="559" spans="1:12" s="1" customFormat="1">
      <c r="A559" s="163"/>
      <c r="B559" s="163"/>
      <c r="C559" s="163"/>
      <c r="D559" s="163"/>
      <c r="E559" s="163"/>
      <c r="F559" s="163"/>
      <c r="G559" s="163"/>
      <c r="H559" s="163"/>
      <c r="I559" s="163"/>
      <c r="J559" s="163"/>
      <c r="K559" s="163"/>
      <c r="L559" s="433"/>
    </row>
    <row r="560" spans="1:12" s="1" customFormat="1">
      <c r="A560" s="163"/>
      <c r="B560" s="163"/>
      <c r="C560" s="163"/>
      <c r="D560" s="163"/>
      <c r="E560" s="163"/>
      <c r="F560" s="163"/>
      <c r="G560" s="163"/>
      <c r="H560" s="163"/>
      <c r="I560" s="163"/>
      <c r="J560" s="163"/>
      <c r="K560" s="163"/>
      <c r="L560" s="433"/>
    </row>
    <row r="561" spans="1:12" s="1" customFormat="1">
      <c r="A561" s="163"/>
      <c r="B561" s="163"/>
      <c r="C561" s="163"/>
      <c r="D561" s="163"/>
      <c r="E561" s="163"/>
      <c r="F561" s="163"/>
      <c r="G561" s="163"/>
      <c r="H561" s="163"/>
      <c r="I561" s="163"/>
      <c r="J561" s="163"/>
      <c r="K561" s="163"/>
      <c r="L561" s="433"/>
    </row>
    <row r="562" spans="1:12" s="1" customFormat="1">
      <c r="A562" s="163"/>
      <c r="B562" s="163"/>
      <c r="C562" s="163"/>
      <c r="D562" s="163"/>
      <c r="E562" s="163"/>
      <c r="F562" s="163"/>
      <c r="G562" s="163"/>
      <c r="H562" s="163"/>
      <c r="I562" s="163"/>
      <c r="J562" s="163"/>
      <c r="K562" s="163"/>
      <c r="L562" s="433"/>
    </row>
    <row r="563" spans="1:12" s="1" customFormat="1">
      <c r="A563" s="163"/>
      <c r="B563" s="163"/>
      <c r="C563" s="163"/>
      <c r="D563" s="163"/>
      <c r="E563" s="163"/>
      <c r="F563" s="163"/>
      <c r="G563" s="163"/>
      <c r="H563" s="163"/>
      <c r="I563" s="163"/>
      <c r="J563" s="163"/>
      <c r="K563" s="163"/>
      <c r="L563" s="433"/>
    </row>
    <row r="564" spans="1:12" s="1" customFormat="1">
      <c r="A564" s="163"/>
      <c r="B564" s="163"/>
      <c r="C564" s="163"/>
      <c r="D564" s="163"/>
      <c r="E564" s="163"/>
      <c r="F564" s="163"/>
      <c r="G564" s="163"/>
      <c r="H564" s="163"/>
      <c r="I564" s="163"/>
      <c r="J564" s="163"/>
      <c r="K564" s="163"/>
      <c r="L564" s="433"/>
    </row>
    <row r="565" spans="1:12" s="1" customFormat="1">
      <c r="A565" s="163"/>
      <c r="B565" s="163"/>
      <c r="C565" s="163"/>
      <c r="D565" s="163"/>
      <c r="E565" s="163"/>
      <c r="F565" s="163"/>
      <c r="G565" s="163"/>
      <c r="H565" s="163"/>
      <c r="I565" s="163"/>
      <c r="J565" s="163"/>
      <c r="K565" s="163"/>
      <c r="L565" s="433"/>
    </row>
    <row r="566" spans="1:12" s="1" customFormat="1">
      <c r="A566" s="163"/>
      <c r="B566" s="163"/>
      <c r="C566" s="163"/>
      <c r="D566" s="163"/>
      <c r="E566" s="163"/>
      <c r="F566" s="163"/>
      <c r="G566" s="163"/>
      <c r="H566" s="163"/>
      <c r="I566" s="163"/>
      <c r="J566" s="163"/>
      <c r="K566" s="163"/>
      <c r="L566" s="433"/>
    </row>
    <row r="567" spans="1:12" s="1" customFormat="1">
      <c r="A567" s="163"/>
      <c r="B567" s="163"/>
      <c r="C567" s="163"/>
      <c r="D567" s="163"/>
      <c r="E567" s="163"/>
      <c r="F567" s="163"/>
      <c r="G567" s="163"/>
      <c r="H567" s="163"/>
      <c r="I567" s="163"/>
      <c r="J567" s="163"/>
      <c r="K567" s="163"/>
      <c r="L567" s="433"/>
    </row>
    <row r="568" spans="1:12" s="1" customFormat="1">
      <c r="A568" s="163"/>
      <c r="B568" s="163"/>
      <c r="C568" s="163"/>
      <c r="D568" s="163"/>
      <c r="E568" s="163"/>
      <c r="F568" s="163"/>
      <c r="G568" s="163"/>
      <c r="H568" s="163"/>
      <c r="I568" s="163"/>
      <c r="J568" s="163"/>
      <c r="K568" s="163"/>
      <c r="L568" s="433"/>
    </row>
    <row r="569" spans="1:12" s="1" customFormat="1">
      <c r="A569" s="163"/>
      <c r="B569" s="163"/>
      <c r="C569" s="163"/>
      <c r="D569" s="163"/>
      <c r="E569" s="163"/>
      <c r="F569" s="163"/>
      <c r="G569" s="163"/>
      <c r="H569" s="163"/>
      <c r="I569" s="163"/>
      <c r="J569" s="163"/>
      <c r="K569" s="163"/>
      <c r="L569" s="433"/>
    </row>
    <row r="570" spans="1:12" s="1" customFormat="1">
      <c r="A570" s="163"/>
      <c r="B570" s="163"/>
      <c r="C570" s="163"/>
      <c r="D570" s="163"/>
      <c r="E570" s="163"/>
      <c r="F570" s="163"/>
      <c r="G570" s="163"/>
      <c r="H570" s="163"/>
      <c r="I570" s="163"/>
      <c r="J570" s="163"/>
      <c r="K570" s="163"/>
      <c r="L570" s="433"/>
    </row>
    <row r="571" spans="1:12" s="1" customFormat="1">
      <c r="A571" s="163"/>
      <c r="B571" s="163"/>
      <c r="C571" s="163"/>
      <c r="D571" s="163"/>
      <c r="E571" s="163"/>
      <c r="F571" s="163"/>
      <c r="G571" s="163"/>
      <c r="H571" s="163"/>
      <c r="I571" s="163"/>
      <c r="J571" s="163"/>
      <c r="K571" s="163"/>
      <c r="L571" s="433"/>
    </row>
    <row r="572" spans="1:12" s="1" customFormat="1">
      <c r="A572" s="163"/>
      <c r="B572" s="163"/>
      <c r="C572" s="163"/>
      <c r="D572" s="163"/>
      <c r="E572" s="163"/>
      <c r="F572" s="163"/>
      <c r="G572" s="163"/>
      <c r="H572" s="163"/>
      <c r="I572" s="163"/>
      <c r="J572" s="163"/>
      <c r="K572" s="163"/>
      <c r="L572" s="433"/>
    </row>
    <row r="573" spans="1:12" s="1" customFormat="1">
      <c r="A573" s="163"/>
      <c r="B573" s="163"/>
      <c r="C573" s="163"/>
      <c r="D573" s="163"/>
      <c r="E573" s="163"/>
      <c r="F573" s="163"/>
      <c r="G573" s="163"/>
      <c r="H573" s="163"/>
      <c r="I573" s="163"/>
      <c r="J573" s="163"/>
      <c r="K573" s="163"/>
      <c r="L573" s="433"/>
    </row>
    <row r="574" spans="1:12" s="1" customFormat="1">
      <c r="A574" s="163"/>
      <c r="B574" s="163"/>
      <c r="C574" s="163"/>
      <c r="D574" s="163"/>
      <c r="E574" s="163"/>
      <c r="F574" s="163"/>
      <c r="G574" s="163"/>
      <c r="H574" s="163"/>
      <c r="I574" s="163"/>
      <c r="J574" s="163"/>
      <c r="K574" s="163"/>
      <c r="L574" s="433"/>
    </row>
    <row r="575" spans="1:12" s="1" customFormat="1">
      <c r="A575" s="163"/>
      <c r="B575" s="163"/>
      <c r="C575" s="163"/>
      <c r="D575" s="163"/>
      <c r="E575" s="163"/>
      <c r="F575" s="163"/>
      <c r="G575" s="163"/>
      <c r="H575" s="163"/>
      <c r="I575" s="163"/>
      <c r="J575" s="163"/>
      <c r="K575" s="163"/>
      <c r="L575" s="433"/>
    </row>
    <row r="576" spans="1:12" s="1" customFormat="1">
      <c r="A576" s="163"/>
      <c r="B576" s="163"/>
      <c r="C576" s="163"/>
      <c r="D576" s="163"/>
      <c r="E576" s="163"/>
      <c r="F576" s="163"/>
      <c r="G576" s="163"/>
      <c r="H576" s="163"/>
      <c r="I576" s="163"/>
      <c r="J576" s="163"/>
      <c r="K576" s="163"/>
      <c r="L576" s="433"/>
    </row>
    <row r="577" spans="1:12" s="1" customFormat="1">
      <c r="A577" s="163"/>
      <c r="B577" s="163"/>
      <c r="C577" s="163"/>
      <c r="D577" s="163"/>
      <c r="E577" s="163"/>
      <c r="F577" s="163"/>
      <c r="G577" s="163"/>
      <c r="H577" s="163"/>
      <c r="I577" s="163"/>
      <c r="J577" s="163"/>
      <c r="K577" s="163"/>
      <c r="L577" s="433"/>
    </row>
    <row r="578" spans="1:12" s="1" customFormat="1">
      <c r="A578" s="163"/>
      <c r="B578" s="163"/>
      <c r="C578" s="163"/>
      <c r="D578" s="163"/>
      <c r="E578" s="163"/>
      <c r="F578" s="163"/>
      <c r="G578" s="163"/>
      <c r="H578" s="163"/>
      <c r="I578" s="163"/>
      <c r="J578" s="163"/>
      <c r="K578" s="163"/>
      <c r="L578" s="433"/>
    </row>
    <row r="579" spans="1:12" s="1" customFormat="1">
      <c r="A579" s="163"/>
      <c r="B579" s="163"/>
      <c r="C579" s="163"/>
      <c r="D579" s="163"/>
      <c r="E579" s="163"/>
      <c r="F579" s="163"/>
      <c r="G579" s="163"/>
      <c r="H579" s="163"/>
      <c r="I579" s="163"/>
      <c r="J579" s="163"/>
      <c r="K579" s="163"/>
      <c r="L579" s="433"/>
    </row>
    <row r="580" spans="1:12" s="1" customFormat="1">
      <c r="A580" s="163"/>
      <c r="B580" s="163"/>
      <c r="C580" s="163"/>
      <c r="D580" s="163"/>
      <c r="E580" s="163"/>
      <c r="F580" s="163"/>
      <c r="G580" s="163"/>
      <c r="H580" s="163"/>
      <c r="I580" s="163"/>
      <c r="J580" s="163"/>
      <c r="K580" s="163"/>
      <c r="L580" s="433"/>
    </row>
    <row r="581" spans="1:12" s="1" customFormat="1">
      <c r="A581" s="163"/>
      <c r="B581" s="163"/>
      <c r="C581" s="163"/>
      <c r="D581" s="163"/>
      <c r="E581" s="163"/>
      <c r="F581" s="163"/>
      <c r="G581" s="163"/>
      <c r="H581" s="163"/>
      <c r="I581" s="163"/>
      <c r="J581" s="163"/>
      <c r="K581" s="163"/>
      <c r="L581" s="433"/>
    </row>
    <row r="582" spans="1:12" s="1" customFormat="1">
      <c r="A582" s="163"/>
      <c r="B582" s="163"/>
      <c r="C582" s="163"/>
      <c r="D582" s="163"/>
      <c r="E582" s="163"/>
      <c r="F582" s="163"/>
      <c r="G582" s="163"/>
      <c r="H582" s="163"/>
      <c r="I582" s="163"/>
      <c r="J582" s="163"/>
      <c r="K582" s="163"/>
      <c r="L582" s="433"/>
    </row>
    <row r="583" spans="1:12" s="1" customFormat="1">
      <c r="A583" s="163"/>
      <c r="B583" s="163"/>
      <c r="C583" s="163"/>
      <c r="D583" s="163"/>
      <c r="E583" s="163"/>
      <c r="F583" s="163"/>
      <c r="G583" s="163"/>
      <c r="H583" s="163"/>
      <c r="I583" s="163"/>
      <c r="J583" s="163"/>
      <c r="K583" s="163"/>
      <c r="L583" s="433"/>
    </row>
    <row r="584" spans="1:12" s="1" customFormat="1">
      <c r="A584" s="163"/>
      <c r="B584" s="163"/>
      <c r="C584" s="163"/>
      <c r="D584" s="163"/>
      <c r="E584" s="163"/>
      <c r="F584" s="163"/>
      <c r="G584" s="163"/>
      <c r="H584" s="163"/>
      <c r="I584" s="163"/>
      <c r="J584" s="163"/>
      <c r="K584" s="163"/>
      <c r="L584" s="433"/>
    </row>
    <row r="585" spans="1:12" s="1" customFormat="1">
      <c r="A585" s="163"/>
      <c r="B585" s="163"/>
      <c r="C585" s="163"/>
      <c r="D585" s="163"/>
      <c r="E585" s="163"/>
      <c r="F585" s="163"/>
      <c r="G585" s="163"/>
      <c r="H585" s="163"/>
      <c r="I585" s="163"/>
      <c r="J585" s="163"/>
      <c r="K585" s="163"/>
      <c r="L585" s="433"/>
    </row>
    <row r="586" spans="1:12" s="1" customFormat="1">
      <c r="A586" s="163"/>
      <c r="B586" s="163"/>
      <c r="C586" s="163"/>
      <c r="D586" s="163"/>
      <c r="E586" s="163"/>
      <c r="F586" s="163"/>
      <c r="G586" s="163"/>
      <c r="H586" s="163"/>
      <c r="I586" s="163"/>
      <c r="J586" s="163"/>
      <c r="K586" s="163"/>
      <c r="L586" s="433"/>
    </row>
    <row r="587" spans="1:12" s="1" customFormat="1">
      <c r="A587" s="163"/>
      <c r="B587" s="163"/>
      <c r="C587" s="163"/>
      <c r="D587" s="163"/>
      <c r="E587" s="163"/>
      <c r="F587" s="163"/>
      <c r="G587" s="163"/>
      <c r="H587" s="163"/>
      <c r="I587" s="163"/>
      <c r="J587" s="163"/>
      <c r="K587" s="163"/>
      <c r="L587" s="433"/>
    </row>
    <row r="588" spans="1:12" s="1" customFormat="1">
      <c r="A588" s="163"/>
      <c r="B588" s="163"/>
      <c r="C588" s="163"/>
      <c r="D588" s="163"/>
      <c r="E588" s="163"/>
      <c r="F588" s="163"/>
      <c r="G588" s="163"/>
      <c r="H588" s="163"/>
      <c r="I588" s="163"/>
      <c r="J588" s="163"/>
      <c r="K588" s="163"/>
      <c r="L588" s="433"/>
    </row>
    <row r="589" spans="1:12" s="1" customFormat="1">
      <c r="A589" s="163"/>
      <c r="B589" s="163"/>
      <c r="C589" s="163"/>
      <c r="D589" s="163"/>
      <c r="E589" s="163"/>
      <c r="F589" s="163"/>
      <c r="G589" s="163"/>
      <c r="H589" s="163"/>
      <c r="I589" s="163"/>
      <c r="J589" s="163"/>
      <c r="K589" s="163"/>
      <c r="L589" s="433"/>
    </row>
    <row r="590" spans="1:12" s="1" customFormat="1">
      <c r="A590" s="163"/>
      <c r="B590" s="163"/>
      <c r="C590" s="163"/>
      <c r="D590" s="163"/>
      <c r="E590" s="163"/>
      <c r="F590" s="163"/>
      <c r="G590" s="163"/>
      <c r="H590" s="163"/>
      <c r="I590" s="163"/>
      <c r="J590" s="163"/>
      <c r="K590" s="163"/>
      <c r="L590" s="433"/>
    </row>
    <row r="591" spans="1:12" s="1" customFormat="1">
      <c r="A591" s="163"/>
      <c r="B591" s="163"/>
      <c r="C591" s="163"/>
      <c r="D591" s="163"/>
      <c r="E591" s="163"/>
      <c r="F591" s="163"/>
      <c r="G591" s="163"/>
      <c r="H591" s="163"/>
      <c r="I591" s="163"/>
      <c r="J591" s="163"/>
      <c r="K591" s="163"/>
      <c r="L591" s="433"/>
    </row>
    <row r="592" spans="1:12" s="1" customFormat="1">
      <c r="A592" s="163"/>
      <c r="B592" s="163"/>
      <c r="C592" s="163"/>
      <c r="D592" s="163"/>
      <c r="E592" s="163"/>
      <c r="F592" s="163"/>
      <c r="G592" s="163"/>
      <c r="H592" s="163"/>
      <c r="I592" s="163"/>
      <c r="J592" s="163"/>
      <c r="K592" s="163"/>
      <c r="L592" s="433"/>
    </row>
    <row r="593" spans="1:12" s="1" customFormat="1">
      <c r="A593" s="163"/>
      <c r="B593" s="163"/>
      <c r="C593" s="163"/>
      <c r="D593" s="163"/>
      <c r="E593" s="163"/>
      <c r="F593" s="163"/>
      <c r="G593" s="163"/>
      <c r="H593" s="163"/>
      <c r="I593" s="163"/>
      <c r="J593" s="163"/>
      <c r="K593" s="163"/>
      <c r="L593" s="433"/>
    </row>
    <row r="594" spans="1:12" s="1" customFormat="1">
      <c r="A594" s="163"/>
      <c r="B594" s="163"/>
      <c r="C594" s="163"/>
      <c r="D594" s="163"/>
      <c r="E594" s="163"/>
      <c r="F594" s="163"/>
      <c r="G594" s="163"/>
      <c r="H594" s="163"/>
      <c r="I594" s="163"/>
      <c r="J594" s="163"/>
      <c r="K594" s="163"/>
      <c r="L594" s="433"/>
    </row>
    <row r="595" spans="1:12" s="1" customFormat="1">
      <c r="A595" s="163"/>
      <c r="B595" s="163"/>
      <c r="C595" s="163"/>
      <c r="D595" s="163"/>
      <c r="E595" s="163"/>
      <c r="F595" s="163"/>
      <c r="G595" s="163"/>
      <c r="H595" s="163"/>
      <c r="I595" s="163"/>
      <c r="J595" s="163"/>
      <c r="K595" s="163"/>
      <c r="L595" s="433"/>
    </row>
    <row r="596" spans="1:12" s="1" customFormat="1">
      <c r="A596" s="163"/>
      <c r="B596" s="163"/>
      <c r="C596" s="163"/>
      <c r="D596" s="163"/>
      <c r="E596" s="163"/>
      <c r="F596" s="163"/>
      <c r="G596" s="163"/>
      <c r="H596" s="163"/>
      <c r="I596" s="163"/>
      <c r="J596" s="163"/>
      <c r="K596" s="163"/>
      <c r="L596" s="433"/>
    </row>
    <row r="597" spans="1:12" s="1" customFormat="1">
      <c r="A597" s="163"/>
      <c r="B597" s="163"/>
      <c r="C597" s="163"/>
      <c r="D597" s="163"/>
      <c r="E597" s="163"/>
      <c r="F597" s="163"/>
      <c r="G597" s="163"/>
      <c r="H597" s="163"/>
      <c r="I597" s="163"/>
      <c r="J597" s="163"/>
      <c r="K597" s="163"/>
      <c r="L597" s="433"/>
    </row>
    <row r="598" spans="1:12" s="1" customFormat="1">
      <c r="A598" s="163"/>
      <c r="B598" s="163"/>
      <c r="C598" s="163"/>
      <c r="D598" s="163"/>
      <c r="E598" s="163"/>
      <c r="F598" s="163"/>
      <c r="G598" s="163"/>
      <c r="H598" s="163"/>
      <c r="I598" s="163"/>
      <c r="J598" s="163"/>
      <c r="K598" s="163"/>
      <c r="L598" s="433"/>
    </row>
    <row r="599" spans="1:12" s="1" customFormat="1">
      <c r="A599" s="163"/>
      <c r="B599" s="163"/>
      <c r="C599" s="163"/>
      <c r="D599" s="163"/>
      <c r="E599" s="163"/>
      <c r="F599" s="163"/>
      <c r="G599" s="163"/>
      <c r="H599" s="163"/>
      <c r="I599" s="163"/>
      <c r="J599" s="163"/>
      <c r="K599" s="163"/>
      <c r="L599" s="433"/>
    </row>
    <row r="600" spans="1:12" s="1" customFormat="1">
      <c r="A600" s="163"/>
      <c r="B600" s="163"/>
      <c r="C600" s="163"/>
      <c r="D600" s="163"/>
      <c r="E600" s="163"/>
      <c r="F600" s="163"/>
      <c r="G600" s="163"/>
      <c r="H600" s="163"/>
      <c r="I600" s="163"/>
      <c r="J600" s="163"/>
      <c r="K600" s="163"/>
      <c r="L600" s="433"/>
    </row>
    <row r="601" spans="1:12" s="1" customFormat="1">
      <c r="A601" s="163"/>
      <c r="B601" s="163"/>
      <c r="C601" s="163"/>
      <c r="D601" s="163"/>
      <c r="E601" s="163"/>
      <c r="F601" s="163"/>
      <c r="G601" s="163"/>
      <c r="H601" s="163"/>
      <c r="I601" s="163"/>
      <c r="J601" s="163"/>
      <c r="K601" s="163"/>
      <c r="L601" s="433"/>
    </row>
    <row r="602" spans="1:12" s="1" customFormat="1">
      <c r="A602" s="163"/>
      <c r="B602" s="163"/>
      <c r="C602" s="163"/>
      <c r="D602" s="163"/>
      <c r="E602" s="163"/>
      <c r="F602" s="163"/>
      <c r="G602" s="163"/>
      <c r="H602" s="163"/>
      <c r="I602" s="163"/>
      <c r="J602" s="163"/>
      <c r="K602" s="163"/>
      <c r="L602" s="433"/>
    </row>
    <row r="603" spans="1:12" s="1" customFormat="1">
      <c r="A603" s="163"/>
      <c r="B603" s="163"/>
      <c r="C603" s="163"/>
      <c r="D603" s="163"/>
      <c r="E603" s="163"/>
      <c r="F603" s="163"/>
      <c r="G603" s="163"/>
      <c r="H603" s="163"/>
      <c r="I603" s="163"/>
      <c r="J603" s="163"/>
      <c r="K603" s="163"/>
      <c r="L603" s="433"/>
    </row>
    <row r="604" spans="1:12" s="1" customFormat="1">
      <c r="A604" s="163"/>
      <c r="B604" s="163"/>
      <c r="C604" s="163"/>
      <c r="D604" s="163"/>
      <c r="E604" s="163"/>
      <c r="F604" s="163"/>
      <c r="G604" s="163"/>
      <c r="H604" s="163"/>
      <c r="I604" s="163"/>
      <c r="J604" s="163"/>
      <c r="K604" s="163"/>
      <c r="L604" s="433"/>
    </row>
    <row r="605" spans="1:12" s="1" customFormat="1">
      <c r="A605" s="163"/>
      <c r="B605" s="163"/>
      <c r="C605" s="163"/>
      <c r="D605" s="163"/>
      <c r="E605" s="163"/>
      <c r="F605" s="163"/>
      <c r="G605" s="163"/>
      <c r="H605" s="163"/>
      <c r="I605" s="163"/>
      <c r="J605" s="163"/>
      <c r="K605" s="163"/>
      <c r="L605" s="433"/>
    </row>
    <row r="606" spans="1:12" s="1" customFormat="1">
      <c r="A606" s="163"/>
      <c r="B606" s="163"/>
      <c r="C606" s="163"/>
      <c r="D606" s="163"/>
      <c r="E606" s="163"/>
      <c r="F606" s="163"/>
      <c r="G606" s="163"/>
      <c r="H606" s="163"/>
      <c r="I606" s="163"/>
      <c r="J606" s="163"/>
      <c r="K606" s="163"/>
      <c r="L606" s="433"/>
    </row>
    <row r="607" spans="1:12" s="1" customFormat="1">
      <c r="A607" s="163"/>
      <c r="B607" s="163"/>
      <c r="C607" s="163"/>
      <c r="D607" s="163"/>
      <c r="E607" s="163"/>
      <c r="F607" s="163"/>
      <c r="G607" s="163"/>
      <c r="H607" s="163"/>
      <c r="I607" s="163"/>
      <c r="J607" s="163"/>
      <c r="K607" s="163"/>
      <c r="L607" s="433"/>
    </row>
    <row r="608" spans="1:12" s="1" customFormat="1">
      <c r="A608" s="163"/>
      <c r="B608" s="163"/>
      <c r="C608" s="163"/>
      <c r="D608" s="163"/>
      <c r="E608" s="163"/>
      <c r="F608" s="163"/>
      <c r="G608" s="163"/>
      <c r="H608" s="163"/>
      <c r="I608" s="163"/>
      <c r="J608" s="163"/>
      <c r="K608" s="163"/>
      <c r="L608" s="433"/>
    </row>
    <row r="609" spans="1:12" s="1" customFormat="1">
      <c r="A609" s="163"/>
      <c r="B609" s="163"/>
      <c r="C609" s="163"/>
      <c r="D609" s="163"/>
      <c r="E609" s="163"/>
      <c r="F609" s="163"/>
      <c r="G609" s="163"/>
      <c r="H609" s="163"/>
      <c r="I609" s="163"/>
      <c r="J609" s="163"/>
      <c r="K609" s="163"/>
      <c r="L609" s="433"/>
    </row>
    <row r="610" spans="1:12" s="1" customFormat="1">
      <c r="A610" s="163"/>
      <c r="B610" s="163"/>
      <c r="C610" s="163"/>
      <c r="D610" s="163"/>
      <c r="E610" s="163"/>
      <c r="F610" s="163"/>
      <c r="G610" s="163"/>
      <c r="H610" s="163"/>
      <c r="I610" s="163"/>
      <c r="J610" s="163"/>
      <c r="K610" s="163"/>
      <c r="L610" s="433"/>
    </row>
    <row r="611" spans="1:12" s="1" customFormat="1">
      <c r="A611" s="163"/>
      <c r="B611" s="163"/>
      <c r="C611" s="163"/>
      <c r="D611" s="163"/>
      <c r="E611" s="163"/>
      <c r="F611" s="163"/>
      <c r="G611" s="163"/>
      <c r="H611" s="163"/>
      <c r="I611" s="163"/>
      <c r="J611" s="163"/>
      <c r="K611" s="163"/>
      <c r="L611" s="433"/>
    </row>
    <row r="612" spans="1:12" s="1" customFormat="1">
      <c r="A612" s="163"/>
      <c r="B612" s="163"/>
      <c r="C612" s="163"/>
      <c r="D612" s="163"/>
      <c r="E612" s="163"/>
      <c r="F612" s="163"/>
      <c r="G612" s="163"/>
      <c r="H612" s="163"/>
      <c r="I612" s="163"/>
      <c r="J612" s="163"/>
      <c r="K612" s="163"/>
      <c r="L612" s="433"/>
    </row>
    <row r="613" spans="1:12" s="1" customFormat="1">
      <c r="A613" s="163"/>
      <c r="B613" s="163"/>
      <c r="C613" s="163"/>
      <c r="D613" s="163"/>
      <c r="E613" s="163"/>
      <c r="F613" s="163"/>
      <c r="G613" s="163"/>
      <c r="H613" s="163"/>
      <c r="I613" s="163"/>
      <c r="J613" s="163"/>
      <c r="K613" s="163"/>
      <c r="L613" s="433"/>
    </row>
    <row r="614" spans="1:12" s="1" customFormat="1">
      <c r="A614" s="163"/>
      <c r="B614" s="163"/>
      <c r="C614" s="163"/>
      <c r="D614" s="163"/>
      <c r="E614" s="163"/>
      <c r="F614" s="163"/>
      <c r="G614" s="163"/>
      <c r="H614" s="163"/>
      <c r="I614" s="163"/>
      <c r="J614" s="163"/>
      <c r="K614" s="163"/>
      <c r="L614" s="433"/>
    </row>
    <row r="615" spans="1:12" s="1" customFormat="1">
      <c r="A615" s="163"/>
      <c r="B615" s="163"/>
      <c r="C615" s="163"/>
      <c r="D615" s="163"/>
      <c r="E615" s="163"/>
      <c r="F615" s="163"/>
      <c r="G615" s="163"/>
      <c r="H615" s="163"/>
      <c r="I615" s="163"/>
      <c r="J615" s="163"/>
      <c r="K615" s="163"/>
      <c r="L615" s="433"/>
    </row>
    <row r="616" spans="1:12" s="1" customFormat="1">
      <c r="A616" s="163"/>
      <c r="B616" s="163"/>
      <c r="C616" s="163"/>
      <c r="D616" s="163"/>
      <c r="E616" s="163"/>
      <c r="F616" s="163"/>
      <c r="G616" s="163"/>
      <c r="H616" s="163"/>
      <c r="I616" s="163"/>
      <c r="J616" s="163"/>
      <c r="K616" s="163"/>
      <c r="L616" s="433"/>
    </row>
    <row r="617" spans="1:12" s="1" customFormat="1">
      <c r="A617" s="163"/>
      <c r="B617" s="163"/>
      <c r="C617" s="163"/>
      <c r="D617" s="163"/>
      <c r="E617" s="163"/>
      <c r="F617" s="163"/>
      <c r="G617" s="163"/>
      <c r="H617" s="163"/>
      <c r="I617" s="163"/>
      <c r="J617" s="163"/>
      <c r="K617" s="163"/>
      <c r="L617" s="433"/>
    </row>
    <row r="618" spans="1:12" s="1" customFormat="1">
      <c r="A618" s="163"/>
      <c r="B618" s="163"/>
      <c r="C618" s="163"/>
      <c r="D618" s="163"/>
      <c r="E618" s="163"/>
      <c r="F618" s="163"/>
      <c r="G618" s="163"/>
      <c r="H618" s="163"/>
      <c r="I618" s="163"/>
      <c r="J618" s="163"/>
      <c r="K618" s="163"/>
      <c r="L618" s="433"/>
    </row>
    <row r="619" spans="1:12" s="1" customFormat="1">
      <c r="A619" s="163"/>
      <c r="B619" s="163"/>
      <c r="C619" s="163"/>
      <c r="D619" s="163"/>
      <c r="E619" s="163"/>
      <c r="F619" s="163"/>
      <c r="G619" s="163"/>
      <c r="H619" s="163"/>
      <c r="I619" s="163"/>
      <c r="J619" s="163"/>
      <c r="K619" s="163"/>
      <c r="L619" s="433"/>
    </row>
    <row r="620" spans="1:12" s="1" customFormat="1">
      <c r="A620" s="163"/>
      <c r="B620" s="163"/>
      <c r="C620" s="163"/>
      <c r="D620" s="163"/>
      <c r="E620" s="163"/>
      <c r="F620" s="163"/>
      <c r="G620" s="163"/>
      <c r="H620" s="163"/>
      <c r="I620" s="163"/>
      <c r="J620" s="163"/>
      <c r="K620" s="163"/>
      <c r="L620" s="433"/>
    </row>
    <row r="621" spans="1:12" s="1" customFormat="1">
      <c r="A621" s="163"/>
      <c r="B621" s="163"/>
      <c r="C621" s="163"/>
      <c r="D621" s="163"/>
      <c r="E621" s="163"/>
      <c r="F621" s="163"/>
      <c r="G621" s="163"/>
      <c r="H621" s="163"/>
      <c r="I621" s="163"/>
      <c r="J621" s="163"/>
      <c r="K621" s="163"/>
      <c r="L621" s="433"/>
    </row>
    <row r="622" spans="1:12" s="1" customFormat="1">
      <c r="A622" s="163"/>
      <c r="B622" s="163"/>
      <c r="C622" s="163"/>
      <c r="D622" s="163"/>
      <c r="E622" s="163"/>
      <c r="F622" s="163"/>
      <c r="G622" s="163"/>
      <c r="H622" s="163"/>
      <c r="I622" s="163"/>
      <c r="J622" s="163"/>
      <c r="K622" s="163"/>
      <c r="L622" s="433"/>
    </row>
    <row r="623" spans="1:12" s="1" customFormat="1">
      <c r="A623" s="163"/>
      <c r="B623" s="163"/>
      <c r="C623" s="163"/>
      <c r="D623" s="163"/>
      <c r="E623" s="163"/>
      <c r="F623" s="163"/>
      <c r="G623" s="163"/>
      <c r="H623" s="163"/>
      <c r="I623" s="163"/>
      <c r="J623" s="163"/>
      <c r="K623" s="163"/>
      <c r="L623" s="433"/>
    </row>
    <row r="624" spans="1:12" s="1" customFormat="1">
      <c r="A624" s="163"/>
      <c r="B624" s="163"/>
      <c r="C624" s="163"/>
      <c r="D624" s="163"/>
      <c r="E624" s="163"/>
      <c r="F624" s="163"/>
      <c r="G624" s="163"/>
      <c r="H624" s="163"/>
      <c r="I624" s="163"/>
      <c r="J624" s="163"/>
      <c r="K624" s="163"/>
      <c r="L624" s="433"/>
    </row>
    <row r="625" spans="1:12" s="1" customFormat="1">
      <c r="A625" s="163"/>
      <c r="B625" s="163"/>
      <c r="C625" s="163"/>
      <c r="D625" s="163"/>
      <c r="E625" s="163"/>
      <c r="F625" s="163"/>
      <c r="G625" s="163"/>
      <c r="H625" s="163"/>
      <c r="I625" s="163"/>
      <c r="J625" s="163"/>
      <c r="K625" s="163"/>
      <c r="L625" s="433"/>
    </row>
    <row r="626" spans="1:12" s="1" customFormat="1">
      <c r="A626" s="163"/>
      <c r="B626" s="163"/>
      <c r="C626" s="163"/>
      <c r="D626" s="163"/>
      <c r="E626" s="163"/>
      <c r="F626" s="163"/>
      <c r="G626" s="163"/>
      <c r="H626" s="163"/>
      <c r="I626" s="163"/>
      <c r="J626" s="163"/>
      <c r="K626" s="163"/>
      <c r="L626" s="433"/>
    </row>
    <row r="627" spans="1:12" s="1" customFormat="1">
      <c r="A627" s="163"/>
      <c r="B627" s="163"/>
      <c r="C627" s="163"/>
      <c r="D627" s="163"/>
      <c r="E627" s="163"/>
      <c r="F627" s="163"/>
      <c r="G627" s="163"/>
      <c r="H627" s="163"/>
      <c r="I627" s="163"/>
      <c r="J627" s="163"/>
      <c r="K627" s="163"/>
      <c r="L627" s="433"/>
    </row>
    <row r="628" spans="1:12" s="1" customFormat="1">
      <c r="A628" s="163"/>
      <c r="B628" s="163"/>
      <c r="C628" s="163"/>
      <c r="D628" s="163"/>
      <c r="E628" s="163"/>
      <c r="F628" s="163"/>
      <c r="G628" s="163"/>
      <c r="H628" s="163"/>
      <c r="I628" s="163"/>
      <c r="J628" s="163"/>
      <c r="K628" s="163"/>
      <c r="L628" s="433"/>
    </row>
    <row r="629" spans="1:12" s="1" customFormat="1">
      <c r="A629" s="163"/>
      <c r="B629" s="163"/>
      <c r="C629" s="163"/>
      <c r="D629" s="163"/>
      <c r="E629" s="163"/>
      <c r="F629" s="163"/>
      <c r="G629" s="163"/>
      <c r="H629" s="163"/>
      <c r="I629" s="163"/>
      <c r="J629" s="163"/>
      <c r="K629" s="163"/>
      <c r="L629" s="433"/>
    </row>
    <row r="630" spans="1:12" s="1" customFormat="1">
      <c r="A630" s="163"/>
      <c r="B630" s="163"/>
      <c r="C630" s="163"/>
      <c r="D630" s="163"/>
      <c r="E630" s="163"/>
      <c r="F630" s="163"/>
      <c r="G630" s="163"/>
      <c r="H630" s="163"/>
      <c r="I630" s="163"/>
      <c r="J630" s="163"/>
      <c r="K630" s="163"/>
      <c r="L630" s="433"/>
    </row>
    <row r="631" spans="1:12" s="1" customFormat="1">
      <c r="A631" s="163"/>
      <c r="B631" s="163"/>
      <c r="C631" s="163"/>
      <c r="D631" s="163"/>
      <c r="E631" s="163"/>
      <c r="F631" s="163"/>
      <c r="G631" s="163"/>
      <c r="H631" s="163"/>
      <c r="I631" s="163"/>
      <c r="J631" s="163"/>
      <c r="K631" s="163"/>
      <c r="L631" s="433"/>
    </row>
    <row r="632" spans="1:12" s="1" customFormat="1">
      <c r="A632" s="163"/>
      <c r="B632" s="163"/>
      <c r="C632" s="163"/>
      <c r="D632" s="163"/>
      <c r="E632" s="163"/>
      <c r="F632" s="163"/>
      <c r="G632" s="163"/>
      <c r="H632" s="163"/>
      <c r="I632" s="163"/>
      <c r="J632" s="163"/>
      <c r="K632" s="163"/>
      <c r="L632" s="433"/>
    </row>
    <row r="633" spans="1:12" s="1" customFormat="1">
      <c r="A633" s="163"/>
      <c r="B633" s="163"/>
      <c r="C633" s="163"/>
      <c r="D633" s="163"/>
      <c r="E633" s="163"/>
      <c r="F633" s="163"/>
      <c r="G633" s="163"/>
      <c r="H633" s="163"/>
      <c r="I633" s="163"/>
      <c r="J633" s="163"/>
      <c r="K633" s="163"/>
      <c r="L633" s="433"/>
    </row>
    <row r="634" spans="1:12" s="1" customFormat="1">
      <c r="A634" s="163"/>
      <c r="B634" s="163"/>
      <c r="C634" s="163"/>
      <c r="D634" s="163"/>
      <c r="E634" s="163"/>
      <c r="F634" s="163"/>
      <c r="G634" s="163"/>
      <c r="H634" s="163"/>
      <c r="I634" s="163"/>
      <c r="J634" s="163"/>
      <c r="K634" s="163"/>
      <c r="L634" s="433"/>
    </row>
    <row r="635" spans="1:12" s="1" customFormat="1">
      <c r="A635" s="163"/>
      <c r="B635" s="163"/>
      <c r="C635" s="163"/>
      <c r="D635" s="163"/>
      <c r="E635" s="163"/>
      <c r="F635" s="163"/>
      <c r="G635" s="163"/>
      <c r="H635" s="163"/>
      <c r="I635" s="163"/>
      <c r="J635" s="163"/>
      <c r="K635" s="163"/>
      <c r="L635" s="433"/>
    </row>
    <row r="636" spans="1:12" s="1" customFormat="1">
      <c r="A636" s="163"/>
      <c r="B636" s="163"/>
      <c r="C636" s="163"/>
      <c r="D636" s="163"/>
      <c r="E636" s="163"/>
      <c r="F636" s="163"/>
      <c r="G636" s="163"/>
      <c r="H636" s="163"/>
      <c r="I636" s="163"/>
      <c r="J636" s="163"/>
      <c r="K636" s="163"/>
      <c r="L636" s="433"/>
    </row>
    <row r="637" spans="1:12" s="1" customFormat="1">
      <c r="A637" s="163"/>
      <c r="B637" s="163"/>
      <c r="C637" s="163"/>
      <c r="D637" s="163"/>
      <c r="E637" s="163"/>
      <c r="F637" s="163"/>
      <c r="G637" s="163"/>
      <c r="H637" s="163"/>
      <c r="I637" s="163"/>
      <c r="J637" s="163"/>
      <c r="K637" s="163"/>
      <c r="L637" s="433"/>
    </row>
    <row r="638" spans="1:12" s="1" customFormat="1">
      <c r="A638" s="163"/>
      <c r="B638" s="163"/>
      <c r="C638" s="163"/>
      <c r="D638" s="163"/>
      <c r="E638" s="163"/>
      <c r="F638" s="163"/>
      <c r="G638" s="163"/>
      <c r="H638" s="163"/>
      <c r="I638" s="163"/>
      <c r="J638" s="163"/>
      <c r="K638" s="163"/>
      <c r="L638" s="433"/>
    </row>
    <row r="639" spans="1:12" s="1" customFormat="1">
      <c r="A639" s="163"/>
      <c r="B639" s="163"/>
      <c r="C639" s="163"/>
      <c r="D639" s="163"/>
      <c r="E639" s="163"/>
      <c r="F639" s="163"/>
      <c r="G639" s="163"/>
      <c r="H639" s="163"/>
      <c r="I639" s="163"/>
      <c r="J639" s="163"/>
      <c r="K639" s="163"/>
      <c r="L639" s="433"/>
    </row>
    <row r="640" spans="1:12" s="1" customFormat="1">
      <c r="A640" s="163"/>
      <c r="B640" s="163"/>
      <c r="C640" s="163"/>
      <c r="D640" s="163"/>
      <c r="E640" s="163"/>
      <c r="F640" s="163"/>
      <c r="G640" s="163"/>
      <c r="H640" s="163"/>
      <c r="I640" s="163"/>
      <c r="J640" s="163"/>
      <c r="K640" s="163"/>
      <c r="L640" s="433"/>
    </row>
    <row r="641" spans="1:12" s="1" customFormat="1">
      <c r="A641" s="163"/>
      <c r="B641" s="163"/>
      <c r="C641" s="163"/>
      <c r="D641" s="163"/>
      <c r="E641" s="163"/>
      <c r="F641" s="163"/>
      <c r="G641" s="163"/>
      <c r="H641" s="163"/>
      <c r="I641" s="163"/>
      <c r="J641" s="163"/>
      <c r="K641" s="163"/>
      <c r="L641" s="433"/>
    </row>
    <row r="642" spans="1:12" s="1" customFormat="1">
      <c r="A642" s="163"/>
      <c r="B642" s="163"/>
      <c r="C642" s="163"/>
      <c r="D642" s="163"/>
      <c r="E642" s="163"/>
      <c r="F642" s="163"/>
      <c r="G642" s="163"/>
      <c r="H642" s="163"/>
      <c r="I642" s="163"/>
      <c r="J642" s="163"/>
      <c r="K642" s="163"/>
      <c r="L642" s="433"/>
    </row>
    <row r="643" spans="1:12" s="1" customFormat="1">
      <c r="A643" s="163"/>
      <c r="B643" s="163"/>
      <c r="C643" s="163"/>
      <c r="D643" s="163"/>
      <c r="E643" s="163"/>
      <c r="F643" s="163"/>
      <c r="G643" s="163"/>
      <c r="H643" s="163"/>
      <c r="I643" s="163"/>
      <c r="J643" s="163"/>
      <c r="K643" s="163"/>
      <c r="L643" s="433"/>
    </row>
    <row r="644" spans="1:12" s="1" customFormat="1">
      <c r="A644" s="163"/>
      <c r="B644" s="163"/>
      <c r="C644" s="163"/>
      <c r="D644" s="163"/>
      <c r="E644" s="163"/>
      <c r="F644" s="163"/>
      <c r="G644" s="163"/>
      <c r="H644" s="163"/>
      <c r="I644" s="163"/>
      <c r="J644" s="163"/>
      <c r="K644" s="163"/>
      <c r="L644" s="433"/>
    </row>
    <row r="645" spans="1:12" s="1" customFormat="1">
      <c r="A645" s="163"/>
      <c r="B645" s="163"/>
      <c r="C645" s="163"/>
      <c r="D645" s="163"/>
      <c r="E645" s="163"/>
      <c r="F645" s="163"/>
      <c r="G645" s="163"/>
      <c r="H645" s="163"/>
      <c r="I645" s="163"/>
      <c r="J645" s="163"/>
      <c r="K645" s="163"/>
      <c r="L645" s="433"/>
    </row>
    <row r="646" spans="1:12" s="1" customFormat="1">
      <c r="A646" s="163"/>
      <c r="B646" s="163"/>
      <c r="C646" s="163"/>
      <c r="D646" s="163"/>
      <c r="E646" s="163"/>
      <c r="F646" s="163"/>
      <c r="G646" s="163"/>
      <c r="H646" s="163"/>
      <c r="I646" s="163"/>
      <c r="J646" s="163"/>
      <c r="K646" s="163"/>
      <c r="L646" s="433"/>
    </row>
    <row r="647" spans="1:12" s="1" customFormat="1">
      <c r="A647" s="163"/>
      <c r="B647" s="163"/>
      <c r="C647" s="163"/>
      <c r="D647" s="163"/>
      <c r="E647" s="163"/>
      <c r="F647" s="163"/>
      <c r="G647" s="163"/>
      <c r="H647" s="163"/>
      <c r="I647" s="163"/>
      <c r="J647" s="163"/>
      <c r="K647" s="163"/>
      <c r="L647" s="433"/>
    </row>
    <row r="648" spans="1:12" s="1" customFormat="1">
      <c r="A648" s="163"/>
      <c r="B648" s="163"/>
      <c r="C648" s="163"/>
      <c r="D648" s="163"/>
      <c r="E648" s="163"/>
      <c r="F648" s="163"/>
      <c r="G648" s="163"/>
      <c r="H648" s="163"/>
      <c r="I648" s="163"/>
      <c r="J648" s="163"/>
      <c r="K648" s="163"/>
      <c r="L648" s="433"/>
    </row>
    <row r="649" spans="1:12" s="1" customFormat="1">
      <c r="A649" s="163"/>
      <c r="B649" s="163"/>
      <c r="C649" s="163"/>
      <c r="D649" s="163"/>
      <c r="E649" s="163"/>
      <c r="F649" s="163"/>
      <c r="G649" s="163"/>
      <c r="H649" s="163"/>
      <c r="I649" s="163"/>
      <c r="J649" s="163"/>
      <c r="K649" s="163"/>
      <c r="L649" s="433"/>
    </row>
    <row r="650" spans="1:12" s="1" customFormat="1">
      <c r="A650" s="163"/>
      <c r="B650" s="163"/>
      <c r="C650" s="163"/>
      <c r="D650" s="163"/>
      <c r="E650" s="163"/>
      <c r="F650" s="163"/>
      <c r="G650" s="163"/>
      <c r="H650" s="163"/>
      <c r="I650" s="163"/>
      <c r="J650" s="163"/>
      <c r="K650" s="163"/>
      <c r="L650" s="433"/>
    </row>
    <row r="651" spans="1:12" s="1" customFormat="1">
      <c r="A651" s="163"/>
      <c r="B651" s="163"/>
      <c r="C651" s="163"/>
      <c r="D651" s="163"/>
      <c r="E651" s="163"/>
      <c r="F651" s="163"/>
      <c r="G651" s="163"/>
      <c r="H651" s="163"/>
      <c r="I651" s="163"/>
      <c r="J651" s="163"/>
      <c r="K651" s="163"/>
      <c r="L651" s="433"/>
    </row>
    <row r="652" spans="1:12" s="1" customFormat="1">
      <c r="A652" s="163"/>
      <c r="B652" s="163"/>
      <c r="C652" s="163"/>
      <c r="D652" s="163"/>
      <c r="E652" s="163"/>
      <c r="F652" s="163"/>
      <c r="G652" s="163"/>
      <c r="H652" s="163"/>
      <c r="I652" s="163"/>
      <c r="J652" s="163"/>
      <c r="K652" s="163"/>
      <c r="L652" s="433"/>
    </row>
    <row r="653" spans="1:12" s="1" customFormat="1">
      <c r="A653" s="163"/>
      <c r="B653" s="163"/>
      <c r="C653" s="163"/>
      <c r="D653" s="163"/>
      <c r="E653" s="163"/>
      <c r="F653" s="163"/>
      <c r="G653" s="163"/>
      <c r="H653" s="163"/>
      <c r="I653" s="163"/>
      <c r="J653" s="163"/>
      <c r="K653" s="163"/>
      <c r="L653" s="433"/>
    </row>
    <row r="654" spans="1:12" s="1" customFormat="1">
      <c r="A654" s="163"/>
      <c r="B654" s="163"/>
      <c r="C654" s="163"/>
      <c r="D654" s="163"/>
      <c r="E654" s="163"/>
      <c r="F654" s="163"/>
      <c r="G654" s="163"/>
      <c r="H654" s="163"/>
      <c r="I654" s="163"/>
      <c r="J654" s="163"/>
      <c r="K654" s="163"/>
      <c r="L654" s="433"/>
    </row>
    <row r="655" spans="1:12" s="1" customFormat="1">
      <c r="A655" s="163"/>
      <c r="B655" s="163"/>
      <c r="C655" s="163"/>
      <c r="D655" s="163"/>
      <c r="E655" s="163"/>
      <c r="F655" s="163"/>
      <c r="G655" s="163"/>
      <c r="H655" s="163"/>
      <c r="I655" s="163"/>
      <c r="J655" s="163"/>
      <c r="K655" s="163"/>
      <c r="L655" s="433"/>
    </row>
    <row r="656" spans="1:12" s="1" customFormat="1">
      <c r="A656" s="163"/>
      <c r="B656" s="163"/>
      <c r="C656" s="163"/>
      <c r="D656" s="163"/>
      <c r="E656" s="163"/>
      <c r="F656" s="163"/>
      <c r="G656" s="163"/>
      <c r="H656" s="163"/>
      <c r="I656" s="163"/>
      <c r="J656" s="163"/>
      <c r="K656" s="163"/>
      <c r="L656" s="433"/>
    </row>
    <row r="657" spans="1:12" s="1" customFormat="1">
      <c r="A657" s="163"/>
      <c r="B657" s="163"/>
      <c r="C657" s="163"/>
      <c r="D657" s="163"/>
      <c r="E657" s="163"/>
      <c r="F657" s="163"/>
      <c r="G657" s="163"/>
      <c r="H657" s="163"/>
      <c r="I657" s="163"/>
      <c r="J657" s="163"/>
      <c r="K657" s="163"/>
      <c r="L657" s="433"/>
    </row>
    <row r="658" spans="1:12" s="1" customFormat="1">
      <c r="A658" s="163"/>
      <c r="B658" s="163"/>
      <c r="C658" s="163"/>
      <c r="D658" s="163"/>
      <c r="E658" s="163"/>
      <c r="F658" s="163"/>
      <c r="G658" s="163"/>
      <c r="H658" s="163"/>
      <c r="I658" s="163"/>
      <c r="J658" s="163"/>
      <c r="K658" s="163"/>
      <c r="L658" s="433"/>
    </row>
    <row r="659" spans="1:12" s="1" customFormat="1">
      <c r="A659" s="163"/>
      <c r="B659" s="163"/>
      <c r="C659" s="163"/>
      <c r="D659" s="163"/>
      <c r="E659" s="163"/>
      <c r="F659" s="163"/>
      <c r="G659" s="163"/>
      <c r="H659" s="163"/>
      <c r="I659" s="163"/>
      <c r="J659" s="163"/>
      <c r="K659" s="163"/>
      <c r="L659" s="433"/>
    </row>
    <row r="660" spans="1:12" s="1" customFormat="1">
      <c r="A660" s="163"/>
      <c r="B660" s="163"/>
      <c r="C660" s="163"/>
      <c r="D660" s="163"/>
      <c r="E660" s="163"/>
      <c r="F660" s="163"/>
      <c r="G660" s="163"/>
      <c r="H660" s="163"/>
      <c r="I660" s="163"/>
      <c r="J660" s="163"/>
      <c r="K660" s="163"/>
      <c r="L660" s="433"/>
    </row>
    <row r="661" spans="1:12" s="1" customFormat="1">
      <c r="A661" s="163"/>
      <c r="B661" s="163"/>
      <c r="C661" s="163"/>
      <c r="D661" s="163"/>
      <c r="E661" s="163"/>
      <c r="F661" s="163"/>
      <c r="G661" s="163"/>
      <c r="H661" s="163"/>
      <c r="I661" s="163"/>
      <c r="J661" s="163"/>
      <c r="K661" s="163"/>
      <c r="L661" s="433"/>
    </row>
    <row r="662" spans="1:12" s="1" customFormat="1">
      <c r="A662" s="163"/>
      <c r="B662" s="163"/>
      <c r="C662" s="163"/>
      <c r="D662" s="163"/>
      <c r="E662" s="163"/>
      <c r="F662" s="163"/>
      <c r="G662" s="163"/>
      <c r="H662" s="163"/>
      <c r="I662" s="163"/>
      <c r="J662" s="163"/>
      <c r="K662" s="163"/>
      <c r="L662" s="433"/>
    </row>
    <row r="663" spans="1:12" s="1" customFormat="1">
      <c r="A663" s="163"/>
      <c r="B663" s="163"/>
      <c r="C663" s="163"/>
      <c r="D663" s="163"/>
      <c r="E663" s="163"/>
      <c r="F663" s="163"/>
      <c r="G663" s="163"/>
      <c r="H663" s="163"/>
      <c r="I663" s="163"/>
      <c r="J663" s="163"/>
      <c r="K663" s="163"/>
      <c r="L663" s="433"/>
    </row>
    <row r="664" spans="1:12" s="1" customFormat="1">
      <c r="A664" s="163"/>
      <c r="B664" s="163"/>
      <c r="C664" s="163"/>
      <c r="D664" s="163"/>
      <c r="E664" s="163"/>
      <c r="F664" s="163"/>
      <c r="G664" s="163"/>
      <c r="H664" s="163"/>
      <c r="I664" s="163"/>
      <c r="J664" s="163"/>
      <c r="K664" s="163"/>
      <c r="L664" s="433"/>
    </row>
    <row r="665" spans="1:12" s="1" customFormat="1">
      <c r="A665" s="163"/>
      <c r="B665" s="163"/>
      <c r="C665" s="163"/>
      <c r="D665" s="163"/>
      <c r="E665" s="163"/>
      <c r="F665" s="163"/>
      <c r="G665" s="163"/>
      <c r="H665" s="163"/>
      <c r="I665" s="163"/>
      <c r="J665" s="163"/>
      <c r="K665" s="163"/>
      <c r="L665" s="433"/>
    </row>
    <row r="666" spans="1:12" s="1" customFormat="1">
      <c r="A666" s="163"/>
      <c r="B666" s="163"/>
      <c r="C666" s="163"/>
      <c r="D666" s="163"/>
      <c r="E666" s="163"/>
      <c r="F666" s="163"/>
      <c r="G666" s="163"/>
      <c r="H666" s="163"/>
      <c r="I666" s="163"/>
      <c r="J666" s="163"/>
      <c r="K666" s="163"/>
      <c r="L666" s="433"/>
    </row>
    <row r="667" spans="1:12" s="1" customFormat="1">
      <c r="A667" s="163"/>
      <c r="B667" s="163"/>
      <c r="C667" s="163"/>
      <c r="D667" s="163"/>
      <c r="E667" s="163"/>
      <c r="F667" s="163"/>
      <c r="G667" s="163"/>
      <c r="H667" s="163"/>
      <c r="I667" s="163"/>
      <c r="J667" s="163"/>
      <c r="K667" s="163"/>
      <c r="L667" s="433"/>
    </row>
    <row r="668" spans="1:12" s="1" customFormat="1">
      <c r="A668" s="163"/>
      <c r="B668" s="163"/>
      <c r="C668" s="163"/>
      <c r="D668" s="163"/>
      <c r="E668" s="163"/>
      <c r="F668" s="163"/>
      <c r="G668" s="163"/>
      <c r="H668" s="163"/>
      <c r="I668" s="163"/>
      <c r="J668" s="163"/>
      <c r="K668" s="163"/>
      <c r="L668" s="433"/>
    </row>
    <row r="669" spans="1:12" s="1" customFormat="1">
      <c r="A669" s="163"/>
      <c r="B669" s="163"/>
      <c r="C669" s="163"/>
      <c r="D669" s="163"/>
      <c r="E669" s="163"/>
      <c r="F669" s="163"/>
      <c r="G669" s="163"/>
      <c r="H669" s="163"/>
      <c r="I669" s="163"/>
      <c r="J669" s="163"/>
      <c r="K669" s="163"/>
      <c r="L669" s="433"/>
    </row>
    <row r="670" spans="1:12" s="1" customFormat="1">
      <c r="A670" s="163"/>
      <c r="B670" s="163"/>
      <c r="C670" s="163"/>
      <c r="D670" s="163"/>
      <c r="E670" s="163"/>
      <c r="F670" s="163"/>
      <c r="G670" s="163"/>
      <c r="H670" s="163"/>
      <c r="I670" s="163"/>
      <c r="J670" s="163"/>
      <c r="K670" s="163"/>
      <c r="L670" s="433"/>
    </row>
    <row r="671" spans="1:12" s="1" customFormat="1">
      <c r="A671" s="163"/>
      <c r="B671" s="163"/>
      <c r="C671" s="163"/>
      <c r="D671" s="163"/>
      <c r="E671" s="163"/>
      <c r="F671" s="163"/>
      <c r="G671" s="163"/>
      <c r="H671" s="163"/>
      <c r="I671" s="163"/>
      <c r="J671" s="163"/>
      <c r="K671" s="163"/>
      <c r="L671" s="433"/>
    </row>
    <row r="672" spans="1:12" s="1" customFormat="1">
      <c r="A672" s="163"/>
      <c r="B672" s="163"/>
      <c r="C672" s="163"/>
      <c r="D672" s="163"/>
      <c r="E672" s="163"/>
      <c r="F672" s="163"/>
      <c r="G672" s="163"/>
      <c r="H672" s="163"/>
      <c r="I672" s="163"/>
      <c r="J672" s="163"/>
      <c r="K672" s="163"/>
      <c r="L672" s="433"/>
    </row>
    <row r="673" spans="1:12" s="1" customFormat="1">
      <c r="A673" s="163"/>
      <c r="B673" s="163"/>
      <c r="C673" s="163"/>
      <c r="D673" s="163"/>
      <c r="E673" s="163"/>
      <c r="F673" s="163"/>
      <c r="G673" s="163"/>
      <c r="H673" s="163"/>
      <c r="I673" s="163"/>
      <c r="J673" s="163"/>
      <c r="K673" s="163"/>
      <c r="L673" s="433"/>
    </row>
    <row r="674" spans="1:12" s="1" customFormat="1">
      <c r="A674" s="163"/>
      <c r="B674" s="163"/>
      <c r="C674" s="163"/>
      <c r="D674" s="163"/>
      <c r="E674" s="163"/>
      <c r="F674" s="163"/>
      <c r="G674" s="163"/>
      <c r="H674" s="163"/>
      <c r="I674" s="163"/>
      <c r="J674" s="163"/>
      <c r="K674" s="163"/>
      <c r="L674" s="433"/>
    </row>
    <row r="675" spans="1:12" s="1" customFormat="1">
      <c r="A675" s="163"/>
      <c r="B675" s="163"/>
      <c r="C675" s="163"/>
      <c r="D675" s="163"/>
      <c r="E675" s="163"/>
      <c r="F675" s="163"/>
      <c r="G675" s="163"/>
      <c r="H675" s="163"/>
      <c r="I675" s="163"/>
      <c r="J675" s="163"/>
      <c r="K675" s="163"/>
      <c r="L675" s="433"/>
    </row>
    <row r="676" spans="1:12" s="1" customFormat="1">
      <c r="A676" s="163"/>
      <c r="B676" s="163"/>
      <c r="C676" s="163"/>
      <c r="D676" s="163"/>
      <c r="E676" s="163"/>
      <c r="F676" s="163"/>
      <c r="G676" s="163"/>
      <c r="H676" s="163"/>
      <c r="I676" s="163"/>
      <c r="J676" s="163"/>
      <c r="K676" s="163"/>
      <c r="L676" s="433"/>
    </row>
    <row r="677" spans="1:12" s="1" customFormat="1">
      <c r="A677" s="163"/>
      <c r="B677" s="163"/>
      <c r="C677" s="163"/>
      <c r="D677" s="163"/>
      <c r="E677" s="163"/>
      <c r="F677" s="163"/>
      <c r="G677" s="163"/>
      <c r="H677" s="163"/>
      <c r="I677" s="163"/>
      <c r="J677" s="163"/>
      <c r="K677" s="163"/>
      <c r="L677" s="433"/>
    </row>
    <row r="678" spans="1:12" s="1" customFormat="1">
      <c r="A678" s="163"/>
      <c r="B678" s="163"/>
      <c r="C678" s="163"/>
      <c r="D678" s="163"/>
      <c r="E678" s="163"/>
      <c r="F678" s="163"/>
      <c r="G678" s="163"/>
      <c r="H678" s="163"/>
      <c r="I678" s="163"/>
      <c r="J678" s="163"/>
      <c r="K678" s="163"/>
      <c r="L678" s="433"/>
    </row>
    <row r="679" spans="1:12" s="1" customFormat="1">
      <c r="A679" s="163"/>
      <c r="B679" s="163"/>
      <c r="C679" s="163"/>
      <c r="D679" s="163"/>
      <c r="E679" s="163"/>
      <c r="F679" s="163"/>
      <c r="G679" s="163"/>
      <c r="H679" s="163"/>
      <c r="I679" s="163"/>
      <c r="J679" s="163"/>
      <c r="K679" s="163"/>
      <c r="L679" s="433"/>
    </row>
    <row r="680" spans="1:12" s="1" customFormat="1">
      <c r="A680" s="163"/>
      <c r="B680" s="163"/>
      <c r="C680" s="163"/>
      <c r="D680" s="163"/>
      <c r="E680" s="163"/>
      <c r="F680" s="163"/>
      <c r="G680" s="163"/>
      <c r="H680" s="163"/>
      <c r="I680" s="163"/>
      <c r="J680" s="163"/>
      <c r="K680" s="163"/>
      <c r="L680" s="433"/>
    </row>
    <row r="681" spans="1:12" s="1" customFormat="1">
      <c r="A681" s="163"/>
      <c r="B681" s="163"/>
      <c r="C681" s="163"/>
      <c r="D681" s="163"/>
      <c r="E681" s="163"/>
      <c r="F681" s="163"/>
      <c r="G681" s="163"/>
      <c r="H681" s="163"/>
      <c r="I681" s="163"/>
      <c r="J681" s="163"/>
      <c r="K681" s="163"/>
      <c r="L681" s="433"/>
    </row>
    <row r="682" spans="1:12" s="1" customFormat="1">
      <c r="A682" s="163"/>
      <c r="B682" s="163"/>
      <c r="C682" s="163"/>
      <c r="D682" s="163"/>
      <c r="E682" s="163"/>
      <c r="F682" s="163"/>
      <c r="G682" s="163"/>
      <c r="H682" s="163"/>
      <c r="I682" s="163"/>
      <c r="J682" s="163"/>
      <c r="K682" s="163"/>
      <c r="L682" s="433"/>
    </row>
    <row r="683" spans="1:12" s="1" customFormat="1">
      <c r="A683" s="163"/>
      <c r="B683" s="163"/>
      <c r="C683" s="163"/>
      <c r="D683" s="163"/>
      <c r="E683" s="163"/>
      <c r="F683" s="163"/>
      <c r="G683" s="163"/>
      <c r="H683" s="163"/>
      <c r="I683" s="163"/>
      <c r="J683" s="163"/>
      <c r="K683" s="163"/>
      <c r="L683" s="433"/>
    </row>
    <row r="684" spans="1:12" s="1" customFormat="1">
      <c r="A684" s="163"/>
      <c r="B684" s="163"/>
      <c r="C684" s="163"/>
      <c r="D684" s="163"/>
      <c r="E684" s="163"/>
      <c r="F684" s="163"/>
      <c r="G684" s="163"/>
      <c r="H684" s="163"/>
      <c r="I684" s="163"/>
      <c r="J684" s="163"/>
      <c r="K684" s="163"/>
      <c r="L684" s="433"/>
    </row>
    <row r="685" spans="1:12" s="1" customFormat="1">
      <c r="A685" s="163"/>
      <c r="B685" s="163"/>
      <c r="C685" s="163"/>
      <c r="D685" s="163"/>
      <c r="E685" s="163"/>
      <c r="F685" s="163"/>
      <c r="G685" s="163"/>
      <c r="H685" s="163"/>
      <c r="I685" s="163"/>
      <c r="J685" s="163"/>
      <c r="K685" s="163"/>
      <c r="L685" s="433"/>
    </row>
    <row r="686" spans="1:12" s="1" customFormat="1">
      <c r="A686" s="163"/>
      <c r="B686" s="163"/>
      <c r="C686" s="163"/>
      <c r="D686" s="163"/>
      <c r="E686" s="163"/>
      <c r="F686" s="163"/>
      <c r="G686" s="163"/>
      <c r="H686" s="163"/>
      <c r="I686" s="163"/>
      <c r="J686" s="163"/>
      <c r="K686" s="163"/>
      <c r="L686" s="433"/>
    </row>
    <row r="687" spans="1:12" s="1" customFormat="1">
      <c r="A687" s="163"/>
      <c r="B687" s="163"/>
      <c r="C687" s="163"/>
      <c r="D687" s="163"/>
      <c r="E687" s="163"/>
      <c r="F687" s="163"/>
      <c r="G687" s="163"/>
      <c r="H687" s="163"/>
      <c r="I687" s="163"/>
      <c r="J687" s="163"/>
      <c r="K687" s="163"/>
      <c r="L687" s="433"/>
    </row>
    <row r="688" spans="1:12" s="1" customFormat="1">
      <c r="A688" s="163"/>
      <c r="B688" s="163"/>
      <c r="C688" s="163"/>
      <c r="D688" s="163"/>
      <c r="E688" s="163"/>
      <c r="F688" s="163"/>
      <c r="G688" s="163"/>
      <c r="H688" s="163"/>
      <c r="I688" s="163"/>
      <c r="J688" s="163"/>
      <c r="K688" s="163"/>
      <c r="L688" s="433"/>
    </row>
    <row r="689" spans="1:12" s="1" customFormat="1">
      <c r="A689" s="163"/>
      <c r="B689" s="163"/>
      <c r="C689" s="163"/>
      <c r="D689" s="163"/>
      <c r="E689" s="163"/>
      <c r="F689" s="163"/>
      <c r="G689" s="163"/>
      <c r="H689" s="163"/>
      <c r="I689" s="163"/>
      <c r="J689" s="163"/>
      <c r="K689" s="163"/>
      <c r="L689" s="433"/>
    </row>
    <row r="690" spans="1:12" s="1" customFormat="1">
      <c r="A690" s="163"/>
      <c r="B690" s="163"/>
      <c r="C690" s="163"/>
      <c r="D690" s="163"/>
      <c r="E690" s="163"/>
      <c r="F690" s="163"/>
      <c r="G690" s="163"/>
      <c r="H690" s="163"/>
      <c r="I690" s="163"/>
      <c r="J690" s="163"/>
      <c r="K690" s="163"/>
      <c r="L690" s="433"/>
    </row>
    <row r="691" spans="1:12" s="1" customFormat="1">
      <c r="A691" s="163"/>
      <c r="B691" s="163"/>
      <c r="C691" s="163"/>
      <c r="D691" s="163"/>
      <c r="E691" s="163"/>
      <c r="F691" s="163"/>
      <c r="G691" s="163"/>
      <c r="H691" s="163"/>
      <c r="I691" s="163"/>
      <c r="J691" s="163"/>
      <c r="K691" s="163"/>
      <c r="L691" s="433"/>
    </row>
    <row r="692" spans="1:12" s="1" customFormat="1">
      <c r="A692" s="163"/>
      <c r="B692" s="163"/>
      <c r="C692" s="163"/>
      <c r="D692" s="163"/>
      <c r="E692" s="163"/>
      <c r="F692" s="163"/>
      <c r="G692" s="163"/>
      <c r="H692" s="163"/>
      <c r="I692" s="163"/>
      <c r="J692" s="163"/>
      <c r="K692" s="163"/>
      <c r="L692" s="433"/>
    </row>
    <row r="693" spans="1:12" s="1" customFormat="1">
      <c r="A693" s="163"/>
      <c r="B693" s="163"/>
      <c r="C693" s="163"/>
      <c r="D693" s="163"/>
      <c r="E693" s="163"/>
      <c r="F693" s="163"/>
      <c r="G693" s="163"/>
      <c r="H693" s="163"/>
      <c r="I693" s="163"/>
      <c r="J693" s="163"/>
      <c r="K693" s="163"/>
      <c r="L693" s="433"/>
    </row>
    <row r="694" spans="1:12" s="1" customFormat="1">
      <c r="A694" s="163"/>
      <c r="B694" s="163"/>
      <c r="C694" s="163"/>
      <c r="D694" s="163"/>
      <c r="E694" s="163"/>
      <c r="F694" s="163"/>
      <c r="G694" s="163"/>
      <c r="H694" s="163"/>
      <c r="I694" s="163"/>
      <c r="J694" s="163"/>
      <c r="K694" s="163"/>
      <c r="L694" s="433"/>
    </row>
    <row r="695" spans="1:12" s="1" customFormat="1">
      <c r="A695" s="163"/>
      <c r="B695" s="163"/>
      <c r="C695" s="163"/>
      <c r="D695" s="163"/>
      <c r="E695" s="163"/>
      <c r="F695" s="163"/>
      <c r="G695" s="163"/>
      <c r="H695" s="163"/>
      <c r="I695" s="163"/>
      <c r="J695" s="163"/>
      <c r="K695" s="163"/>
      <c r="L695" s="433"/>
    </row>
    <row r="696" spans="1:12" s="1" customFormat="1">
      <c r="A696" s="163"/>
      <c r="B696" s="163"/>
      <c r="C696" s="163"/>
      <c r="D696" s="163"/>
      <c r="E696" s="163"/>
      <c r="F696" s="163"/>
      <c r="G696" s="163"/>
      <c r="H696" s="163"/>
      <c r="I696" s="163"/>
      <c r="J696" s="163"/>
      <c r="K696" s="163"/>
      <c r="L696" s="433"/>
    </row>
    <row r="697" spans="1:12" s="1" customFormat="1">
      <c r="A697" s="163"/>
      <c r="B697" s="163"/>
      <c r="C697" s="163"/>
      <c r="D697" s="163"/>
      <c r="E697" s="163"/>
      <c r="F697" s="163"/>
      <c r="G697" s="163"/>
      <c r="H697" s="163"/>
      <c r="I697" s="163"/>
      <c r="J697" s="163"/>
      <c r="K697" s="163"/>
      <c r="L697" s="433"/>
    </row>
    <row r="698" spans="1:12" s="1" customFormat="1">
      <c r="A698" s="163"/>
      <c r="B698" s="163"/>
      <c r="C698" s="163"/>
      <c r="D698" s="163"/>
      <c r="E698" s="163"/>
      <c r="F698" s="163"/>
      <c r="G698" s="163"/>
      <c r="H698" s="163"/>
      <c r="I698" s="163"/>
      <c r="J698" s="163"/>
      <c r="K698" s="163"/>
      <c r="L698" s="433"/>
    </row>
    <row r="699" spans="1:12" s="1" customFormat="1">
      <c r="A699" s="163"/>
      <c r="B699" s="163"/>
      <c r="C699" s="163"/>
      <c r="D699" s="163"/>
      <c r="E699" s="163"/>
      <c r="F699" s="163"/>
      <c r="G699" s="163"/>
      <c r="H699" s="163"/>
      <c r="I699" s="163"/>
      <c r="J699" s="163"/>
      <c r="K699" s="163"/>
      <c r="L699" s="433"/>
    </row>
    <row r="700" spans="1:12" s="1" customFormat="1">
      <c r="A700" s="163"/>
      <c r="B700" s="163"/>
      <c r="C700" s="163"/>
      <c r="D700" s="163"/>
      <c r="E700" s="163"/>
      <c r="F700" s="163"/>
      <c r="G700" s="163"/>
      <c r="H700" s="163"/>
      <c r="I700" s="163"/>
      <c r="J700" s="163"/>
      <c r="K700" s="163"/>
      <c r="L700" s="433"/>
    </row>
    <row r="701" spans="1:12" s="1" customFormat="1">
      <c r="A701" s="163"/>
      <c r="B701" s="163"/>
      <c r="C701" s="163"/>
      <c r="D701" s="163"/>
      <c r="E701" s="163"/>
      <c r="F701" s="163"/>
      <c r="G701" s="163"/>
      <c r="H701" s="163"/>
      <c r="I701" s="163"/>
      <c r="J701" s="163"/>
      <c r="K701" s="163"/>
      <c r="L701" s="433"/>
    </row>
    <row r="702" spans="1:12" s="1" customFormat="1">
      <c r="A702" s="163"/>
      <c r="B702" s="163"/>
      <c r="C702" s="163"/>
      <c r="D702" s="163"/>
      <c r="E702" s="163"/>
      <c r="F702" s="163"/>
      <c r="G702" s="163"/>
      <c r="H702" s="163"/>
      <c r="I702" s="163"/>
      <c r="J702" s="163"/>
      <c r="K702" s="163"/>
      <c r="L702" s="433"/>
    </row>
    <row r="703" spans="1:12" s="1" customFormat="1">
      <c r="A703" s="163"/>
      <c r="B703" s="163"/>
      <c r="C703" s="163"/>
      <c r="D703" s="163"/>
      <c r="E703" s="163"/>
      <c r="F703" s="163"/>
      <c r="G703" s="163"/>
      <c r="H703" s="163"/>
      <c r="I703" s="163"/>
      <c r="J703" s="163"/>
      <c r="K703" s="163"/>
      <c r="L703" s="433"/>
    </row>
    <row r="704" spans="1:12" s="1" customFormat="1">
      <c r="A704" s="163"/>
      <c r="B704" s="163"/>
      <c r="C704" s="163"/>
      <c r="D704" s="163"/>
      <c r="E704" s="163"/>
      <c r="F704" s="163"/>
      <c r="G704" s="163"/>
      <c r="H704" s="163"/>
      <c r="I704" s="163"/>
      <c r="J704" s="163"/>
      <c r="K704" s="163"/>
      <c r="L704" s="433"/>
    </row>
    <row r="705" spans="1:12" s="1" customFormat="1">
      <c r="A705" s="163"/>
      <c r="B705" s="163"/>
      <c r="C705" s="163"/>
      <c r="D705" s="163"/>
      <c r="E705" s="163"/>
      <c r="F705" s="163"/>
      <c r="G705" s="163"/>
      <c r="H705" s="163"/>
      <c r="I705" s="163"/>
      <c r="J705" s="163"/>
      <c r="K705" s="163"/>
      <c r="L705" s="433"/>
    </row>
    <row r="706" spans="1:12" s="1" customFormat="1">
      <c r="A706" s="163"/>
      <c r="B706" s="163"/>
      <c r="C706" s="163"/>
      <c r="D706" s="163"/>
      <c r="E706" s="163"/>
      <c r="F706" s="163"/>
      <c r="G706" s="163"/>
      <c r="H706" s="163"/>
      <c r="I706" s="163"/>
      <c r="J706" s="163"/>
      <c r="K706" s="163"/>
      <c r="L706" s="433"/>
    </row>
    <row r="707" spans="1:12" s="1" customFormat="1">
      <c r="A707" s="163"/>
      <c r="B707" s="163"/>
      <c r="C707" s="163"/>
      <c r="D707" s="163"/>
      <c r="E707" s="163"/>
      <c r="F707" s="163"/>
      <c r="G707" s="163"/>
      <c r="H707" s="163"/>
      <c r="I707" s="163"/>
      <c r="J707" s="163"/>
      <c r="K707" s="163"/>
      <c r="L707" s="433"/>
    </row>
    <row r="708" spans="1:12" s="1" customFormat="1">
      <c r="A708" s="163"/>
      <c r="B708" s="163"/>
      <c r="C708" s="163"/>
      <c r="D708" s="163"/>
      <c r="E708" s="163"/>
      <c r="F708" s="163"/>
      <c r="G708" s="163"/>
      <c r="H708" s="163"/>
      <c r="I708" s="163"/>
      <c r="J708" s="163"/>
      <c r="K708" s="163"/>
      <c r="L708" s="433"/>
    </row>
    <row r="709" spans="1:12" s="1" customFormat="1">
      <c r="A709" s="163"/>
      <c r="B709" s="163"/>
      <c r="C709" s="163"/>
      <c r="D709" s="163"/>
      <c r="E709" s="163"/>
      <c r="F709" s="163"/>
      <c r="G709" s="163"/>
      <c r="H709" s="163"/>
      <c r="I709" s="163"/>
      <c r="J709" s="163"/>
      <c r="K709" s="163"/>
      <c r="L709" s="433"/>
    </row>
    <row r="710" spans="1:12" s="1" customFormat="1">
      <c r="A710" s="163"/>
      <c r="B710" s="163"/>
      <c r="C710" s="163"/>
      <c r="D710" s="163"/>
      <c r="E710" s="163"/>
      <c r="F710" s="163"/>
      <c r="G710" s="163"/>
      <c r="H710" s="163"/>
      <c r="I710" s="163"/>
      <c r="J710" s="163"/>
      <c r="K710" s="163"/>
      <c r="L710" s="433"/>
    </row>
    <row r="711" spans="1:12" s="1" customFormat="1">
      <c r="A711" s="163"/>
      <c r="B711" s="163"/>
      <c r="C711" s="163"/>
      <c r="D711" s="163"/>
      <c r="E711" s="163"/>
      <c r="F711" s="163"/>
      <c r="G711" s="163"/>
      <c r="H711" s="163"/>
      <c r="I711" s="163"/>
      <c r="J711" s="163"/>
      <c r="K711" s="163"/>
      <c r="L711" s="433"/>
    </row>
    <row r="712" spans="1:12" s="1" customFormat="1">
      <c r="A712" s="163"/>
      <c r="B712" s="163"/>
      <c r="C712" s="163"/>
      <c r="D712" s="163"/>
      <c r="E712" s="163"/>
      <c r="F712" s="163"/>
      <c r="G712" s="163"/>
      <c r="H712" s="163"/>
      <c r="I712" s="163"/>
      <c r="J712" s="163"/>
      <c r="K712" s="163"/>
      <c r="L712" s="433"/>
    </row>
    <row r="713" spans="1:12" s="1" customFormat="1">
      <c r="A713" s="163"/>
      <c r="B713" s="163"/>
      <c r="C713" s="163"/>
      <c r="D713" s="163"/>
      <c r="E713" s="163"/>
      <c r="F713" s="163"/>
      <c r="G713" s="163"/>
      <c r="H713" s="163"/>
      <c r="I713" s="163"/>
      <c r="J713" s="163"/>
      <c r="K713" s="163"/>
      <c r="L713" s="433"/>
    </row>
    <row r="714" spans="1:12" s="1" customFormat="1">
      <c r="A714" s="163"/>
      <c r="B714" s="163"/>
      <c r="C714" s="163"/>
      <c r="D714" s="163"/>
      <c r="E714" s="163"/>
      <c r="F714" s="163"/>
      <c r="G714" s="163"/>
      <c r="H714" s="163"/>
      <c r="I714" s="163"/>
      <c r="J714" s="163"/>
      <c r="K714" s="163"/>
      <c r="L714" s="433"/>
    </row>
    <row r="715" spans="1:12" s="1" customFormat="1">
      <c r="A715" s="163"/>
      <c r="B715" s="163"/>
      <c r="C715" s="163"/>
      <c r="D715" s="163"/>
      <c r="E715" s="163"/>
      <c r="F715" s="163"/>
      <c r="G715" s="163"/>
      <c r="H715" s="163"/>
      <c r="I715" s="163"/>
      <c r="J715" s="163"/>
      <c r="K715" s="163"/>
      <c r="L715" s="433"/>
    </row>
    <row r="716" spans="1:12" s="1" customFormat="1">
      <c r="A716" s="163"/>
      <c r="B716" s="163"/>
      <c r="C716" s="163"/>
      <c r="D716" s="163"/>
      <c r="E716" s="163"/>
      <c r="F716" s="163"/>
      <c r="G716" s="163"/>
      <c r="H716" s="163"/>
      <c r="I716" s="163"/>
      <c r="J716" s="163"/>
      <c r="K716" s="163"/>
      <c r="L716" s="433"/>
    </row>
    <row r="717" spans="1:12" s="1" customFormat="1">
      <c r="A717" s="163"/>
      <c r="B717" s="163"/>
      <c r="C717" s="163"/>
      <c r="D717" s="163"/>
      <c r="E717" s="163"/>
      <c r="F717" s="163"/>
      <c r="G717" s="163"/>
      <c r="H717" s="163"/>
      <c r="I717" s="163"/>
      <c r="J717" s="163"/>
      <c r="K717" s="163"/>
      <c r="L717" s="433"/>
    </row>
    <row r="718" spans="1:12" s="1" customFormat="1">
      <c r="A718" s="163"/>
      <c r="B718" s="163"/>
      <c r="C718" s="163"/>
      <c r="D718" s="163"/>
      <c r="E718" s="163"/>
      <c r="F718" s="163"/>
      <c r="G718" s="163"/>
      <c r="H718" s="163"/>
      <c r="I718" s="163"/>
      <c r="J718" s="163"/>
      <c r="K718" s="163"/>
      <c r="L718" s="433"/>
    </row>
    <row r="719" spans="1:12" s="1" customFormat="1">
      <c r="A719" s="163"/>
      <c r="B719" s="163"/>
      <c r="C719" s="163"/>
      <c r="D719" s="163"/>
      <c r="E719" s="163"/>
      <c r="F719" s="163"/>
      <c r="G719" s="163"/>
      <c r="H719" s="163"/>
      <c r="I719" s="163"/>
      <c r="J719" s="163"/>
      <c r="K719" s="163"/>
      <c r="L719" s="433"/>
    </row>
    <row r="720" spans="1:12" s="1" customFormat="1">
      <c r="A720" s="163"/>
      <c r="B720" s="163"/>
      <c r="C720" s="163"/>
      <c r="D720" s="163"/>
      <c r="E720" s="163"/>
      <c r="F720" s="163"/>
      <c r="G720" s="163"/>
      <c r="H720" s="163"/>
      <c r="I720" s="163"/>
      <c r="J720" s="163"/>
      <c r="K720" s="163"/>
      <c r="L720" s="433"/>
    </row>
    <row r="721" spans="1:12" s="1" customFormat="1">
      <c r="A721" s="163"/>
      <c r="B721" s="163"/>
      <c r="C721" s="163"/>
      <c r="D721" s="163"/>
      <c r="E721" s="163"/>
      <c r="F721" s="163"/>
      <c r="G721" s="163"/>
      <c r="H721" s="163"/>
      <c r="I721" s="163"/>
      <c r="J721" s="163"/>
      <c r="K721" s="163"/>
      <c r="L721" s="433"/>
    </row>
    <row r="722" spans="1:12" s="1" customFormat="1">
      <c r="A722" s="163"/>
      <c r="B722" s="163"/>
      <c r="C722" s="163"/>
      <c r="D722" s="163"/>
      <c r="E722" s="163"/>
      <c r="F722" s="163"/>
      <c r="G722" s="163"/>
      <c r="H722" s="163"/>
      <c r="I722" s="163"/>
      <c r="J722" s="163"/>
      <c r="K722" s="163"/>
      <c r="L722" s="433"/>
    </row>
    <row r="723" spans="1:12" s="1" customFormat="1">
      <c r="A723" s="163"/>
      <c r="B723" s="163"/>
      <c r="C723" s="163"/>
      <c r="D723" s="163"/>
      <c r="E723" s="163"/>
      <c r="F723" s="163"/>
      <c r="G723" s="163"/>
      <c r="H723" s="163"/>
      <c r="I723" s="163"/>
      <c r="J723" s="163"/>
      <c r="K723" s="163"/>
      <c r="L723" s="433"/>
    </row>
    <row r="724" spans="1:12" s="1" customFormat="1">
      <c r="A724" s="163"/>
      <c r="B724" s="163"/>
      <c r="C724" s="163"/>
      <c r="D724" s="163"/>
      <c r="E724" s="163"/>
      <c r="F724" s="163"/>
      <c r="G724" s="163"/>
      <c r="H724" s="163"/>
      <c r="I724" s="163"/>
      <c r="J724" s="163"/>
      <c r="K724" s="163"/>
      <c r="L724" s="433"/>
    </row>
    <row r="725" spans="1:12" s="1" customFormat="1">
      <c r="A725" s="163"/>
      <c r="B725" s="163"/>
      <c r="C725" s="163"/>
      <c r="D725" s="163"/>
      <c r="E725" s="163"/>
      <c r="F725" s="163"/>
      <c r="G725" s="163"/>
      <c r="H725" s="163"/>
      <c r="I725" s="163"/>
      <c r="J725" s="163"/>
      <c r="K725" s="163"/>
      <c r="L725" s="433"/>
    </row>
    <row r="726" spans="1:12" s="1" customFormat="1">
      <c r="A726" s="163"/>
      <c r="B726" s="163"/>
      <c r="C726" s="163"/>
      <c r="D726" s="163"/>
      <c r="E726" s="163"/>
      <c r="F726" s="163"/>
      <c r="G726" s="163"/>
      <c r="H726" s="163"/>
      <c r="I726" s="163"/>
      <c r="J726" s="163"/>
      <c r="K726" s="163"/>
      <c r="L726" s="433"/>
    </row>
    <row r="727" spans="1:12" s="1" customFormat="1">
      <c r="A727" s="163"/>
      <c r="B727" s="163"/>
      <c r="C727" s="163"/>
      <c r="D727" s="163"/>
      <c r="E727" s="163"/>
      <c r="F727" s="163"/>
      <c r="G727" s="163"/>
      <c r="H727" s="163"/>
      <c r="I727" s="163"/>
      <c r="J727" s="163"/>
      <c r="K727" s="163"/>
      <c r="L727" s="433"/>
    </row>
    <row r="728" spans="1:12" s="1" customFormat="1">
      <c r="A728" s="163"/>
      <c r="B728" s="163"/>
      <c r="C728" s="163"/>
      <c r="D728" s="163"/>
      <c r="E728" s="163"/>
      <c r="F728" s="163"/>
      <c r="G728" s="163"/>
      <c r="H728" s="163"/>
      <c r="I728" s="163"/>
      <c r="J728" s="163"/>
      <c r="K728" s="163"/>
      <c r="L728" s="433"/>
    </row>
    <row r="729" spans="1:12" s="1" customFormat="1">
      <c r="A729" s="163"/>
      <c r="B729" s="163"/>
      <c r="C729" s="163"/>
      <c r="D729" s="163"/>
      <c r="E729" s="163"/>
      <c r="F729" s="163"/>
      <c r="G729" s="163"/>
      <c r="H729" s="163"/>
      <c r="I729" s="163"/>
      <c r="J729" s="163"/>
      <c r="K729" s="163"/>
      <c r="L729" s="433"/>
    </row>
    <row r="730" spans="1:12" s="1" customFormat="1">
      <c r="A730" s="163"/>
      <c r="B730" s="163"/>
      <c r="C730" s="163"/>
      <c r="D730" s="163"/>
      <c r="E730" s="163"/>
      <c r="F730" s="163"/>
      <c r="G730" s="163"/>
      <c r="H730" s="163"/>
      <c r="I730" s="163"/>
      <c r="J730" s="163"/>
      <c r="K730" s="163"/>
      <c r="L730" s="433"/>
    </row>
    <row r="731" spans="1:12" s="1" customFormat="1">
      <c r="A731" s="163"/>
      <c r="B731" s="163"/>
      <c r="C731" s="163"/>
      <c r="D731" s="163"/>
      <c r="E731" s="163"/>
      <c r="F731" s="163"/>
      <c r="G731" s="163"/>
      <c r="H731" s="163"/>
      <c r="I731" s="163"/>
      <c r="J731" s="163"/>
      <c r="K731" s="163"/>
      <c r="L731" s="433"/>
    </row>
    <row r="732" spans="1:12" s="1" customFormat="1">
      <c r="A732" s="163"/>
      <c r="B732" s="163"/>
      <c r="C732" s="163"/>
      <c r="D732" s="163"/>
      <c r="E732" s="163"/>
      <c r="F732" s="163"/>
      <c r="G732" s="163"/>
      <c r="H732" s="163"/>
      <c r="I732" s="163"/>
      <c r="J732" s="163"/>
      <c r="K732" s="163"/>
      <c r="L732" s="433"/>
    </row>
    <row r="733" spans="1:12" s="1" customFormat="1">
      <c r="A733" s="163"/>
      <c r="B733" s="163"/>
      <c r="C733" s="163"/>
      <c r="D733" s="163"/>
      <c r="E733" s="163"/>
      <c r="F733" s="163"/>
      <c r="G733" s="163"/>
      <c r="H733" s="163"/>
      <c r="I733" s="163"/>
      <c r="J733" s="163"/>
      <c r="K733" s="163"/>
      <c r="L733" s="433"/>
    </row>
    <row r="734" spans="1:12" s="1" customFormat="1">
      <c r="A734" s="163"/>
      <c r="B734" s="163"/>
      <c r="C734" s="163"/>
      <c r="D734" s="163"/>
      <c r="E734" s="163"/>
      <c r="F734" s="163"/>
      <c r="G734" s="163"/>
      <c r="H734" s="163"/>
      <c r="I734" s="163"/>
      <c r="J734" s="163"/>
      <c r="K734" s="163"/>
      <c r="L734" s="433"/>
    </row>
    <row r="735" spans="1:12" s="1" customFormat="1">
      <c r="A735" s="163"/>
      <c r="B735" s="163"/>
      <c r="C735" s="163"/>
      <c r="D735" s="163"/>
      <c r="E735" s="163"/>
      <c r="F735" s="163"/>
      <c r="G735" s="163"/>
      <c r="H735" s="163"/>
      <c r="I735" s="163"/>
      <c r="J735" s="163"/>
      <c r="K735" s="163"/>
      <c r="L735" s="433"/>
    </row>
    <row r="736" spans="1:12" s="1" customFormat="1">
      <c r="A736" s="163"/>
      <c r="B736" s="163"/>
      <c r="C736" s="163"/>
      <c r="D736" s="163"/>
      <c r="E736" s="163"/>
      <c r="F736" s="163"/>
      <c r="G736" s="163"/>
      <c r="H736" s="163"/>
      <c r="I736" s="163"/>
      <c r="J736" s="163"/>
      <c r="K736" s="163"/>
      <c r="L736" s="433"/>
    </row>
    <row r="737" spans="1:12" s="1" customFormat="1">
      <c r="A737" s="163"/>
      <c r="B737" s="163"/>
      <c r="C737" s="163"/>
      <c r="D737" s="163"/>
      <c r="E737" s="163"/>
      <c r="F737" s="163"/>
      <c r="G737" s="163"/>
      <c r="H737" s="163"/>
      <c r="I737" s="163"/>
      <c r="J737" s="163"/>
      <c r="K737" s="163"/>
      <c r="L737" s="433"/>
    </row>
    <row r="738" spans="1:12" s="1" customFormat="1">
      <c r="A738" s="163"/>
      <c r="B738" s="163"/>
      <c r="C738" s="163"/>
      <c r="D738" s="163"/>
      <c r="E738" s="163"/>
      <c r="F738" s="163"/>
      <c r="G738" s="163"/>
      <c r="H738" s="163"/>
      <c r="I738" s="163"/>
      <c r="J738" s="163"/>
      <c r="K738" s="163"/>
      <c r="L738" s="433"/>
    </row>
    <row r="739" spans="1:12" s="1" customFormat="1">
      <c r="A739" s="163"/>
      <c r="B739" s="163"/>
      <c r="C739" s="163"/>
      <c r="D739" s="163"/>
      <c r="E739" s="163"/>
      <c r="F739" s="163"/>
      <c r="G739" s="163"/>
      <c r="H739" s="163"/>
      <c r="I739" s="163"/>
      <c r="J739" s="163"/>
      <c r="K739" s="163"/>
      <c r="L739" s="433"/>
    </row>
    <row r="740" spans="1:12" s="1" customFormat="1">
      <c r="A740" s="163"/>
      <c r="B740" s="163"/>
      <c r="C740" s="163"/>
      <c r="D740" s="163"/>
      <c r="E740" s="163"/>
      <c r="F740" s="163"/>
      <c r="G740" s="163"/>
      <c r="H740" s="163"/>
      <c r="I740" s="163"/>
      <c r="J740" s="163"/>
      <c r="K740" s="163"/>
      <c r="L740" s="433"/>
    </row>
    <row r="741" spans="1:12" s="1" customFormat="1">
      <c r="A741" s="163"/>
      <c r="B741" s="163"/>
      <c r="C741" s="163"/>
      <c r="D741" s="163"/>
      <c r="E741" s="163"/>
      <c r="F741" s="163"/>
      <c r="G741" s="163"/>
      <c r="H741" s="163"/>
      <c r="I741" s="163"/>
      <c r="J741" s="163"/>
      <c r="K741" s="163"/>
      <c r="L741" s="433"/>
    </row>
    <row r="742" spans="1:12" s="1" customFormat="1">
      <c r="A742" s="163"/>
      <c r="B742" s="163"/>
      <c r="C742" s="163"/>
      <c r="D742" s="163"/>
      <c r="E742" s="163"/>
      <c r="F742" s="163"/>
      <c r="G742" s="163"/>
      <c r="H742" s="163"/>
      <c r="I742" s="163"/>
      <c r="J742" s="163"/>
      <c r="K742" s="163"/>
      <c r="L742" s="433"/>
    </row>
    <row r="743" spans="1:12" s="1" customFormat="1">
      <c r="A743" s="163"/>
      <c r="B743" s="163"/>
      <c r="C743" s="163"/>
      <c r="D743" s="163"/>
      <c r="E743" s="163"/>
      <c r="F743" s="163"/>
      <c r="G743" s="163"/>
      <c r="H743" s="163"/>
      <c r="I743" s="163"/>
      <c r="J743" s="163"/>
      <c r="K743" s="163"/>
      <c r="L743" s="433"/>
    </row>
    <row r="744" spans="1:12" s="1" customFormat="1">
      <c r="A744" s="163"/>
      <c r="B744" s="163"/>
      <c r="C744" s="163"/>
      <c r="D744" s="163"/>
      <c r="E744" s="163"/>
      <c r="F744" s="163"/>
      <c r="G744" s="163"/>
      <c r="H744" s="163"/>
      <c r="I744" s="163"/>
      <c r="J744" s="163"/>
      <c r="K744" s="163"/>
      <c r="L744" s="433"/>
    </row>
    <row r="745" spans="1:12" s="1" customFormat="1">
      <c r="L745" s="433"/>
    </row>
    <row r="746" spans="1:12" s="1" customFormat="1">
      <c r="L746" s="433"/>
    </row>
    <row r="747" spans="1:12" s="1" customFormat="1">
      <c r="L747" s="433"/>
    </row>
    <row r="748" spans="1:12" s="1" customFormat="1">
      <c r="L748" s="433"/>
    </row>
    <row r="749" spans="1:12" s="1" customFormat="1">
      <c r="L749" s="433"/>
    </row>
    <row r="750" spans="1:12" s="1" customFormat="1">
      <c r="L750" s="433"/>
    </row>
    <row r="751" spans="1:12" s="1" customFormat="1">
      <c r="L751" s="433"/>
    </row>
    <row r="752" spans="1:12" s="1" customFormat="1">
      <c r="L752" s="433"/>
    </row>
    <row r="753" spans="12:12" s="1" customFormat="1">
      <c r="L753" s="433"/>
    </row>
    <row r="754" spans="12:12" s="1" customFormat="1">
      <c r="L754" s="433"/>
    </row>
    <row r="755" spans="12:12" s="1" customFormat="1">
      <c r="L755" s="433"/>
    </row>
    <row r="756" spans="12:12" s="1" customFormat="1">
      <c r="L756" s="433"/>
    </row>
    <row r="757" spans="12:12" s="1" customFormat="1">
      <c r="L757" s="433"/>
    </row>
    <row r="758" spans="12:12" s="1" customFormat="1">
      <c r="L758" s="433"/>
    </row>
    <row r="759" spans="12:12" s="1" customFormat="1">
      <c r="L759" s="433"/>
    </row>
    <row r="760" spans="12:12" s="1" customFormat="1">
      <c r="L760" s="433"/>
    </row>
    <row r="761" spans="12:12" s="1" customFormat="1">
      <c r="L761" s="433"/>
    </row>
    <row r="762" spans="12:12" s="1" customFormat="1">
      <c r="L762" s="433"/>
    </row>
    <row r="763" spans="12:12" s="1" customFormat="1">
      <c r="L763" s="433"/>
    </row>
    <row r="764" spans="12:12" s="1" customFormat="1">
      <c r="L764" s="433"/>
    </row>
    <row r="765" spans="12:12" s="1" customFormat="1">
      <c r="L765" s="433"/>
    </row>
    <row r="766" spans="12:12" s="1" customFormat="1">
      <c r="L766" s="433"/>
    </row>
    <row r="767" spans="12:12" s="1" customFormat="1">
      <c r="L767" s="433"/>
    </row>
    <row r="768" spans="12:12" s="1" customFormat="1">
      <c r="L768" s="433"/>
    </row>
    <row r="769" spans="12:12" s="1" customFormat="1">
      <c r="L769" s="433"/>
    </row>
    <row r="770" spans="12:12" s="1" customFormat="1">
      <c r="L770" s="433"/>
    </row>
    <row r="771" spans="12:12" s="1" customFormat="1">
      <c r="L771" s="433"/>
    </row>
    <row r="772" spans="12:12" s="1" customFormat="1">
      <c r="L772" s="433"/>
    </row>
    <row r="773" spans="12:12" s="1" customFormat="1">
      <c r="L773" s="433"/>
    </row>
    <row r="774" spans="12:12" s="1" customFormat="1">
      <c r="L774" s="433"/>
    </row>
    <row r="775" spans="12:12" s="1" customFormat="1">
      <c r="L775" s="433"/>
    </row>
    <row r="776" spans="12:12" s="1" customFormat="1">
      <c r="L776" s="433"/>
    </row>
    <row r="777" spans="12:12" s="1" customFormat="1">
      <c r="L777" s="433"/>
    </row>
    <row r="778" spans="12:12" s="1" customFormat="1">
      <c r="L778" s="433"/>
    </row>
    <row r="779" spans="12:12" s="1" customFormat="1">
      <c r="L779" s="433"/>
    </row>
    <row r="780" spans="12:12" s="1" customFormat="1">
      <c r="L780" s="433"/>
    </row>
    <row r="781" spans="12:12" s="1" customFormat="1">
      <c r="L781" s="433"/>
    </row>
    <row r="782" spans="12:12" s="1" customFormat="1">
      <c r="L782" s="433"/>
    </row>
    <row r="783" spans="12:12" s="1" customFormat="1">
      <c r="L783" s="433"/>
    </row>
    <row r="784" spans="12:12" s="1" customFormat="1">
      <c r="L784" s="433"/>
    </row>
    <row r="785" spans="12:12" s="1" customFormat="1">
      <c r="L785" s="433"/>
    </row>
    <row r="786" spans="12:12" s="1" customFormat="1">
      <c r="L786" s="433"/>
    </row>
    <row r="787" spans="12:12" s="1" customFormat="1">
      <c r="L787" s="433"/>
    </row>
  </sheetData>
  <customSheetViews>
    <customSheetView guid="{21F2E024-704F-4E93-AC63-213755ECFFE0}" scale="55" showPageBreaks="1" showGridLines="0" printArea="1" view="pageBreakPreview">
      <pane ySplit="6" topLeftCell="A22" activePane="bottomLeft" state="frozen"/>
      <selection pane="bottomLeft" activeCell="R34" sqref="R34"/>
      <pageMargins left="0.70866141732283472" right="0.70866141732283472" top="0.74803149606299213" bottom="0.74803149606299213" header="0.31496062992125984" footer="0.31496062992125984"/>
      <pageSetup paperSize="9" scale="48"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4">
    <mergeCell ref="F78:J78"/>
    <mergeCell ref="A5:J5"/>
    <mergeCell ref="H2:J2"/>
    <mergeCell ref="H3:J3"/>
  </mergeCells>
  <pageMargins left="0.70866141732283472" right="0.70866141732283472" top="0.74803149606299213" bottom="0.74803149606299213" header="0.31496062992125984" footer="0.31496062992125984"/>
  <pageSetup paperSize="9" scale="65" fitToHeight="2" orientation="portrait" cellComments="asDisplayed" r:id="rId2"/>
  <headerFooter alignWithMargins="0">
    <oddHeader>&amp;C&amp;"Arial,Regular" Commerce Commission Information Disclosure Template</oddHeader>
    <oddFooter>&amp;L&amp;"Arial,Regular" &amp;P&amp;C&amp;"Arial,Regular" &amp;F&amp;R&amp;"Arial,Regular" &amp;A</oddFooter>
  </headerFooter>
  <rowBreaks count="1" manualBreakCount="1">
    <brk id="50"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9CCFF"/>
  </sheetPr>
  <dimension ref="A1:V749"/>
  <sheetViews>
    <sheetView showGridLines="0" zoomScaleNormal="100" zoomScaleSheetLayoutView="70" workbookViewId="0">
      <selection activeCell="O23" sqref="O23:O24"/>
    </sheetView>
  </sheetViews>
  <sheetFormatPr defaultColWidth="9.109375" defaultRowHeight="13.8"/>
  <cols>
    <col min="1" max="1" width="3.6640625" style="40" customWidth="1"/>
    <col min="2" max="2" width="2.88671875" style="40" customWidth="1"/>
    <col min="3" max="3" width="6.109375" style="40" customWidth="1"/>
    <col min="4" max="5" width="2.33203125" style="48" customWidth="1"/>
    <col min="6" max="6" width="39.44140625" style="48" customWidth="1"/>
    <col min="7" max="7" width="14.33203125" style="48" customWidth="1"/>
    <col min="8" max="8" width="32.6640625" style="40" customWidth="1"/>
    <col min="9" max="9" width="16.109375" style="40" customWidth="1"/>
    <col min="10" max="10" width="11.6640625" style="40" customWidth="1"/>
    <col min="11" max="11" width="43.6640625" style="40" customWidth="1"/>
    <col min="12" max="12" width="2.6640625" style="40" customWidth="1"/>
    <col min="13" max="16384" width="9.109375" style="40"/>
  </cols>
  <sheetData>
    <row r="1" spans="1:22" s="41" customFormat="1" ht="15" customHeight="1">
      <c r="A1" s="114"/>
      <c r="B1" s="115"/>
      <c r="C1" s="115"/>
      <c r="D1" s="115"/>
      <c r="E1" s="115"/>
      <c r="F1" s="115"/>
      <c r="G1" s="115"/>
      <c r="H1" s="115"/>
      <c r="I1" s="115"/>
      <c r="J1" s="115"/>
      <c r="K1" s="115"/>
      <c r="L1" s="116"/>
      <c r="M1"/>
      <c r="N1"/>
      <c r="O1"/>
    </row>
    <row r="2" spans="1:22" s="41" customFormat="1" ht="18" customHeight="1">
      <c r="A2" s="117"/>
      <c r="B2" s="79"/>
      <c r="C2" s="79"/>
      <c r="D2" s="79"/>
      <c r="E2" s="79"/>
      <c r="F2" s="79"/>
      <c r="G2" s="92"/>
      <c r="H2" s="80" t="s">
        <v>9</v>
      </c>
      <c r="I2" s="623" t="str">
        <f>IF(NOT(ISBLANK(CoverSheet!$C$8)),CoverSheet!$C$8,"")</f>
        <v>Alpine Energy Limitied</v>
      </c>
      <c r="J2" s="623"/>
      <c r="K2" s="623"/>
      <c r="L2" s="118"/>
      <c r="M2"/>
      <c r="N2"/>
      <c r="O2"/>
    </row>
    <row r="3" spans="1:22" s="41" customFormat="1" ht="18" customHeight="1">
      <c r="A3" s="117"/>
      <c r="B3" s="79"/>
      <c r="C3" s="79"/>
      <c r="D3" s="79"/>
      <c r="E3" s="79"/>
      <c r="F3" s="79"/>
      <c r="G3" s="92"/>
      <c r="H3" s="140" t="s">
        <v>462</v>
      </c>
      <c r="I3" s="624">
        <f>IF(ISNUMBER(CoverSheet!$C$12),CoverSheet!$C$12,"")</f>
        <v>41729</v>
      </c>
      <c r="J3" s="624"/>
      <c r="K3" s="624"/>
      <c r="L3" s="119"/>
      <c r="M3"/>
      <c r="N3"/>
      <c r="O3"/>
    </row>
    <row r="4" spans="1:22" s="41" customFormat="1" ht="20.25" customHeight="1">
      <c r="A4" s="221" t="s">
        <v>390</v>
      </c>
      <c r="B4" s="79"/>
      <c r="C4" s="79"/>
      <c r="D4" s="79"/>
      <c r="E4" s="79"/>
      <c r="F4" s="79"/>
      <c r="G4" s="79"/>
      <c r="H4" s="83"/>
      <c r="I4" s="79"/>
      <c r="J4" s="79"/>
      <c r="K4" s="79"/>
      <c r="L4" s="81"/>
      <c r="M4"/>
      <c r="N4" s="48"/>
      <c r="O4" s="48"/>
      <c r="P4" s="55"/>
      <c r="Q4" s="55"/>
      <c r="R4" s="55"/>
      <c r="S4" s="55"/>
      <c r="T4" s="55"/>
      <c r="U4" s="55"/>
      <c r="V4" s="55"/>
    </row>
    <row r="5" spans="1:22" s="50" customFormat="1" ht="39.75" customHeight="1">
      <c r="A5" s="655" t="s">
        <v>458</v>
      </c>
      <c r="B5" s="656"/>
      <c r="C5" s="656"/>
      <c r="D5" s="656"/>
      <c r="E5" s="656"/>
      <c r="F5" s="656"/>
      <c r="G5" s="656"/>
      <c r="H5" s="656"/>
      <c r="I5" s="656"/>
      <c r="J5" s="656"/>
      <c r="K5" s="656"/>
      <c r="L5" s="141"/>
      <c r="M5" s="52"/>
      <c r="N5" s="48"/>
      <c r="O5" s="48"/>
      <c r="P5" s="55"/>
      <c r="Q5" s="55"/>
      <c r="R5" s="55"/>
      <c r="S5" s="55"/>
      <c r="T5" s="55"/>
      <c r="U5" s="55"/>
      <c r="V5" s="55"/>
    </row>
    <row r="6" spans="1:22" s="41" customFormat="1" ht="15" customHeight="1">
      <c r="A6" s="129" t="s">
        <v>741</v>
      </c>
      <c r="B6" s="83"/>
      <c r="C6" s="85"/>
      <c r="D6" s="86"/>
      <c r="E6" s="86"/>
      <c r="F6" s="86"/>
      <c r="G6" s="86"/>
      <c r="H6" s="79"/>
      <c r="I6" s="79"/>
      <c r="J6" s="79"/>
      <c r="K6" s="79"/>
      <c r="L6" s="81"/>
      <c r="M6"/>
      <c r="N6" s="48"/>
      <c r="O6" s="48"/>
      <c r="P6" s="55"/>
      <c r="Q6" s="55"/>
      <c r="R6" s="55"/>
      <c r="S6" s="55"/>
      <c r="T6" s="55"/>
      <c r="U6" s="55"/>
      <c r="V6" s="55"/>
    </row>
    <row r="7" spans="1:22" ht="30" customHeight="1">
      <c r="A7" s="56">
        <v>7</v>
      </c>
      <c r="B7" s="104"/>
      <c r="C7" s="213" t="s">
        <v>599</v>
      </c>
      <c r="D7" s="58"/>
      <c r="E7" s="58"/>
      <c r="F7" s="58"/>
      <c r="G7" s="58"/>
      <c r="H7" s="58"/>
      <c r="I7" s="109" t="s">
        <v>133</v>
      </c>
      <c r="J7" s="103"/>
      <c r="K7" s="103"/>
      <c r="L7" s="59"/>
      <c r="M7"/>
      <c r="N7" s="48"/>
      <c r="O7" s="48"/>
      <c r="P7" s="55"/>
      <c r="Q7" s="55"/>
      <c r="R7" s="55"/>
      <c r="S7" s="55"/>
      <c r="T7" s="55"/>
      <c r="U7" s="55"/>
      <c r="V7" s="55"/>
    </row>
    <row r="8" spans="1:22" ht="15" customHeight="1">
      <c r="A8" s="56">
        <v>8</v>
      </c>
      <c r="B8" s="58"/>
      <c r="C8" s="58"/>
      <c r="D8" s="58"/>
      <c r="E8" s="58"/>
      <c r="F8" s="58" t="s">
        <v>169</v>
      </c>
      <c r="G8" s="58"/>
      <c r="H8" s="58"/>
      <c r="I8" s="373">
        <v>0</v>
      </c>
      <c r="J8" s="58"/>
      <c r="K8" s="103"/>
      <c r="L8" s="59"/>
      <c r="M8"/>
      <c r="N8"/>
      <c r="O8"/>
    </row>
    <row r="9" spans="1:22" ht="15" customHeight="1">
      <c r="A9" s="56">
        <v>9</v>
      </c>
      <c r="B9" s="58"/>
      <c r="C9" s="58"/>
      <c r="D9" s="58"/>
      <c r="E9" s="58"/>
      <c r="F9" s="58" t="s">
        <v>119</v>
      </c>
      <c r="G9" s="58"/>
      <c r="H9" s="58"/>
      <c r="I9" s="373">
        <v>6511.498630000001</v>
      </c>
      <c r="J9" s="58"/>
      <c r="K9" s="103"/>
      <c r="L9" s="59"/>
      <c r="M9"/>
      <c r="N9"/>
      <c r="O9"/>
    </row>
    <row r="10" spans="1:22" ht="15" customHeight="1">
      <c r="A10" s="56">
        <v>10</v>
      </c>
      <c r="B10" s="58"/>
      <c r="C10" s="58"/>
      <c r="D10" s="58"/>
      <c r="E10" s="58"/>
      <c r="F10" s="58" t="s">
        <v>257</v>
      </c>
      <c r="G10" s="58"/>
      <c r="H10" s="58"/>
      <c r="I10" s="373">
        <v>12040.426680000004</v>
      </c>
      <c r="J10" s="58"/>
      <c r="K10" s="103"/>
      <c r="L10" s="59"/>
      <c r="M10"/>
      <c r="N10"/>
      <c r="O10"/>
    </row>
    <row r="11" spans="1:22" s="39" customFormat="1" ht="15" customHeight="1">
      <c r="A11" s="56">
        <v>11</v>
      </c>
      <c r="B11" s="58"/>
      <c r="C11" s="58"/>
      <c r="D11" s="58"/>
      <c r="E11" s="58"/>
      <c r="F11" s="58" t="s">
        <v>269</v>
      </c>
      <c r="G11" s="58"/>
      <c r="H11" s="58"/>
      <c r="I11" s="373">
        <v>0</v>
      </c>
      <c r="J11" s="58"/>
      <c r="K11" s="103"/>
      <c r="L11" s="59"/>
      <c r="M11"/>
      <c r="N11"/>
      <c r="O11"/>
    </row>
    <row r="12" spans="1:22" ht="15" customHeight="1">
      <c r="A12" s="56">
        <v>12</v>
      </c>
      <c r="B12" s="58"/>
      <c r="C12" s="58"/>
      <c r="D12" s="58"/>
      <c r="E12" s="58"/>
      <c r="F12" s="58" t="s">
        <v>270</v>
      </c>
      <c r="G12" s="58"/>
      <c r="H12" s="58"/>
      <c r="I12" s="373">
        <v>0</v>
      </c>
      <c r="J12" s="58"/>
      <c r="K12" s="103"/>
      <c r="L12" s="59"/>
      <c r="M12"/>
      <c r="N12"/>
      <c r="O12"/>
    </row>
    <row r="13" spans="1:22" s="50" customFormat="1" ht="30" customHeight="1">
      <c r="A13" s="56">
        <v>13</v>
      </c>
      <c r="B13" s="104"/>
      <c r="C13" s="230" t="s">
        <v>600</v>
      </c>
      <c r="D13" s="58"/>
      <c r="E13" s="58"/>
      <c r="F13" s="58"/>
      <c r="G13" s="58"/>
      <c r="H13" s="58"/>
      <c r="I13" s="103"/>
      <c r="J13" s="103"/>
      <c r="K13" s="103"/>
      <c r="L13" s="59"/>
      <c r="P13" s="55"/>
      <c r="Q13" s="55"/>
      <c r="R13" s="55"/>
      <c r="S13" s="55"/>
      <c r="T13" s="55"/>
      <c r="U13" s="55"/>
      <c r="V13" s="55"/>
    </row>
    <row r="14" spans="1:22" ht="20.100000000000001" customHeight="1">
      <c r="A14" s="56">
        <v>14</v>
      </c>
      <c r="B14" s="58"/>
      <c r="C14" s="58"/>
      <c r="D14" s="58"/>
      <c r="E14" s="58"/>
      <c r="F14" s="235" t="s">
        <v>795</v>
      </c>
      <c r="G14" s="58"/>
      <c r="H14" s="658" t="s">
        <v>796</v>
      </c>
      <c r="I14" s="658"/>
      <c r="J14" s="658"/>
      <c r="K14" s="658"/>
      <c r="L14" s="59"/>
      <c r="M14"/>
      <c r="N14"/>
      <c r="O14"/>
    </row>
    <row r="15" spans="1:22" ht="15" customHeight="1">
      <c r="A15" s="56">
        <v>15</v>
      </c>
      <c r="B15" s="58"/>
      <c r="C15" s="58"/>
      <c r="D15" s="58"/>
      <c r="E15" s="58"/>
      <c r="F15" s="525" t="s">
        <v>858</v>
      </c>
      <c r="G15" s="58"/>
      <c r="H15" s="657" t="s">
        <v>859</v>
      </c>
      <c r="I15" s="657"/>
      <c r="J15" s="657"/>
      <c r="K15" s="657"/>
      <c r="L15" s="59"/>
      <c r="M15"/>
      <c r="N15"/>
      <c r="O15"/>
    </row>
    <row r="16" spans="1:22" ht="15" customHeight="1">
      <c r="A16" s="56">
        <v>16</v>
      </c>
      <c r="B16" s="58"/>
      <c r="C16" s="58"/>
      <c r="D16" s="58"/>
      <c r="E16" s="58"/>
      <c r="F16" s="525"/>
      <c r="G16" s="58"/>
      <c r="H16" s="657"/>
      <c r="I16" s="657"/>
      <c r="J16" s="657"/>
      <c r="K16" s="657"/>
      <c r="L16" s="59"/>
      <c r="M16"/>
      <c r="N16"/>
      <c r="O16"/>
    </row>
    <row r="17" spans="1:22" ht="15" customHeight="1">
      <c r="A17" s="56">
        <v>17</v>
      </c>
      <c r="B17" s="58"/>
      <c r="C17" s="58"/>
      <c r="D17" s="58"/>
      <c r="E17" s="58"/>
      <c r="F17" s="525"/>
      <c r="G17" s="58"/>
      <c r="H17" s="657"/>
      <c r="I17" s="657"/>
      <c r="J17" s="657"/>
      <c r="K17" s="657"/>
      <c r="L17" s="59"/>
      <c r="M17"/>
      <c r="N17"/>
      <c r="O17"/>
    </row>
    <row r="18" spans="1:22" ht="15" customHeight="1">
      <c r="A18" s="56">
        <v>18</v>
      </c>
      <c r="B18" s="58"/>
      <c r="C18" s="58"/>
      <c r="D18" s="58"/>
      <c r="E18" s="58"/>
      <c r="F18" s="525"/>
      <c r="G18" s="58"/>
      <c r="H18" s="657"/>
      <c r="I18" s="657"/>
      <c r="J18" s="657"/>
      <c r="K18" s="657"/>
      <c r="L18" s="59"/>
      <c r="M18"/>
      <c r="N18"/>
      <c r="O18"/>
    </row>
    <row r="19" spans="1:22" ht="15" customHeight="1">
      <c r="A19" s="56">
        <v>19</v>
      </c>
      <c r="B19" s="58"/>
      <c r="C19" s="58"/>
      <c r="D19" s="58"/>
      <c r="E19" s="58"/>
      <c r="F19" s="525"/>
      <c r="G19" s="58"/>
      <c r="H19" s="657"/>
      <c r="I19" s="657"/>
      <c r="J19" s="657"/>
      <c r="K19" s="657"/>
      <c r="L19" s="59"/>
      <c r="M19"/>
      <c r="N19"/>
      <c r="O19"/>
    </row>
    <row r="20" spans="1:22" ht="15" customHeight="1">
      <c r="A20" s="56">
        <v>20</v>
      </c>
      <c r="B20" s="58"/>
      <c r="C20" s="58"/>
      <c r="D20" s="58"/>
      <c r="E20" s="58"/>
      <c r="F20" s="202" t="s">
        <v>793</v>
      </c>
      <c r="G20" s="58"/>
      <c r="H20" s="660"/>
      <c r="I20" s="660"/>
      <c r="J20" s="660"/>
      <c r="K20" s="660"/>
      <c r="L20" s="59"/>
      <c r="M20"/>
      <c r="N20"/>
      <c r="O20"/>
    </row>
    <row r="21" spans="1:22" s="50" customFormat="1" ht="30" customHeight="1">
      <c r="A21" s="56">
        <v>21</v>
      </c>
      <c r="B21" s="104"/>
      <c r="C21" s="230" t="s">
        <v>601</v>
      </c>
      <c r="D21" s="58"/>
      <c r="E21" s="58"/>
      <c r="F21" s="58"/>
      <c r="G21" s="58"/>
      <c r="H21" s="58"/>
      <c r="I21" s="103"/>
      <c r="J21" s="103"/>
      <c r="K21" s="103"/>
      <c r="L21" s="59"/>
      <c r="P21" s="55"/>
      <c r="Q21" s="55"/>
      <c r="R21" s="55"/>
      <c r="S21" s="55"/>
      <c r="T21" s="55"/>
      <c r="U21" s="55"/>
      <c r="V21" s="55"/>
    </row>
    <row r="22" spans="1:22" ht="61.5" customHeight="1">
      <c r="A22" s="56">
        <v>22</v>
      </c>
      <c r="B22" s="58"/>
      <c r="C22" s="58"/>
      <c r="D22" s="58"/>
      <c r="E22" s="58"/>
      <c r="F22" s="494" t="s">
        <v>795</v>
      </c>
      <c r="G22" s="493" t="s">
        <v>797</v>
      </c>
      <c r="H22" s="659" t="s">
        <v>798</v>
      </c>
      <c r="I22" s="659"/>
      <c r="J22" s="494" t="s">
        <v>799</v>
      </c>
      <c r="K22" s="494" t="s">
        <v>800</v>
      </c>
      <c r="L22" s="59"/>
      <c r="M22"/>
      <c r="N22"/>
      <c r="O22"/>
    </row>
    <row r="23" spans="1:22" ht="15" customHeight="1">
      <c r="A23" s="56">
        <v>23</v>
      </c>
      <c r="B23" s="58"/>
      <c r="C23" s="58"/>
      <c r="D23" s="58"/>
      <c r="E23" s="58"/>
      <c r="F23" s="525" t="s">
        <v>858</v>
      </c>
      <c r="G23" s="362" t="s">
        <v>860</v>
      </c>
      <c r="H23" s="657" t="s">
        <v>862</v>
      </c>
      <c r="I23" s="657"/>
      <c r="J23" s="373">
        <v>6511.498630000001</v>
      </c>
      <c r="K23" s="661" t="s">
        <v>870</v>
      </c>
      <c r="L23" s="59"/>
      <c r="M23"/>
      <c r="N23"/>
      <c r="O23"/>
    </row>
    <row r="24" spans="1:22" ht="15" customHeight="1">
      <c r="A24" s="56">
        <v>24</v>
      </c>
      <c r="B24" s="58"/>
      <c r="C24" s="58"/>
      <c r="D24" s="58"/>
      <c r="E24" s="58"/>
      <c r="F24" s="525" t="s">
        <v>858</v>
      </c>
      <c r="G24" s="362" t="s">
        <v>861</v>
      </c>
      <c r="H24" s="657" t="s">
        <v>863</v>
      </c>
      <c r="I24" s="657"/>
      <c r="J24" s="373">
        <v>289.18654689700702</v>
      </c>
      <c r="K24" s="662"/>
      <c r="L24" s="59"/>
      <c r="M24"/>
      <c r="N24"/>
      <c r="O24"/>
    </row>
    <row r="25" spans="1:22" ht="15" customHeight="1">
      <c r="A25" s="56">
        <v>25</v>
      </c>
      <c r="B25" s="58"/>
      <c r="C25" s="58"/>
      <c r="D25" s="58"/>
      <c r="E25" s="58"/>
      <c r="F25" s="525" t="s">
        <v>858</v>
      </c>
      <c r="G25" s="362" t="s">
        <v>861</v>
      </c>
      <c r="H25" s="657" t="s">
        <v>864</v>
      </c>
      <c r="I25" s="657"/>
      <c r="J25" s="373">
        <v>6402.746390153482</v>
      </c>
      <c r="K25" s="662"/>
      <c r="L25" s="59"/>
      <c r="M25"/>
      <c r="N25"/>
      <c r="O25"/>
    </row>
    <row r="26" spans="1:22" ht="15" customHeight="1">
      <c r="A26" s="56">
        <v>26</v>
      </c>
      <c r="B26" s="58"/>
      <c r="C26" s="58"/>
      <c r="D26" s="58"/>
      <c r="E26" s="58"/>
      <c r="F26" s="525" t="s">
        <v>858</v>
      </c>
      <c r="G26" s="362" t="s">
        <v>861</v>
      </c>
      <c r="H26" s="657" t="s">
        <v>865</v>
      </c>
      <c r="I26" s="657"/>
      <c r="J26" s="373">
        <v>1333.7952141841995</v>
      </c>
      <c r="K26" s="662"/>
      <c r="L26" s="59"/>
      <c r="M26"/>
      <c r="N26"/>
      <c r="O26"/>
    </row>
    <row r="27" spans="1:22" ht="15" customHeight="1">
      <c r="A27" s="56">
        <v>27</v>
      </c>
      <c r="B27" s="58"/>
      <c r="C27" s="58"/>
      <c r="D27" s="58"/>
      <c r="E27" s="58"/>
      <c r="F27" s="525" t="s">
        <v>858</v>
      </c>
      <c r="G27" s="362" t="s">
        <v>861</v>
      </c>
      <c r="H27" s="657" t="s">
        <v>866</v>
      </c>
      <c r="I27" s="657"/>
      <c r="J27" s="373">
        <v>3345.419794590563</v>
      </c>
      <c r="K27" s="662"/>
      <c r="L27" s="59"/>
      <c r="M27"/>
      <c r="N27"/>
      <c r="O27"/>
    </row>
    <row r="28" spans="1:22" ht="15" customHeight="1">
      <c r="A28" s="56">
        <v>28</v>
      </c>
      <c r="B28" s="58"/>
      <c r="C28" s="58"/>
      <c r="D28" s="58"/>
      <c r="E28" s="58"/>
      <c r="F28" s="525" t="s">
        <v>858</v>
      </c>
      <c r="G28" s="362" t="s">
        <v>861</v>
      </c>
      <c r="H28" s="657" t="s">
        <v>867</v>
      </c>
      <c r="I28" s="657"/>
      <c r="J28" s="373">
        <v>77.355131978560124</v>
      </c>
      <c r="K28" s="662"/>
      <c r="L28" s="59"/>
      <c r="M28"/>
      <c r="N28"/>
      <c r="O28"/>
    </row>
    <row r="29" spans="1:22" ht="15" customHeight="1">
      <c r="A29" s="56">
        <v>29</v>
      </c>
      <c r="B29" s="58"/>
      <c r="C29" s="58"/>
      <c r="D29" s="58"/>
      <c r="E29" s="58"/>
      <c r="F29" s="525" t="s">
        <v>858</v>
      </c>
      <c r="G29" s="362" t="s">
        <v>861</v>
      </c>
      <c r="H29" s="657" t="s">
        <v>868</v>
      </c>
      <c r="I29" s="657"/>
      <c r="J29" s="373">
        <v>294.36060219619117</v>
      </c>
      <c r="K29" s="662"/>
      <c r="L29" s="59"/>
      <c r="M29"/>
      <c r="N29"/>
      <c r="O29"/>
    </row>
    <row r="30" spans="1:22" ht="15" customHeight="1">
      <c r="A30" s="56">
        <v>30</v>
      </c>
      <c r="B30" s="58"/>
      <c r="C30" s="58"/>
      <c r="D30" s="58"/>
      <c r="E30" s="58"/>
      <c r="F30" s="525" t="s">
        <v>858</v>
      </c>
      <c r="G30" s="362" t="s">
        <v>861</v>
      </c>
      <c r="H30" s="657" t="s">
        <v>869</v>
      </c>
      <c r="I30" s="657"/>
      <c r="J30" s="373">
        <v>0</v>
      </c>
      <c r="K30" s="662"/>
      <c r="L30" s="59"/>
      <c r="M30"/>
      <c r="N30"/>
      <c r="O30"/>
    </row>
    <row r="31" spans="1:22" ht="15" customHeight="1">
      <c r="A31" s="56">
        <v>31</v>
      </c>
      <c r="B31" s="58"/>
      <c r="C31" s="58"/>
      <c r="D31" s="58"/>
      <c r="E31" s="58"/>
      <c r="F31" s="525" t="s">
        <v>858</v>
      </c>
      <c r="G31" s="362" t="s">
        <v>861</v>
      </c>
      <c r="H31" s="657" t="s">
        <v>936</v>
      </c>
      <c r="I31" s="657"/>
      <c r="J31" s="373">
        <v>297.56299999999999</v>
      </c>
      <c r="K31" s="663"/>
      <c r="L31" s="59"/>
      <c r="M31"/>
      <c r="N31"/>
      <c r="O31"/>
    </row>
    <row r="32" spans="1:22" ht="15" customHeight="1">
      <c r="A32" s="56">
        <v>32</v>
      </c>
      <c r="B32" s="58"/>
      <c r="C32" s="58"/>
      <c r="D32" s="58"/>
      <c r="E32" s="58"/>
      <c r="F32" s="525"/>
      <c r="G32" s="362" t="s">
        <v>451</v>
      </c>
      <c r="H32" s="657"/>
      <c r="I32" s="657"/>
      <c r="J32" s="373"/>
      <c r="K32" s="525"/>
      <c r="L32" s="59"/>
      <c r="M32"/>
      <c r="N32"/>
      <c r="O32"/>
    </row>
    <row r="33" spans="1:15" ht="15" customHeight="1">
      <c r="A33" s="56">
        <v>33</v>
      </c>
      <c r="B33" s="58"/>
      <c r="C33" s="58"/>
      <c r="D33" s="58"/>
      <c r="E33" s="58"/>
      <c r="F33" s="525"/>
      <c r="G33" s="362" t="s">
        <v>451</v>
      </c>
      <c r="H33" s="657"/>
      <c r="I33" s="657"/>
      <c r="J33" s="373"/>
      <c r="K33" s="525"/>
      <c r="L33" s="59"/>
      <c r="M33"/>
      <c r="N33"/>
      <c r="O33"/>
    </row>
    <row r="34" spans="1:15" ht="15" customHeight="1">
      <c r="A34" s="56">
        <v>34</v>
      </c>
      <c r="B34" s="58"/>
      <c r="C34" s="58"/>
      <c r="D34" s="58"/>
      <c r="E34" s="58"/>
      <c r="F34" s="525"/>
      <c r="G34" s="362" t="s">
        <v>451</v>
      </c>
      <c r="H34" s="657"/>
      <c r="I34" s="657"/>
      <c r="J34" s="373"/>
      <c r="K34" s="525"/>
      <c r="L34" s="59"/>
      <c r="M34"/>
      <c r="N34"/>
      <c r="O34"/>
    </row>
    <row r="35" spans="1:15" ht="15" customHeight="1">
      <c r="A35" s="56">
        <v>35</v>
      </c>
      <c r="B35" s="58"/>
      <c r="C35" s="58"/>
      <c r="D35" s="58"/>
      <c r="E35" s="58"/>
      <c r="F35" s="525"/>
      <c r="G35" s="362" t="s">
        <v>451</v>
      </c>
      <c r="H35" s="657"/>
      <c r="I35" s="657"/>
      <c r="J35" s="373"/>
      <c r="K35" s="525"/>
      <c r="L35" s="59"/>
      <c r="M35"/>
      <c r="N35"/>
      <c r="O35"/>
    </row>
    <row r="36" spans="1:15" ht="15" customHeight="1">
      <c r="A36" s="56">
        <v>36</v>
      </c>
      <c r="B36" s="58"/>
      <c r="C36" s="58"/>
      <c r="D36" s="58"/>
      <c r="E36" s="58"/>
      <c r="F36" s="525"/>
      <c r="G36" s="362" t="s">
        <v>451</v>
      </c>
      <c r="H36" s="657"/>
      <c r="I36" s="657"/>
      <c r="J36" s="373"/>
      <c r="K36" s="525"/>
      <c r="L36" s="59"/>
      <c r="M36"/>
      <c r="N36"/>
      <c r="O36"/>
    </row>
    <row r="37" spans="1:15" ht="15" customHeight="1">
      <c r="A37" s="56">
        <v>37</v>
      </c>
      <c r="B37" s="58"/>
      <c r="C37" s="58"/>
      <c r="D37" s="58"/>
      <c r="E37" s="58"/>
      <c r="F37" s="525"/>
      <c r="G37" s="362" t="s">
        <v>451</v>
      </c>
      <c r="H37" s="657"/>
      <c r="I37" s="657"/>
      <c r="J37" s="373"/>
      <c r="K37" s="525"/>
      <c r="L37" s="59"/>
      <c r="M37"/>
      <c r="N37"/>
      <c r="O37"/>
    </row>
    <row r="38" spans="1:15" s="466" customFormat="1" ht="15" customHeight="1">
      <c r="A38" s="191"/>
      <c r="B38" s="464"/>
      <c r="C38" s="464"/>
      <c r="D38" s="464"/>
      <c r="E38" s="464"/>
      <c r="F38" s="202" t="s">
        <v>793</v>
      </c>
      <c r="G38" s="464"/>
      <c r="H38" s="464"/>
      <c r="I38" s="464"/>
      <c r="J38" s="464"/>
      <c r="K38" s="464"/>
      <c r="L38" s="59"/>
    </row>
    <row r="39" spans="1:15">
      <c r="A39" s="64"/>
      <c r="B39" s="66"/>
      <c r="C39" s="66"/>
      <c r="D39" s="66"/>
      <c r="E39" s="66"/>
      <c r="F39" s="66"/>
      <c r="G39" s="66"/>
      <c r="H39" s="66"/>
      <c r="I39" s="66"/>
      <c r="J39" s="66"/>
      <c r="K39" s="66"/>
      <c r="L39" s="73"/>
      <c r="M39"/>
      <c r="N39"/>
      <c r="O39"/>
    </row>
    <row r="40" spans="1:15" s="1" customFormat="1">
      <c r="A40" s="163"/>
      <c r="B40" s="163"/>
      <c r="C40" s="163"/>
      <c r="D40" s="163"/>
      <c r="E40" s="163"/>
      <c r="F40" s="163"/>
      <c r="G40" s="163"/>
      <c r="H40" s="163"/>
      <c r="I40" s="163"/>
      <c r="J40" s="163"/>
      <c r="K40" s="163"/>
      <c r="L40" s="163"/>
    </row>
    <row r="41" spans="1:15" s="1" customFormat="1">
      <c r="A41" s="163"/>
      <c r="B41" s="163"/>
      <c r="C41" s="163"/>
      <c r="D41" s="163"/>
      <c r="E41" s="163"/>
      <c r="F41" s="163"/>
      <c r="G41" s="163"/>
      <c r="H41" s="163"/>
      <c r="I41" s="163"/>
      <c r="J41" s="163"/>
      <c r="K41" s="163"/>
      <c r="L41" s="163"/>
    </row>
    <row r="42" spans="1:15" s="1" customFormat="1">
      <c r="A42" s="163"/>
      <c r="B42" s="163"/>
      <c r="C42" s="163"/>
      <c r="D42" s="163"/>
      <c r="E42" s="163"/>
      <c r="F42" s="163"/>
      <c r="G42" s="163"/>
      <c r="H42" s="163"/>
      <c r="I42" s="163"/>
      <c r="J42" s="163"/>
      <c r="K42" s="163"/>
      <c r="L42" s="163"/>
    </row>
    <row r="43" spans="1:15" s="1" customFormat="1">
      <c r="A43" s="163"/>
      <c r="B43" s="163"/>
      <c r="C43" s="163"/>
      <c r="D43" s="163"/>
      <c r="E43" s="163"/>
      <c r="F43" s="163"/>
      <c r="G43" s="163"/>
      <c r="H43" s="163"/>
      <c r="I43" s="163"/>
      <c r="J43" s="163"/>
      <c r="K43" s="163"/>
      <c r="L43" s="163"/>
    </row>
    <row r="44" spans="1:15" s="1" customFormat="1">
      <c r="A44" s="163"/>
      <c r="B44" s="163"/>
      <c r="C44" s="163"/>
      <c r="D44" s="163"/>
      <c r="E44" s="163"/>
      <c r="F44" s="163"/>
      <c r="G44" s="163"/>
      <c r="H44" s="163"/>
      <c r="I44" s="163"/>
      <c r="J44" s="163"/>
      <c r="K44" s="163"/>
      <c r="L44" s="163"/>
    </row>
    <row r="45" spans="1:15" s="1" customFormat="1">
      <c r="A45" s="163"/>
      <c r="B45" s="163"/>
      <c r="C45" s="163"/>
      <c r="D45" s="163"/>
      <c r="E45" s="163"/>
      <c r="F45" s="163"/>
      <c r="G45" s="163"/>
      <c r="H45" s="163"/>
      <c r="I45" s="163"/>
      <c r="J45" s="163"/>
      <c r="K45" s="163"/>
      <c r="L45" s="163"/>
    </row>
    <row r="46" spans="1:15" s="1" customFormat="1">
      <c r="A46" s="163"/>
      <c r="B46" s="163"/>
      <c r="C46" s="163"/>
      <c r="D46" s="163"/>
      <c r="E46" s="163"/>
      <c r="F46" s="163"/>
      <c r="G46" s="163"/>
      <c r="H46" s="163"/>
      <c r="I46" s="163"/>
      <c r="J46" s="163"/>
      <c r="K46" s="163"/>
      <c r="L46" s="163"/>
    </row>
    <row r="47" spans="1:15" s="1" customFormat="1">
      <c r="A47" s="163"/>
      <c r="B47" s="163"/>
      <c r="C47" s="163"/>
      <c r="D47" s="163"/>
      <c r="E47" s="163"/>
      <c r="F47" s="163"/>
      <c r="G47" s="163"/>
      <c r="H47" s="163"/>
      <c r="I47" s="163"/>
      <c r="J47" s="163"/>
      <c r="K47" s="163"/>
      <c r="L47" s="163"/>
    </row>
    <row r="48" spans="1:15" s="1" customFormat="1">
      <c r="A48" s="163"/>
      <c r="B48" s="163"/>
      <c r="C48" s="163"/>
      <c r="D48" s="163"/>
      <c r="E48" s="163"/>
      <c r="F48" s="163"/>
      <c r="G48" s="163"/>
      <c r="H48" s="163"/>
      <c r="I48" s="163"/>
      <c r="J48" s="163"/>
      <c r="K48" s="163"/>
      <c r="L48" s="163"/>
    </row>
    <row r="49" spans="1:12" s="1" customFormat="1">
      <c r="A49" s="163"/>
      <c r="B49" s="163"/>
      <c r="C49" s="163"/>
      <c r="D49" s="163"/>
      <c r="E49" s="163"/>
      <c r="F49" s="163"/>
      <c r="G49" s="163"/>
      <c r="H49" s="163"/>
      <c r="I49" s="163"/>
      <c r="J49" s="163"/>
      <c r="K49" s="163"/>
      <c r="L49" s="163"/>
    </row>
    <row r="50" spans="1:12" s="1" customFormat="1">
      <c r="A50" s="163"/>
      <c r="B50" s="163"/>
      <c r="C50" s="163"/>
      <c r="D50" s="163"/>
      <c r="E50" s="163"/>
      <c r="F50" s="163"/>
      <c r="G50" s="163"/>
      <c r="H50" s="163"/>
      <c r="I50" s="163"/>
      <c r="J50" s="163"/>
      <c r="K50" s="163"/>
      <c r="L50" s="163"/>
    </row>
    <row r="51" spans="1:12" s="1" customFormat="1">
      <c r="A51" s="163"/>
      <c r="B51" s="163"/>
      <c r="C51" s="163"/>
      <c r="D51" s="163"/>
      <c r="E51" s="163"/>
      <c r="F51" s="163"/>
      <c r="G51" s="163"/>
      <c r="H51" s="163"/>
      <c r="I51" s="163"/>
      <c r="J51" s="163"/>
      <c r="K51" s="163"/>
      <c r="L51" s="163"/>
    </row>
    <row r="52" spans="1:12" s="1" customFormat="1">
      <c r="A52" s="163"/>
      <c r="B52" s="163"/>
      <c r="C52" s="163"/>
      <c r="D52" s="163"/>
      <c r="E52" s="163"/>
      <c r="F52" s="163"/>
      <c r="G52" s="163"/>
      <c r="H52" s="163"/>
      <c r="I52" s="163"/>
      <c r="J52" s="163"/>
      <c r="K52" s="163"/>
      <c r="L52" s="163"/>
    </row>
    <row r="53" spans="1:12" s="1" customFormat="1">
      <c r="A53" s="163"/>
      <c r="B53" s="163"/>
      <c r="C53" s="163"/>
      <c r="D53" s="163"/>
      <c r="E53" s="163"/>
      <c r="F53" s="163"/>
      <c r="G53" s="163"/>
      <c r="H53" s="163"/>
      <c r="I53" s="163"/>
      <c r="J53" s="163"/>
      <c r="K53" s="163"/>
      <c r="L53" s="163"/>
    </row>
    <row r="54" spans="1:12" s="1" customFormat="1">
      <c r="A54" s="163"/>
      <c r="B54" s="163"/>
      <c r="C54" s="163"/>
      <c r="D54" s="163"/>
      <c r="E54" s="163"/>
      <c r="F54" s="163"/>
      <c r="G54" s="163"/>
      <c r="H54" s="163"/>
      <c r="I54" s="163"/>
      <c r="J54" s="163"/>
      <c r="K54" s="163"/>
      <c r="L54" s="163"/>
    </row>
    <row r="55" spans="1:12" s="1" customFormat="1">
      <c r="A55" s="163"/>
      <c r="B55" s="163"/>
      <c r="C55" s="163"/>
      <c r="D55" s="163"/>
      <c r="E55" s="163"/>
      <c r="F55" s="163"/>
      <c r="G55" s="163"/>
      <c r="H55" s="163"/>
      <c r="I55" s="163"/>
      <c r="J55" s="163"/>
      <c r="K55" s="163"/>
      <c r="L55" s="163"/>
    </row>
    <row r="56" spans="1:12" s="1" customFormat="1">
      <c r="A56" s="163"/>
      <c r="B56" s="163"/>
      <c r="C56" s="163"/>
      <c r="D56" s="163"/>
      <c r="E56" s="163"/>
      <c r="F56" s="163"/>
      <c r="G56" s="163"/>
      <c r="H56" s="163"/>
      <c r="I56" s="163"/>
      <c r="J56" s="163"/>
      <c r="K56" s="163"/>
      <c r="L56" s="163"/>
    </row>
    <row r="57" spans="1:12" s="1" customFormat="1">
      <c r="A57" s="163"/>
      <c r="B57" s="163"/>
      <c r="C57" s="163"/>
      <c r="D57" s="163"/>
      <c r="E57" s="163"/>
      <c r="F57" s="163"/>
      <c r="G57" s="163"/>
      <c r="H57" s="163"/>
      <c r="I57" s="163"/>
      <c r="J57" s="163"/>
      <c r="K57" s="163"/>
      <c r="L57" s="163"/>
    </row>
    <row r="58" spans="1:12" s="1" customFormat="1">
      <c r="A58" s="163"/>
      <c r="B58" s="163"/>
      <c r="C58" s="163"/>
      <c r="D58" s="163"/>
      <c r="E58" s="163"/>
      <c r="F58" s="163"/>
      <c r="G58" s="163"/>
      <c r="H58" s="163"/>
      <c r="I58" s="163"/>
      <c r="J58" s="163"/>
      <c r="K58" s="163"/>
      <c r="L58" s="163"/>
    </row>
    <row r="59" spans="1:12" s="1" customFormat="1">
      <c r="A59" s="163"/>
      <c r="B59" s="163"/>
      <c r="C59" s="163"/>
      <c r="D59" s="163"/>
      <c r="E59" s="163"/>
      <c r="F59" s="163"/>
      <c r="G59" s="163"/>
      <c r="H59" s="163"/>
      <c r="I59" s="163"/>
      <c r="J59" s="163"/>
      <c r="K59" s="163"/>
      <c r="L59" s="163"/>
    </row>
    <row r="60" spans="1:12" s="1" customFormat="1">
      <c r="A60" s="163"/>
      <c r="B60" s="163"/>
      <c r="C60" s="163"/>
      <c r="D60" s="163"/>
      <c r="E60" s="163"/>
      <c r="F60" s="163"/>
      <c r="G60" s="163"/>
      <c r="H60" s="163"/>
      <c r="I60" s="163"/>
      <c r="J60" s="163"/>
      <c r="K60" s="163"/>
      <c r="L60" s="163"/>
    </row>
    <row r="61" spans="1:12" s="1" customFormat="1">
      <c r="A61" s="163"/>
      <c r="B61" s="163"/>
      <c r="C61" s="163"/>
      <c r="D61" s="163"/>
      <c r="E61" s="163"/>
      <c r="F61" s="163"/>
      <c r="G61" s="163"/>
      <c r="H61" s="163"/>
      <c r="I61" s="163"/>
      <c r="J61" s="163"/>
      <c r="K61" s="163"/>
      <c r="L61" s="163"/>
    </row>
    <row r="62" spans="1:12" s="1" customFormat="1">
      <c r="A62" s="163"/>
      <c r="B62" s="163"/>
      <c r="C62" s="163"/>
      <c r="D62" s="163"/>
      <c r="E62" s="163"/>
      <c r="F62" s="163"/>
      <c r="G62" s="163"/>
      <c r="H62" s="163"/>
      <c r="I62" s="163"/>
      <c r="J62" s="163"/>
      <c r="K62" s="163"/>
      <c r="L62" s="163"/>
    </row>
    <row r="63" spans="1:12" s="1" customFormat="1">
      <c r="A63" s="163"/>
      <c r="B63" s="163"/>
      <c r="C63" s="163"/>
      <c r="D63" s="163"/>
      <c r="E63" s="163"/>
      <c r="F63" s="163"/>
      <c r="G63" s="163"/>
      <c r="H63" s="163"/>
      <c r="I63" s="163"/>
      <c r="J63" s="163"/>
      <c r="K63" s="163"/>
      <c r="L63" s="163"/>
    </row>
    <row r="64" spans="1:12" s="1" customFormat="1">
      <c r="A64" s="163"/>
      <c r="B64" s="163"/>
      <c r="C64" s="163"/>
      <c r="D64" s="163"/>
      <c r="E64" s="163"/>
      <c r="F64" s="163"/>
      <c r="G64" s="163"/>
      <c r="H64" s="163"/>
      <c r="I64" s="163"/>
      <c r="J64" s="163"/>
      <c r="K64" s="163"/>
      <c r="L64" s="163"/>
    </row>
    <row r="65" spans="1:12" s="1" customFormat="1">
      <c r="A65" s="163"/>
      <c r="B65" s="163"/>
      <c r="C65" s="163"/>
      <c r="D65" s="163"/>
      <c r="E65" s="163"/>
      <c r="F65" s="163"/>
      <c r="G65" s="163"/>
      <c r="H65" s="163"/>
      <c r="I65" s="163"/>
      <c r="J65" s="163"/>
      <c r="K65" s="163"/>
      <c r="L65" s="163"/>
    </row>
    <row r="66" spans="1:12" s="1" customFormat="1">
      <c r="A66" s="163"/>
      <c r="B66" s="163"/>
      <c r="C66" s="163"/>
      <c r="D66" s="163"/>
      <c r="E66" s="163"/>
      <c r="F66" s="163"/>
      <c r="G66" s="163"/>
      <c r="H66" s="163"/>
      <c r="I66" s="163"/>
      <c r="J66" s="163"/>
      <c r="K66" s="163"/>
      <c r="L66" s="163"/>
    </row>
    <row r="67" spans="1:12" s="1" customFormat="1">
      <c r="A67" s="163"/>
      <c r="B67" s="163"/>
      <c r="C67" s="163"/>
      <c r="D67" s="163"/>
      <c r="E67" s="163"/>
      <c r="F67" s="163"/>
      <c r="G67" s="163"/>
      <c r="H67" s="163"/>
      <c r="I67" s="163"/>
      <c r="J67" s="163"/>
      <c r="K67" s="163"/>
      <c r="L67" s="163"/>
    </row>
    <row r="68" spans="1:12" s="1" customFormat="1">
      <c r="A68" s="163"/>
      <c r="B68" s="163"/>
      <c r="C68" s="163"/>
      <c r="D68" s="163"/>
      <c r="E68" s="163"/>
      <c r="F68" s="163"/>
      <c r="G68" s="163"/>
      <c r="H68" s="163"/>
      <c r="I68" s="163"/>
      <c r="J68" s="163"/>
      <c r="K68" s="163"/>
      <c r="L68" s="163"/>
    </row>
    <row r="69" spans="1:12" s="1" customFormat="1">
      <c r="A69" s="163"/>
      <c r="B69" s="163"/>
      <c r="C69" s="163"/>
      <c r="D69" s="163"/>
      <c r="E69" s="163"/>
      <c r="F69" s="163"/>
      <c r="G69" s="163"/>
      <c r="H69" s="163"/>
      <c r="I69" s="163"/>
      <c r="J69" s="163"/>
      <c r="K69" s="163"/>
      <c r="L69" s="163"/>
    </row>
    <row r="70" spans="1:12" s="1" customFormat="1">
      <c r="A70" s="163"/>
      <c r="B70" s="163"/>
      <c r="C70" s="163"/>
      <c r="D70" s="163"/>
      <c r="E70" s="163"/>
      <c r="F70" s="163"/>
      <c r="G70" s="163"/>
      <c r="H70" s="163"/>
      <c r="I70" s="163"/>
      <c r="J70" s="163"/>
      <c r="K70" s="163"/>
      <c r="L70" s="163"/>
    </row>
    <row r="71" spans="1:12" s="1" customFormat="1">
      <c r="A71" s="163"/>
      <c r="B71" s="163"/>
      <c r="C71" s="163"/>
      <c r="D71" s="163"/>
      <c r="E71" s="163"/>
      <c r="F71" s="163"/>
      <c r="G71" s="163"/>
      <c r="H71" s="163"/>
      <c r="I71" s="163"/>
      <c r="J71" s="163"/>
      <c r="K71" s="163"/>
      <c r="L71" s="163"/>
    </row>
    <row r="72" spans="1:12" s="1" customFormat="1">
      <c r="A72" s="163"/>
      <c r="B72" s="163"/>
      <c r="C72" s="163"/>
      <c r="D72" s="163"/>
      <c r="E72" s="163"/>
      <c r="F72" s="163"/>
      <c r="G72" s="163"/>
      <c r="H72" s="163"/>
      <c r="I72" s="163"/>
      <c r="J72" s="163"/>
      <c r="K72" s="163"/>
      <c r="L72" s="163"/>
    </row>
    <row r="73" spans="1:12" s="1" customFormat="1">
      <c r="A73" s="163"/>
      <c r="B73" s="163"/>
      <c r="C73" s="163"/>
      <c r="D73" s="163"/>
      <c r="E73" s="163"/>
      <c r="F73" s="163"/>
      <c r="G73" s="163"/>
      <c r="H73" s="163"/>
      <c r="I73" s="163"/>
      <c r="J73" s="163"/>
      <c r="K73" s="163"/>
      <c r="L73" s="163"/>
    </row>
    <row r="74" spans="1:12" s="1" customFormat="1">
      <c r="A74" s="163"/>
      <c r="B74" s="163"/>
      <c r="C74" s="163"/>
      <c r="D74" s="163"/>
      <c r="E74" s="163"/>
      <c r="F74" s="163"/>
      <c r="G74" s="163"/>
      <c r="H74" s="163"/>
      <c r="I74" s="163"/>
      <c r="J74" s="163"/>
      <c r="K74" s="163"/>
      <c r="L74" s="163"/>
    </row>
    <row r="75" spans="1:12" s="1" customFormat="1">
      <c r="A75" s="163"/>
      <c r="B75" s="163"/>
      <c r="C75" s="163"/>
      <c r="D75" s="163"/>
      <c r="E75" s="163"/>
      <c r="F75" s="163"/>
      <c r="G75" s="163"/>
      <c r="H75" s="163"/>
      <c r="I75" s="163"/>
      <c r="J75" s="163"/>
      <c r="K75" s="163"/>
      <c r="L75" s="163"/>
    </row>
    <row r="76" spans="1:12" s="1" customFormat="1">
      <c r="A76" s="163"/>
      <c r="B76" s="163"/>
      <c r="C76" s="163"/>
      <c r="D76" s="163"/>
      <c r="E76" s="163"/>
      <c r="F76" s="163"/>
      <c r="G76" s="163"/>
      <c r="H76" s="163"/>
      <c r="I76" s="163"/>
      <c r="J76" s="163"/>
      <c r="K76" s="163"/>
      <c r="L76" s="163"/>
    </row>
    <row r="77" spans="1:12" s="1" customFormat="1">
      <c r="A77" s="163"/>
      <c r="B77" s="163"/>
      <c r="C77" s="163"/>
      <c r="D77" s="163"/>
      <c r="E77" s="163"/>
      <c r="F77" s="163"/>
      <c r="G77" s="163"/>
      <c r="H77" s="163"/>
      <c r="I77" s="163"/>
      <c r="J77" s="163"/>
      <c r="K77" s="163"/>
      <c r="L77" s="163"/>
    </row>
    <row r="78" spans="1:12" s="1" customFormat="1">
      <c r="A78" s="163"/>
      <c r="B78" s="163"/>
      <c r="C78" s="163"/>
      <c r="D78" s="163"/>
      <c r="E78" s="163"/>
      <c r="F78" s="163"/>
      <c r="G78" s="163"/>
      <c r="H78" s="163"/>
      <c r="I78" s="163"/>
      <c r="J78" s="163"/>
      <c r="K78" s="163"/>
      <c r="L78" s="163"/>
    </row>
    <row r="79" spans="1:12" s="1" customFormat="1">
      <c r="A79" s="163"/>
      <c r="B79" s="163"/>
      <c r="C79" s="163"/>
      <c r="D79" s="163"/>
      <c r="E79" s="163"/>
      <c r="F79" s="163"/>
      <c r="G79" s="163"/>
      <c r="H79" s="163"/>
      <c r="I79" s="163"/>
      <c r="J79" s="163"/>
      <c r="K79" s="163"/>
      <c r="L79" s="163"/>
    </row>
    <row r="80" spans="1:12" s="1" customFormat="1">
      <c r="A80" s="163"/>
      <c r="B80" s="163"/>
      <c r="C80" s="163"/>
      <c r="D80" s="163"/>
      <c r="E80" s="163"/>
      <c r="F80" s="163"/>
      <c r="G80" s="163"/>
      <c r="H80" s="163"/>
      <c r="I80" s="163"/>
      <c r="J80" s="163"/>
      <c r="K80" s="163"/>
      <c r="L80" s="163"/>
    </row>
    <row r="81" spans="1:12" s="1" customFormat="1">
      <c r="A81" s="163"/>
      <c r="B81" s="163"/>
      <c r="C81" s="163"/>
      <c r="D81" s="163"/>
      <c r="E81" s="163"/>
      <c r="F81" s="163"/>
      <c r="G81" s="163"/>
      <c r="H81" s="163"/>
      <c r="I81" s="163"/>
      <c r="J81" s="163"/>
      <c r="K81" s="163"/>
      <c r="L81" s="163"/>
    </row>
    <row r="82" spans="1:12" s="1" customFormat="1">
      <c r="A82" s="163"/>
      <c r="B82" s="163"/>
      <c r="C82" s="163"/>
      <c r="D82" s="163"/>
      <c r="E82" s="163"/>
      <c r="F82" s="163"/>
      <c r="G82" s="163"/>
      <c r="H82" s="163"/>
      <c r="I82" s="163"/>
      <c r="J82" s="163"/>
      <c r="K82" s="163"/>
      <c r="L82" s="163"/>
    </row>
    <row r="83" spans="1:12" s="1" customFormat="1">
      <c r="A83" s="163"/>
      <c r="B83" s="163"/>
      <c r="C83" s="163"/>
      <c r="D83" s="163"/>
      <c r="E83" s="163"/>
      <c r="F83" s="163"/>
      <c r="G83" s="163"/>
      <c r="H83" s="163"/>
      <c r="I83" s="163"/>
      <c r="J83" s="163"/>
      <c r="K83" s="163"/>
      <c r="L83" s="163"/>
    </row>
    <row r="84" spans="1:12" s="1" customFormat="1">
      <c r="A84" s="163"/>
      <c r="B84" s="163"/>
      <c r="C84" s="163"/>
      <c r="D84" s="163"/>
      <c r="E84" s="163"/>
      <c r="F84" s="163"/>
      <c r="G84" s="163"/>
      <c r="H84" s="163"/>
      <c r="I84" s="163"/>
      <c r="J84" s="163"/>
      <c r="K84" s="163"/>
      <c r="L84" s="163"/>
    </row>
    <row r="85" spans="1:12" s="1" customFormat="1">
      <c r="A85" s="163"/>
      <c r="B85" s="163"/>
      <c r="C85" s="163"/>
      <c r="D85" s="163"/>
      <c r="E85" s="163"/>
      <c r="F85" s="163"/>
      <c r="G85" s="163"/>
      <c r="H85" s="163"/>
      <c r="I85" s="163"/>
      <c r="J85" s="163"/>
      <c r="K85" s="163"/>
      <c r="L85" s="163"/>
    </row>
    <row r="86" spans="1:12" s="1" customFormat="1">
      <c r="A86" s="163"/>
      <c r="B86" s="163"/>
      <c r="C86" s="163"/>
      <c r="D86" s="163"/>
      <c r="E86" s="163"/>
      <c r="F86" s="163"/>
      <c r="G86" s="163"/>
      <c r="H86" s="163"/>
      <c r="I86" s="163"/>
      <c r="J86" s="163"/>
      <c r="K86" s="163"/>
      <c r="L86" s="163"/>
    </row>
    <row r="87" spans="1:12" s="1" customFormat="1">
      <c r="A87" s="163"/>
      <c r="B87" s="163"/>
      <c r="C87" s="163"/>
      <c r="D87" s="163"/>
      <c r="E87" s="163"/>
      <c r="F87" s="163"/>
      <c r="G87" s="163"/>
      <c r="H87" s="163"/>
      <c r="I87" s="163"/>
      <c r="J87" s="163"/>
      <c r="K87" s="163"/>
      <c r="L87" s="163"/>
    </row>
    <row r="88" spans="1:12" s="1" customFormat="1">
      <c r="A88" s="163"/>
      <c r="B88" s="163"/>
      <c r="C88" s="163"/>
      <c r="D88" s="163"/>
      <c r="E88" s="163"/>
      <c r="F88" s="163"/>
      <c r="G88" s="163"/>
      <c r="H88" s="163"/>
      <c r="I88" s="163"/>
      <c r="J88" s="163"/>
      <c r="K88" s="163"/>
      <c r="L88" s="163"/>
    </row>
    <row r="89" spans="1:12" s="1" customFormat="1">
      <c r="A89" s="163"/>
      <c r="B89" s="163"/>
      <c r="C89" s="163"/>
      <c r="D89" s="163"/>
      <c r="E89" s="163"/>
      <c r="F89" s="163"/>
      <c r="G89" s="163"/>
      <c r="H89" s="163"/>
      <c r="I89" s="163"/>
      <c r="J89" s="163"/>
      <c r="K89" s="163"/>
      <c r="L89" s="163"/>
    </row>
    <row r="90" spans="1:12" s="1" customFormat="1">
      <c r="A90" s="163"/>
      <c r="B90" s="163"/>
      <c r="C90" s="163"/>
      <c r="D90" s="163"/>
      <c r="E90" s="163"/>
      <c r="F90" s="163"/>
      <c r="G90" s="163"/>
      <c r="H90" s="163"/>
      <c r="I90" s="163"/>
      <c r="J90" s="163"/>
      <c r="K90" s="163"/>
      <c r="L90" s="163"/>
    </row>
    <row r="91" spans="1:12" s="1" customFormat="1">
      <c r="A91" s="163"/>
      <c r="B91" s="163"/>
      <c r="C91" s="163"/>
      <c r="D91" s="163"/>
      <c r="E91" s="163"/>
      <c r="F91" s="163"/>
      <c r="G91" s="163"/>
      <c r="H91" s="163"/>
      <c r="I91" s="163"/>
      <c r="J91" s="163"/>
      <c r="K91" s="163"/>
      <c r="L91" s="163"/>
    </row>
    <row r="92" spans="1:12" s="1" customFormat="1">
      <c r="A92" s="163"/>
      <c r="B92" s="163"/>
      <c r="C92" s="163"/>
      <c r="D92" s="163"/>
      <c r="E92" s="163"/>
      <c r="F92" s="163"/>
      <c r="G92" s="163"/>
      <c r="H92" s="163"/>
      <c r="I92" s="163"/>
      <c r="J92" s="163"/>
      <c r="K92" s="163"/>
      <c r="L92" s="163"/>
    </row>
    <row r="93" spans="1:12" s="1" customFormat="1">
      <c r="A93" s="163"/>
      <c r="B93" s="163"/>
      <c r="C93" s="163"/>
      <c r="D93" s="163"/>
      <c r="E93" s="163"/>
      <c r="F93" s="163"/>
      <c r="G93" s="163"/>
      <c r="H93" s="163"/>
      <c r="I93" s="163"/>
      <c r="J93" s="163"/>
      <c r="K93" s="163"/>
      <c r="L93" s="163"/>
    </row>
    <row r="94" spans="1:12" s="1" customFormat="1">
      <c r="A94" s="163"/>
      <c r="B94" s="163"/>
      <c r="C94" s="163"/>
      <c r="D94" s="163"/>
      <c r="E94" s="163"/>
      <c r="F94" s="163"/>
      <c r="G94" s="163"/>
      <c r="H94" s="163"/>
      <c r="I94" s="163"/>
      <c r="J94" s="163"/>
      <c r="K94" s="163"/>
      <c r="L94" s="163"/>
    </row>
    <row r="95" spans="1:12" s="1" customFormat="1">
      <c r="A95" s="163"/>
      <c r="B95" s="163"/>
      <c r="C95" s="163"/>
      <c r="D95" s="163"/>
      <c r="E95" s="163"/>
      <c r="F95" s="163"/>
      <c r="G95" s="163"/>
      <c r="H95" s="163"/>
      <c r="I95" s="163"/>
      <c r="J95" s="163"/>
      <c r="K95" s="163"/>
      <c r="L95" s="163"/>
    </row>
    <row r="96" spans="1:12" s="1" customFormat="1">
      <c r="A96" s="163"/>
      <c r="B96" s="163"/>
      <c r="C96" s="163"/>
      <c r="D96" s="163"/>
      <c r="E96" s="163"/>
      <c r="F96" s="163"/>
      <c r="G96" s="163"/>
      <c r="H96" s="163"/>
      <c r="I96" s="163"/>
      <c r="J96" s="163"/>
      <c r="K96" s="163"/>
      <c r="L96" s="163"/>
    </row>
    <row r="97" spans="1:12" s="1" customFormat="1">
      <c r="A97" s="163"/>
      <c r="B97" s="163"/>
      <c r="C97" s="163"/>
      <c r="D97" s="163"/>
      <c r="E97" s="163"/>
      <c r="F97" s="163"/>
      <c r="G97" s="163"/>
      <c r="H97" s="163"/>
      <c r="I97" s="163"/>
      <c r="J97" s="163"/>
      <c r="K97" s="163"/>
      <c r="L97" s="163"/>
    </row>
    <row r="98" spans="1:12" s="1" customFormat="1">
      <c r="A98" s="163"/>
      <c r="B98" s="163"/>
      <c r="C98" s="163"/>
      <c r="D98" s="163"/>
      <c r="E98" s="163"/>
      <c r="F98" s="163"/>
      <c r="G98" s="163"/>
      <c r="H98" s="163"/>
      <c r="I98" s="163"/>
      <c r="J98" s="163"/>
      <c r="K98" s="163"/>
      <c r="L98" s="163"/>
    </row>
    <row r="99" spans="1:12" s="1" customFormat="1">
      <c r="A99" s="163"/>
      <c r="B99" s="163"/>
      <c r="C99" s="163"/>
      <c r="D99" s="163"/>
      <c r="E99" s="163"/>
      <c r="F99" s="163"/>
      <c r="G99" s="163"/>
      <c r="H99" s="163"/>
      <c r="I99" s="163"/>
      <c r="J99" s="163"/>
      <c r="K99" s="163"/>
      <c r="L99" s="163"/>
    </row>
    <row r="100" spans="1:12" s="1" customFormat="1">
      <c r="A100" s="163"/>
      <c r="B100" s="163"/>
      <c r="C100" s="163"/>
      <c r="D100" s="163"/>
      <c r="E100" s="163"/>
      <c r="F100" s="163"/>
      <c r="G100" s="163"/>
      <c r="H100" s="163"/>
      <c r="I100" s="163"/>
      <c r="J100" s="163"/>
      <c r="K100" s="163"/>
      <c r="L100" s="163"/>
    </row>
    <row r="101" spans="1:12" s="1" customFormat="1">
      <c r="A101" s="163"/>
      <c r="B101" s="163"/>
      <c r="C101" s="163"/>
      <c r="D101" s="163"/>
      <c r="E101" s="163"/>
      <c r="F101" s="163"/>
      <c r="G101" s="163"/>
      <c r="H101" s="163"/>
      <c r="I101" s="163"/>
      <c r="J101" s="163"/>
      <c r="K101" s="163"/>
      <c r="L101" s="163"/>
    </row>
    <row r="102" spans="1:12" s="1" customFormat="1">
      <c r="A102" s="163"/>
      <c r="B102" s="163"/>
      <c r="C102" s="163"/>
      <c r="D102" s="163"/>
      <c r="E102" s="163"/>
      <c r="F102" s="163"/>
      <c r="G102" s="163"/>
      <c r="H102" s="163"/>
      <c r="I102" s="163"/>
      <c r="J102" s="163"/>
      <c r="K102" s="163"/>
      <c r="L102" s="163"/>
    </row>
    <row r="103" spans="1:12" s="1" customFormat="1">
      <c r="A103" s="163"/>
      <c r="B103" s="163"/>
      <c r="C103" s="163"/>
      <c r="D103" s="163"/>
      <c r="E103" s="163"/>
      <c r="F103" s="163"/>
      <c r="G103" s="163"/>
      <c r="H103" s="163"/>
      <c r="I103" s="163"/>
      <c r="J103" s="163"/>
      <c r="K103" s="163"/>
      <c r="L103" s="163"/>
    </row>
    <row r="104" spans="1:12" s="1" customFormat="1">
      <c r="A104" s="163"/>
      <c r="B104" s="163"/>
      <c r="C104" s="163"/>
      <c r="D104" s="163"/>
      <c r="E104" s="163"/>
      <c r="F104" s="163"/>
      <c r="G104" s="163"/>
      <c r="H104" s="163"/>
      <c r="I104" s="163"/>
      <c r="J104" s="163"/>
      <c r="K104" s="163"/>
      <c r="L104" s="163"/>
    </row>
    <row r="105" spans="1:12" s="1" customFormat="1">
      <c r="A105" s="163"/>
      <c r="B105" s="163"/>
      <c r="C105" s="163"/>
      <c r="D105" s="163"/>
      <c r="E105" s="163"/>
      <c r="F105" s="163"/>
      <c r="G105" s="163"/>
      <c r="H105" s="163"/>
      <c r="I105" s="163"/>
      <c r="J105" s="163"/>
      <c r="K105" s="163"/>
      <c r="L105" s="163"/>
    </row>
    <row r="106" spans="1:12" s="1" customFormat="1">
      <c r="A106" s="163"/>
      <c r="B106" s="163"/>
      <c r="C106" s="163"/>
      <c r="D106" s="163"/>
      <c r="E106" s="163"/>
      <c r="F106" s="163"/>
      <c r="G106" s="163"/>
      <c r="H106" s="163"/>
      <c r="I106" s="163"/>
      <c r="J106" s="163"/>
      <c r="K106" s="163"/>
      <c r="L106" s="163"/>
    </row>
    <row r="107" spans="1:12" s="1" customFormat="1">
      <c r="A107" s="163"/>
      <c r="B107" s="163"/>
      <c r="C107" s="163"/>
      <c r="D107" s="163"/>
      <c r="E107" s="163"/>
      <c r="F107" s="163"/>
      <c r="G107" s="163"/>
      <c r="H107" s="163"/>
      <c r="I107" s="163"/>
      <c r="J107" s="163"/>
      <c r="K107" s="163"/>
      <c r="L107" s="163"/>
    </row>
    <row r="108" spans="1:12" s="1" customFormat="1">
      <c r="A108" s="163"/>
      <c r="B108" s="163"/>
      <c r="C108" s="163"/>
      <c r="D108" s="163"/>
      <c r="E108" s="163"/>
      <c r="F108" s="163"/>
      <c r="G108" s="163"/>
      <c r="H108" s="163"/>
      <c r="I108" s="163"/>
      <c r="J108" s="163"/>
      <c r="K108" s="163"/>
      <c r="L108" s="163"/>
    </row>
    <row r="109" spans="1:12" s="1" customFormat="1">
      <c r="A109" s="163"/>
      <c r="B109" s="163"/>
      <c r="C109" s="163"/>
      <c r="D109" s="163"/>
      <c r="E109" s="163"/>
      <c r="F109" s="163"/>
      <c r="G109" s="163"/>
      <c r="H109" s="163"/>
      <c r="I109" s="163"/>
      <c r="J109" s="163"/>
      <c r="K109" s="163"/>
      <c r="L109" s="163"/>
    </row>
    <row r="110" spans="1:12" s="1" customFormat="1">
      <c r="A110" s="163"/>
      <c r="B110" s="163"/>
      <c r="C110" s="163"/>
      <c r="D110" s="163"/>
      <c r="E110" s="163"/>
      <c r="F110" s="163"/>
      <c r="G110" s="163"/>
      <c r="H110" s="163"/>
      <c r="I110" s="163"/>
      <c r="J110" s="163"/>
      <c r="K110" s="163"/>
      <c r="L110" s="163"/>
    </row>
    <row r="111" spans="1:12" s="1" customFormat="1">
      <c r="A111" s="163"/>
      <c r="B111" s="163"/>
      <c r="C111" s="163"/>
      <c r="D111" s="163"/>
      <c r="E111" s="163"/>
      <c r="F111" s="163"/>
      <c r="G111" s="163"/>
      <c r="H111" s="163"/>
      <c r="I111" s="163"/>
      <c r="J111" s="163"/>
      <c r="K111" s="163"/>
      <c r="L111" s="163"/>
    </row>
    <row r="112" spans="1:12" s="1" customFormat="1">
      <c r="A112" s="163"/>
      <c r="B112" s="163"/>
      <c r="C112" s="163"/>
      <c r="D112" s="163"/>
      <c r="E112" s="163"/>
      <c r="F112" s="163"/>
      <c r="G112" s="163"/>
      <c r="H112" s="163"/>
      <c r="I112" s="163"/>
      <c r="J112" s="163"/>
      <c r="K112" s="163"/>
      <c r="L112" s="163"/>
    </row>
    <row r="113" spans="1:12" s="1" customFormat="1">
      <c r="A113" s="163"/>
      <c r="B113" s="163"/>
      <c r="C113" s="163"/>
      <c r="D113" s="163"/>
      <c r="E113" s="163"/>
      <c r="F113" s="163"/>
      <c r="G113" s="163"/>
      <c r="H113" s="163"/>
      <c r="I113" s="163"/>
      <c r="J113" s="163"/>
      <c r="K113" s="163"/>
      <c r="L113" s="163"/>
    </row>
    <row r="114" spans="1:12" s="1" customFormat="1">
      <c r="A114" s="163"/>
      <c r="B114" s="163"/>
      <c r="C114" s="163"/>
      <c r="D114" s="163"/>
      <c r="E114" s="163"/>
      <c r="F114" s="163"/>
      <c r="G114" s="163"/>
      <c r="H114" s="163"/>
      <c r="I114" s="163"/>
      <c r="J114" s="163"/>
      <c r="K114" s="163"/>
      <c r="L114" s="163"/>
    </row>
    <row r="115" spans="1:12" s="1" customFormat="1">
      <c r="A115" s="163"/>
      <c r="B115" s="163"/>
      <c r="C115" s="163"/>
      <c r="D115" s="163"/>
      <c r="E115" s="163"/>
      <c r="F115" s="163"/>
      <c r="G115" s="163"/>
      <c r="H115" s="163"/>
      <c r="I115" s="163"/>
      <c r="J115" s="163"/>
      <c r="K115" s="163"/>
      <c r="L115" s="163"/>
    </row>
    <row r="116" spans="1:12" s="1" customFormat="1">
      <c r="A116" s="163"/>
      <c r="B116" s="163"/>
      <c r="C116" s="163"/>
      <c r="D116" s="163"/>
      <c r="E116" s="163"/>
      <c r="F116" s="163"/>
      <c r="G116" s="163"/>
      <c r="H116" s="163"/>
      <c r="I116" s="163"/>
      <c r="J116" s="163"/>
      <c r="K116" s="163"/>
      <c r="L116" s="163"/>
    </row>
    <row r="117" spans="1:12" s="1" customFormat="1">
      <c r="A117" s="163"/>
      <c r="B117" s="163"/>
      <c r="C117" s="163"/>
      <c r="D117" s="163"/>
      <c r="E117" s="163"/>
      <c r="F117" s="163"/>
      <c r="G117" s="163"/>
      <c r="H117" s="163"/>
      <c r="I117" s="163"/>
      <c r="J117" s="163"/>
      <c r="K117" s="163"/>
      <c r="L117" s="163"/>
    </row>
    <row r="118" spans="1:12" s="1" customFormat="1">
      <c r="A118" s="163"/>
      <c r="B118" s="163"/>
      <c r="C118" s="163"/>
      <c r="D118" s="163"/>
      <c r="E118" s="163"/>
      <c r="F118" s="163"/>
      <c r="G118" s="163"/>
      <c r="H118" s="163"/>
      <c r="I118" s="163"/>
      <c r="J118" s="163"/>
      <c r="K118" s="163"/>
      <c r="L118" s="163"/>
    </row>
    <row r="119" spans="1:12" s="1" customFormat="1">
      <c r="A119" s="163"/>
      <c r="B119" s="163"/>
      <c r="C119" s="163"/>
      <c r="D119" s="163"/>
      <c r="E119" s="163"/>
      <c r="F119" s="163"/>
      <c r="G119" s="163"/>
      <c r="H119" s="163"/>
      <c r="I119" s="163"/>
      <c r="J119" s="163"/>
      <c r="K119" s="163"/>
      <c r="L119" s="163"/>
    </row>
    <row r="120" spans="1:12" s="1" customFormat="1">
      <c r="A120" s="163"/>
      <c r="B120" s="163"/>
      <c r="C120" s="163"/>
      <c r="D120" s="163"/>
      <c r="E120" s="163"/>
      <c r="F120" s="163"/>
      <c r="G120" s="163"/>
      <c r="H120" s="163"/>
      <c r="I120" s="163"/>
      <c r="J120" s="163"/>
      <c r="K120" s="163"/>
      <c r="L120" s="163"/>
    </row>
    <row r="121" spans="1:12" s="1" customFormat="1">
      <c r="A121" s="163"/>
      <c r="B121" s="163"/>
      <c r="C121" s="163"/>
      <c r="D121" s="163"/>
      <c r="E121" s="163"/>
      <c r="F121" s="163"/>
      <c r="G121" s="163"/>
      <c r="H121" s="163"/>
      <c r="I121" s="163"/>
      <c r="J121" s="163"/>
      <c r="K121" s="163"/>
      <c r="L121" s="163"/>
    </row>
    <row r="122" spans="1:12" s="1" customFormat="1">
      <c r="A122" s="163"/>
      <c r="B122" s="163"/>
      <c r="C122" s="163"/>
      <c r="D122" s="163"/>
      <c r="E122" s="163"/>
      <c r="F122" s="163"/>
      <c r="G122" s="163"/>
      <c r="H122" s="163"/>
      <c r="I122" s="163"/>
      <c r="J122" s="163"/>
      <c r="K122" s="163"/>
      <c r="L122" s="163"/>
    </row>
    <row r="123" spans="1:12" s="1" customFormat="1">
      <c r="A123" s="163"/>
      <c r="B123" s="163"/>
      <c r="C123" s="163"/>
      <c r="D123" s="163"/>
      <c r="E123" s="163"/>
      <c r="F123" s="163"/>
      <c r="G123" s="163"/>
      <c r="H123" s="163"/>
      <c r="I123" s="163"/>
      <c r="J123" s="163"/>
      <c r="K123" s="163"/>
      <c r="L123" s="163"/>
    </row>
    <row r="124" spans="1:12" s="1" customFormat="1">
      <c r="A124" s="163"/>
      <c r="B124" s="163"/>
      <c r="C124" s="163"/>
      <c r="D124" s="163"/>
      <c r="E124" s="163"/>
      <c r="F124" s="163"/>
      <c r="G124" s="163"/>
      <c r="H124" s="163"/>
      <c r="I124" s="163"/>
      <c r="J124" s="163"/>
      <c r="K124" s="163"/>
      <c r="L124" s="163"/>
    </row>
    <row r="125" spans="1:12" s="1" customFormat="1">
      <c r="A125" s="163"/>
      <c r="B125" s="163"/>
      <c r="C125" s="163"/>
      <c r="D125" s="163"/>
      <c r="E125" s="163"/>
      <c r="F125" s="163"/>
      <c r="G125" s="163"/>
      <c r="H125" s="163"/>
      <c r="I125" s="163"/>
      <c r="J125" s="163"/>
      <c r="K125" s="163"/>
      <c r="L125" s="163"/>
    </row>
    <row r="126" spans="1:12" s="1" customFormat="1">
      <c r="A126" s="163"/>
      <c r="B126" s="163"/>
      <c r="C126" s="163"/>
      <c r="D126" s="163"/>
      <c r="E126" s="163"/>
      <c r="F126" s="163"/>
      <c r="G126" s="163"/>
      <c r="H126" s="163"/>
      <c r="I126" s="163"/>
      <c r="J126" s="163"/>
      <c r="K126" s="163"/>
      <c r="L126" s="163"/>
    </row>
    <row r="127" spans="1:12" s="1" customFormat="1">
      <c r="A127" s="163"/>
      <c r="B127" s="163"/>
      <c r="C127" s="163"/>
      <c r="D127" s="163"/>
      <c r="E127" s="163"/>
      <c r="F127" s="163"/>
      <c r="G127" s="163"/>
      <c r="H127" s="163"/>
      <c r="I127" s="163"/>
      <c r="J127" s="163"/>
      <c r="K127" s="163"/>
      <c r="L127" s="163"/>
    </row>
    <row r="128" spans="1:12" s="1" customFormat="1">
      <c r="A128" s="163"/>
      <c r="B128" s="163"/>
      <c r="C128" s="163"/>
      <c r="D128" s="163"/>
      <c r="E128" s="163"/>
      <c r="F128" s="163"/>
      <c r="G128" s="163"/>
      <c r="H128" s="163"/>
      <c r="I128" s="163"/>
      <c r="J128" s="163"/>
      <c r="K128" s="163"/>
      <c r="L128" s="163"/>
    </row>
    <row r="129" spans="1:12" s="1" customFormat="1">
      <c r="A129" s="163"/>
      <c r="B129" s="163"/>
      <c r="C129" s="163"/>
      <c r="D129" s="163"/>
      <c r="E129" s="163"/>
      <c r="F129" s="163"/>
      <c r="G129" s="163"/>
      <c r="H129" s="163"/>
      <c r="I129" s="163"/>
      <c r="J129" s="163"/>
      <c r="K129" s="163"/>
      <c r="L129" s="163"/>
    </row>
    <row r="130" spans="1:12" s="1" customFormat="1">
      <c r="A130" s="163"/>
      <c r="B130" s="163"/>
      <c r="C130" s="163"/>
      <c r="D130" s="163"/>
      <c r="E130" s="163"/>
      <c r="F130" s="163"/>
      <c r="G130" s="163"/>
      <c r="H130" s="163"/>
      <c r="I130" s="163"/>
      <c r="J130" s="163"/>
      <c r="K130" s="163"/>
      <c r="L130" s="163"/>
    </row>
    <row r="131" spans="1:12" s="1" customFormat="1">
      <c r="A131" s="163"/>
      <c r="B131" s="163"/>
      <c r="C131" s="163"/>
      <c r="D131" s="163"/>
      <c r="E131" s="163"/>
      <c r="F131" s="163"/>
      <c r="G131" s="163"/>
      <c r="H131" s="163"/>
      <c r="I131" s="163"/>
      <c r="J131" s="163"/>
      <c r="K131" s="163"/>
      <c r="L131" s="163"/>
    </row>
    <row r="132" spans="1:12" s="1" customFormat="1">
      <c r="A132" s="163"/>
      <c r="B132" s="163"/>
      <c r="C132" s="163"/>
      <c r="D132" s="163"/>
      <c r="E132" s="163"/>
      <c r="F132" s="163"/>
      <c r="G132" s="163"/>
      <c r="H132" s="163"/>
      <c r="I132" s="163"/>
      <c r="J132" s="163"/>
      <c r="K132" s="163"/>
      <c r="L132" s="163"/>
    </row>
    <row r="133" spans="1:12" s="1" customFormat="1">
      <c r="A133" s="163"/>
      <c r="B133" s="163"/>
      <c r="C133" s="163"/>
      <c r="D133" s="163"/>
      <c r="E133" s="163"/>
      <c r="F133" s="163"/>
      <c r="G133" s="163"/>
      <c r="H133" s="163"/>
      <c r="I133" s="163"/>
      <c r="J133" s="163"/>
      <c r="K133" s="163"/>
      <c r="L133" s="163"/>
    </row>
    <row r="134" spans="1:12" s="1" customFormat="1">
      <c r="A134" s="163"/>
      <c r="B134" s="163"/>
      <c r="C134" s="163"/>
      <c r="D134" s="163"/>
      <c r="E134" s="163"/>
      <c r="F134" s="163"/>
      <c r="G134" s="163"/>
      <c r="H134" s="163"/>
      <c r="I134" s="163"/>
      <c r="J134" s="163"/>
      <c r="K134" s="163"/>
      <c r="L134" s="163"/>
    </row>
    <row r="135" spans="1:12" s="1" customFormat="1">
      <c r="A135" s="163"/>
      <c r="B135" s="163"/>
      <c r="C135" s="163"/>
      <c r="D135" s="163"/>
      <c r="E135" s="163"/>
      <c r="F135" s="163"/>
      <c r="G135" s="163"/>
      <c r="H135" s="163"/>
      <c r="I135" s="163"/>
      <c r="J135" s="163"/>
      <c r="K135" s="163"/>
      <c r="L135" s="163"/>
    </row>
    <row r="136" spans="1:12" s="1" customFormat="1">
      <c r="A136" s="163"/>
      <c r="B136" s="163"/>
      <c r="C136" s="163"/>
      <c r="D136" s="163"/>
      <c r="E136" s="163"/>
      <c r="F136" s="163"/>
      <c r="G136" s="163"/>
      <c r="H136" s="163"/>
      <c r="I136" s="163"/>
      <c r="J136" s="163"/>
      <c r="K136" s="163"/>
      <c r="L136" s="163"/>
    </row>
    <row r="137" spans="1:12" s="1" customFormat="1">
      <c r="A137" s="163"/>
      <c r="B137" s="163"/>
      <c r="C137" s="163"/>
      <c r="D137" s="163"/>
      <c r="E137" s="163"/>
      <c r="F137" s="163"/>
      <c r="G137" s="163"/>
      <c r="H137" s="163"/>
      <c r="I137" s="163"/>
      <c r="J137" s="163"/>
      <c r="K137" s="163"/>
      <c r="L137" s="163"/>
    </row>
    <row r="138" spans="1:12" s="1" customFormat="1">
      <c r="A138" s="163"/>
      <c r="B138" s="163"/>
      <c r="C138" s="163"/>
      <c r="D138" s="163"/>
      <c r="E138" s="163"/>
      <c r="F138" s="163"/>
      <c r="G138" s="163"/>
      <c r="H138" s="163"/>
      <c r="I138" s="163"/>
      <c r="J138" s="163"/>
      <c r="K138" s="163"/>
      <c r="L138" s="163"/>
    </row>
    <row r="139" spans="1:12" s="1" customFormat="1">
      <c r="A139" s="163"/>
      <c r="B139" s="163"/>
      <c r="C139" s="163"/>
      <c r="D139" s="163"/>
      <c r="E139" s="163"/>
      <c r="F139" s="163"/>
      <c r="G139" s="163"/>
      <c r="H139" s="163"/>
      <c r="I139" s="163"/>
      <c r="J139" s="163"/>
      <c r="K139" s="163"/>
      <c r="L139" s="163"/>
    </row>
    <row r="140" spans="1:12" s="1" customFormat="1">
      <c r="A140" s="163"/>
      <c r="B140" s="163"/>
      <c r="C140" s="163"/>
      <c r="D140" s="163"/>
      <c r="E140" s="163"/>
      <c r="F140" s="163"/>
      <c r="G140" s="163"/>
      <c r="H140" s="163"/>
      <c r="I140" s="163"/>
      <c r="J140" s="163"/>
      <c r="K140" s="163"/>
      <c r="L140" s="163"/>
    </row>
    <row r="141" spans="1:12" s="1" customFormat="1">
      <c r="A141" s="163"/>
      <c r="B141" s="163"/>
      <c r="C141" s="163"/>
      <c r="D141" s="163"/>
      <c r="E141" s="163"/>
      <c r="F141" s="163"/>
      <c r="G141" s="163"/>
      <c r="H141" s="163"/>
      <c r="I141" s="163"/>
      <c r="J141" s="163"/>
      <c r="K141" s="163"/>
      <c r="L141" s="163"/>
    </row>
    <row r="142" spans="1:12" s="1" customFormat="1">
      <c r="A142" s="163"/>
      <c r="B142" s="163"/>
      <c r="C142" s="163"/>
      <c r="D142" s="163"/>
      <c r="E142" s="163"/>
      <c r="F142" s="163"/>
      <c r="G142" s="163"/>
      <c r="H142" s="163"/>
      <c r="I142" s="163"/>
      <c r="J142" s="163"/>
      <c r="K142" s="163"/>
      <c r="L142" s="163"/>
    </row>
    <row r="143" spans="1:12" s="1" customFormat="1">
      <c r="A143" s="163"/>
      <c r="B143" s="163"/>
      <c r="C143" s="163"/>
      <c r="D143" s="163"/>
      <c r="E143" s="163"/>
      <c r="F143" s="163"/>
      <c r="G143" s="163"/>
      <c r="H143" s="163"/>
      <c r="I143" s="163"/>
      <c r="J143" s="163"/>
      <c r="K143" s="163"/>
      <c r="L143" s="163"/>
    </row>
    <row r="144" spans="1:12" s="1" customFormat="1">
      <c r="A144" s="163"/>
      <c r="B144" s="163"/>
      <c r="C144" s="163"/>
      <c r="D144" s="163"/>
      <c r="E144" s="163"/>
      <c r="F144" s="163"/>
      <c r="G144" s="163"/>
      <c r="H144" s="163"/>
      <c r="I144" s="163"/>
      <c r="J144" s="163"/>
      <c r="K144" s="163"/>
      <c r="L144" s="163"/>
    </row>
    <row r="145" spans="1:12" s="1" customFormat="1">
      <c r="A145" s="163"/>
      <c r="B145" s="163"/>
      <c r="C145" s="163"/>
      <c r="D145" s="163"/>
      <c r="E145" s="163"/>
      <c r="F145" s="163"/>
      <c r="G145" s="163"/>
      <c r="H145" s="163"/>
      <c r="I145" s="163"/>
      <c r="J145" s="163"/>
      <c r="K145" s="163"/>
      <c r="L145" s="163"/>
    </row>
    <row r="146" spans="1:12" s="1" customFormat="1">
      <c r="A146" s="163"/>
      <c r="B146" s="163"/>
      <c r="C146" s="163"/>
      <c r="D146" s="163"/>
      <c r="E146" s="163"/>
      <c r="F146" s="163"/>
      <c r="G146" s="163"/>
      <c r="H146" s="163"/>
      <c r="I146" s="163"/>
      <c r="J146" s="163"/>
      <c r="K146" s="163"/>
      <c r="L146" s="163"/>
    </row>
    <row r="147" spans="1:12" s="1" customFormat="1">
      <c r="A147" s="163"/>
      <c r="B147" s="163"/>
      <c r="C147" s="163"/>
      <c r="D147" s="163"/>
      <c r="E147" s="163"/>
      <c r="F147" s="163"/>
      <c r="G147" s="163"/>
      <c r="H147" s="163"/>
      <c r="I147" s="163"/>
      <c r="J147" s="163"/>
      <c r="K147" s="163"/>
      <c r="L147" s="163"/>
    </row>
    <row r="148" spans="1:12" s="1" customFormat="1">
      <c r="A148" s="163"/>
      <c r="B148" s="163"/>
      <c r="C148" s="163"/>
      <c r="D148" s="163"/>
      <c r="E148" s="163"/>
      <c r="F148" s="163"/>
      <c r="G148" s="163"/>
      <c r="H148" s="163"/>
      <c r="I148" s="163"/>
      <c r="J148" s="163"/>
      <c r="K148" s="163"/>
      <c r="L148" s="163"/>
    </row>
    <row r="149" spans="1:12" s="1" customFormat="1">
      <c r="A149" s="163"/>
      <c r="B149" s="163"/>
      <c r="C149" s="163"/>
      <c r="D149" s="163"/>
      <c r="E149" s="163"/>
      <c r="F149" s="163"/>
      <c r="G149" s="163"/>
      <c r="H149" s="163"/>
      <c r="I149" s="163"/>
      <c r="J149" s="163"/>
      <c r="K149" s="163"/>
      <c r="L149" s="163"/>
    </row>
    <row r="150" spans="1:12" s="1" customFormat="1">
      <c r="A150" s="163"/>
      <c r="B150" s="163"/>
      <c r="C150" s="163"/>
      <c r="D150" s="163"/>
      <c r="E150" s="163"/>
      <c r="F150" s="163"/>
      <c r="G150" s="163"/>
      <c r="H150" s="163"/>
      <c r="I150" s="163"/>
      <c r="J150" s="163"/>
      <c r="K150" s="163"/>
      <c r="L150" s="163"/>
    </row>
    <row r="151" spans="1:12" s="1" customFormat="1">
      <c r="A151" s="163"/>
      <c r="B151" s="163"/>
      <c r="C151" s="163"/>
      <c r="D151" s="163"/>
      <c r="E151" s="163"/>
      <c r="F151" s="163"/>
      <c r="G151" s="163"/>
      <c r="H151" s="163"/>
      <c r="I151" s="163"/>
      <c r="J151" s="163"/>
      <c r="K151" s="163"/>
      <c r="L151" s="163"/>
    </row>
    <row r="152" spans="1:12" s="1" customFormat="1">
      <c r="A152" s="163"/>
      <c r="B152" s="163"/>
      <c r="C152" s="163"/>
      <c r="D152" s="163"/>
      <c r="E152" s="163"/>
      <c r="F152" s="163"/>
      <c r="G152" s="163"/>
      <c r="H152" s="163"/>
      <c r="I152" s="163"/>
      <c r="J152" s="163"/>
      <c r="K152" s="163"/>
      <c r="L152" s="163"/>
    </row>
    <row r="153" spans="1:12" s="1" customFormat="1">
      <c r="A153" s="163"/>
      <c r="B153" s="163"/>
      <c r="C153" s="163"/>
      <c r="D153" s="163"/>
      <c r="E153" s="163"/>
      <c r="F153" s="163"/>
      <c r="G153" s="163"/>
      <c r="H153" s="163"/>
      <c r="I153" s="163"/>
      <c r="J153" s="163"/>
      <c r="K153" s="163"/>
      <c r="L153" s="163"/>
    </row>
    <row r="154" spans="1:12" s="1" customFormat="1">
      <c r="A154" s="163"/>
      <c r="B154" s="163"/>
      <c r="C154" s="163"/>
      <c r="D154" s="163"/>
      <c r="E154" s="163"/>
      <c r="F154" s="163"/>
      <c r="G154" s="163"/>
      <c r="H154" s="163"/>
      <c r="I154" s="163"/>
      <c r="J154" s="163"/>
      <c r="K154" s="163"/>
      <c r="L154" s="163"/>
    </row>
    <row r="155" spans="1:12" s="1" customFormat="1">
      <c r="A155" s="163"/>
      <c r="B155" s="163"/>
      <c r="C155" s="163"/>
      <c r="D155" s="163"/>
      <c r="E155" s="163"/>
      <c r="F155" s="163"/>
      <c r="G155" s="163"/>
      <c r="H155" s="163"/>
      <c r="I155" s="163"/>
      <c r="J155" s="163"/>
      <c r="K155" s="163"/>
      <c r="L155" s="163"/>
    </row>
    <row r="156" spans="1:12" s="1" customFormat="1">
      <c r="A156" s="163"/>
      <c r="B156" s="163"/>
      <c r="C156" s="163"/>
      <c r="D156" s="163"/>
      <c r="E156" s="163"/>
      <c r="F156" s="163"/>
      <c r="G156" s="163"/>
      <c r="H156" s="163"/>
      <c r="I156" s="163"/>
      <c r="J156" s="163"/>
      <c r="K156" s="163"/>
      <c r="L156" s="163"/>
    </row>
    <row r="157" spans="1:12" s="1" customFormat="1">
      <c r="A157" s="163"/>
      <c r="B157" s="163"/>
      <c r="C157" s="163"/>
      <c r="D157" s="163"/>
      <c r="E157" s="163"/>
      <c r="F157" s="163"/>
      <c r="G157" s="163"/>
      <c r="H157" s="163"/>
      <c r="I157" s="163"/>
      <c r="J157" s="163"/>
      <c r="K157" s="163"/>
      <c r="L157" s="163"/>
    </row>
    <row r="158" spans="1:12" s="1" customFormat="1">
      <c r="A158" s="163"/>
      <c r="B158" s="163"/>
      <c r="C158" s="163"/>
      <c r="D158" s="163"/>
      <c r="E158" s="163"/>
      <c r="F158" s="163"/>
      <c r="G158" s="163"/>
      <c r="H158" s="163"/>
      <c r="I158" s="163"/>
      <c r="J158" s="163"/>
      <c r="K158" s="163"/>
      <c r="L158" s="163"/>
    </row>
    <row r="159" spans="1:12" s="1" customFormat="1">
      <c r="A159" s="163"/>
      <c r="B159" s="163"/>
      <c r="C159" s="163"/>
      <c r="D159" s="163"/>
      <c r="E159" s="163"/>
      <c r="F159" s="163"/>
      <c r="G159" s="163"/>
      <c r="H159" s="163"/>
      <c r="I159" s="163"/>
      <c r="J159" s="163"/>
      <c r="K159" s="163"/>
      <c r="L159" s="163"/>
    </row>
    <row r="160" spans="1:12" s="1" customFormat="1">
      <c r="A160" s="163"/>
      <c r="B160" s="163"/>
      <c r="C160" s="163"/>
      <c r="D160" s="163"/>
      <c r="E160" s="163"/>
      <c r="F160" s="163"/>
      <c r="G160" s="163"/>
      <c r="H160" s="163"/>
      <c r="I160" s="163"/>
      <c r="J160" s="163"/>
      <c r="K160" s="163"/>
      <c r="L160" s="163"/>
    </row>
    <row r="161" spans="1:12" s="1" customFormat="1">
      <c r="A161" s="163"/>
      <c r="B161" s="163"/>
      <c r="C161" s="163"/>
      <c r="D161" s="163"/>
      <c r="E161" s="163"/>
      <c r="F161" s="163"/>
      <c r="G161" s="163"/>
      <c r="H161" s="163"/>
      <c r="I161" s="163"/>
      <c r="J161" s="163"/>
      <c r="K161" s="163"/>
      <c r="L161" s="163"/>
    </row>
    <row r="162" spans="1:12" s="1" customFormat="1">
      <c r="A162" s="163"/>
      <c r="B162" s="163"/>
      <c r="C162" s="163"/>
      <c r="D162" s="163"/>
      <c r="E162" s="163"/>
      <c r="F162" s="163"/>
      <c r="G162" s="163"/>
      <c r="H162" s="163"/>
      <c r="I162" s="163"/>
      <c r="J162" s="163"/>
      <c r="K162" s="163"/>
      <c r="L162" s="163"/>
    </row>
    <row r="163" spans="1:12" s="1" customFormat="1">
      <c r="A163" s="163"/>
      <c r="B163" s="163"/>
      <c r="C163" s="163"/>
      <c r="D163" s="163"/>
      <c r="E163" s="163"/>
      <c r="F163" s="163"/>
      <c r="G163" s="163"/>
      <c r="H163" s="163"/>
      <c r="I163" s="163"/>
      <c r="J163" s="163"/>
      <c r="K163" s="163"/>
      <c r="L163" s="163"/>
    </row>
    <row r="164" spans="1:12" s="1" customFormat="1">
      <c r="A164" s="163"/>
      <c r="B164" s="163"/>
      <c r="C164" s="163"/>
      <c r="D164" s="163"/>
      <c r="E164" s="163"/>
      <c r="F164" s="163"/>
      <c r="G164" s="163"/>
      <c r="H164" s="163"/>
      <c r="I164" s="163"/>
      <c r="J164" s="163"/>
      <c r="K164" s="163"/>
      <c r="L164" s="163"/>
    </row>
    <row r="165" spans="1:12" s="1" customFormat="1">
      <c r="A165" s="163"/>
      <c r="B165" s="163"/>
      <c r="C165" s="163"/>
      <c r="D165" s="163"/>
      <c r="E165" s="163"/>
      <c r="F165" s="163"/>
      <c r="G165" s="163"/>
      <c r="H165" s="163"/>
      <c r="I165" s="163"/>
      <c r="J165" s="163"/>
      <c r="K165" s="163"/>
      <c r="L165" s="163"/>
    </row>
    <row r="166" spans="1:12" s="1" customFormat="1">
      <c r="A166" s="163"/>
      <c r="B166" s="163"/>
      <c r="C166" s="163"/>
      <c r="D166" s="163"/>
      <c r="E166" s="163"/>
      <c r="F166" s="163"/>
      <c r="G166" s="163"/>
      <c r="H166" s="163"/>
      <c r="I166" s="163"/>
      <c r="J166" s="163"/>
      <c r="K166" s="163"/>
      <c r="L166" s="163"/>
    </row>
    <row r="167" spans="1:12" s="1" customFormat="1">
      <c r="A167" s="163"/>
      <c r="B167" s="163"/>
      <c r="C167" s="163"/>
      <c r="D167" s="163"/>
      <c r="E167" s="163"/>
      <c r="F167" s="163"/>
      <c r="G167" s="163"/>
      <c r="H167" s="163"/>
      <c r="I167" s="163"/>
      <c r="J167" s="163"/>
      <c r="K167" s="163"/>
      <c r="L167" s="163"/>
    </row>
    <row r="168" spans="1:12" s="1" customFormat="1">
      <c r="A168" s="163"/>
      <c r="B168" s="163"/>
      <c r="C168" s="163"/>
      <c r="D168" s="163"/>
      <c r="E168" s="163"/>
      <c r="F168" s="163"/>
      <c r="G168" s="163"/>
      <c r="H168" s="163"/>
      <c r="I168" s="163"/>
      <c r="J168" s="163"/>
      <c r="K168" s="163"/>
      <c r="L168" s="163"/>
    </row>
    <row r="169" spans="1:12" s="1" customFormat="1">
      <c r="A169" s="163"/>
      <c r="B169" s="163"/>
      <c r="C169" s="163"/>
      <c r="D169" s="163"/>
      <c r="E169" s="163"/>
      <c r="F169" s="163"/>
      <c r="G169" s="163"/>
      <c r="H169" s="163"/>
      <c r="I169" s="163"/>
      <c r="J169" s="163"/>
      <c r="K169" s="163"/>
      <c r="L169" s="163"/>
    </row>
    <row r="170" spans="1:12" s="1" customFormat="1">
      <c r="A170" s="163"/>
      <c r="B170" s="163"/>
      <c r="C170" s="163"/>
      <c r="D170" s="163"/>
      <c r="E170" s="163"/>
      <c r="F170" s="163"/>
      <c r="G170" s="163"/>
      <c r="H170" s="163"/>
      <c r="I170" s="163"/>
      <c r="J170" s="163"/>
      <c r="K170" s="163"/>
      <c r="L170" s="163"/>
    </row>
    <row r="171" spans="1:12" s="1" customFormat="1">
      <c r="A171" s="163"/>
      <c r="B171" s="163"/>
      <c r="C171" s="163"/>
      <c r="D171" s="163"/>
      <c r="E171" s="163"/>
      <c r="F171" s="163"/>
      <c r="G171" s="163"/>
      <c r="H171" s="163"/>
      <c r="I171" s="163"/>
      <c r="J171" s="163"/>
      <c r="K171" s="163"/>
      <c r="L171" s="163"/>
    </row>
    <row r="172" spans="1:12" s="1" customFormat="1">
      <c r="A172" s="163"/>
      <c r="B172" s="163"/>
      <c r="C172" s="163"/>
      <c r="D172" s="163"/>
      <c r="E172" s="163"/>
      <c r="F172" s="163"/>
      <c r="G172" s="163"/>
      <c r="H172" s="163"/>
      <c r="I172" s="163"/>
      <c r="J172" s="163"/>
      <c r="K172" s="163"/>
      <c r="L172" s="163"/>
    </row>
    <row r="173" spans="1:12" s="1" customFormat="1">
      <c r="A173" s="163"/>
      <c r="B173" s="163"/>
      <c r="C173" s="163"/>
      <c r="D173" s="163"/>
      <c r="E173" s="163"/>
      <c r="F173" s="163"/>
      <c r="G173" s="163"/>
      <c r="H173" s="163"/>
      <c r="I173" s="163"/>
      <c r="J173" s="163"/>
      <c r="K173" s="163"/>
      <c r="L173" s="163"/>
    </row>
    <row r="174" spans="1:12" s="1" customFormat="1">
      <c r="A174" s="163"/>
      <c r="B174" s="163"/>
      <c r="C174" s="163"/>
      <c r="D174" s="163"/>
      <c r="E174" s="163"/>
      <c r="F174" s="163"/>
      <c r="G174" s="163"/>
      <c r="H174" s="163"/>
      <c r="I174" s="163"/>
      <c r="J174" s="163"/>
      <c r="K174" s="163"/>
      <c r="L174" s="163"/>
    </row>
    <row r="175" spans="1:12" s="1" customFormat="1">
      <c r="A175" s="163"/>
      <c r="B175" s="163"/>
      <c r="C175" s="163"/>
      <c r="D175" s="163"/>
      <c r="E175" s="163"/>
      <c r="F175" s="163"/>
      <c r="G175" s="163"/>
      <c r="H175" s="163"/>
      <c r="I175" s="163"/>
      <c r="J175" s="163"/>
      <c r="K175" s="163"/>
      <c r="L175" s="163"/>
    </row>
    <row r="176" spans="1:12" s="1" customFormat="1">
      <c r="A176" s="163"/>
      <c r="B176" s="163"/>
      <c r="C176" s="163"/>
      <c r="D176" s="163"/>
      <c r="E176" s="163"/>
      <c r="F176" s="163"/>
      <c r="G176" s="163"/>
      <c r="H176" s="163"/>
      <c r="I176" s="163"/>
      <c r="J176" s="163"/>
      <c r="K176" s="163"/>
      <c r="L176" s="163"/>
    </row>
    <row r="177" spans="1:12" s="1" customFormat="1">
      <c r="A177" s="163"/>
      <c r="B177" s="163"/>
      <c r="C177" s="163"/>
      <c r="D177" s="163"/>
      <c r="E177" s="163"/>
      <c r="F177" s="163"/>
      <c r="G177" s="163"/>
      <c r="H177" s="163"/>
      <c r="I177" s="163"/>
      <c r="J177" s="163"/>
      <c r="K177" s="163"/>
      <c r="L177" s="163"/>
    </row>
    <row r="178" spans="1:12" s="1" customFormat="1">
      <c r="A178" s="163"/>
      <c r="B178" s="163"/>
      <c r="C178" s="163"/>
      <c r="D178" s="163"/>
      <c r="E178" s="163"/>
      <c r="F178" s="163"/>
      <c r="G178" s="163"/>
      <c r="H178" s="163"/>
      <c r="I178" s="163"/>
      <c r="J178" s="163"/>
      <c r="K178" s="163"/>
      <c r="L178" s="163"/>
    </row>
    <row r="179" spans="1:12" s="1" customFormat="1">
      <c r="A179" s="163"/>
      <c r="B179" s="163"/>
      <c r="C179" s="163"/>
      <c r="D179" s="163"/>
      <c r="E179" s="163"/>
      <c r="F179" s="163"/>
      <c r="G179" s="163"/>
      <c r="H179" s="163"/>
      <c r="I179" s="163"/>
      <c r="J179" s="163"/>
      <c r="K179" s="163"/>
      <c r="L179" s="163"/>
    </row>
    <row r="180" spans="1:12" s="1" customFormat="1">
      <c r="A180" s="163"/>
      <c r="B180" s="163"/>
      <c r="C180" s="163"/>
      <c r="D180" s="163"/>
      <c r="E180" s="163"/>
      <c r="F180" s="163"/>
      <c r="G180" s="163"/>
      <c r="H180" s="163"/>
      <c r="I180" s="163"/>
      <c r="J180" s="163"/>
      <c r="K180" s="163"/>
      <c r="L180" s="163"/>
    </row>
    <row r="181" spans="1:12" s="1" customFormat="1">
      <c r="A181" s="163"/>
      <c r="B181" s="163"/>
      <c r="C181" s="163"/>
      <c r="D181" s="163"/>
      <c r="E181" s="163"/>
      <c r="F181" s="163"/>
      <c r="G181" s="163"/>
      <c r="H181" s="163"/>
      <c r="I181" s="163"/>
      <c r="J181" s="163"/>
      <c r="K181" s="163"/>
      <c r="L181" s="163"/>
    </row>
    <row r="182" spans="1:12" s="1" customFormat="1">
      <c r="A182" s="163"/>
      <c r="B182" s="163"/>
      <c r="C182" s="163"/>
      <c r="D182" s="163"/>
      <c r="E182" s="163"/>
      <c r="F182" s="163"/>
      <c r="G182" s="163"/>
      <c r="H182" s="163"/>
      <c r="I182" s="163"/>
      <c r="J182" s="163"/>
      <c r="K182" s="163"/>
      <c r="L182" s="163"/>
    </row>
    <row r="183" spans="1:12" s="1" customFormat="1">
      <c r="A183" s="163"/>
      <c r="B183" s="163"/>
      <c r="C183" s="163"/>
      <c r="D183" s="163"/>
      <c r="E183" s="163"/>
      <c r="F183" s="163"/>
      <c r="G183" s="163"/>
      <c r="H183" s="163"/>
      <c r="I183" s="163"/>
      <c r="J183" s="163"/>
      <c r="K183" s="163"/>
      <c r="L183" s="163"/>
    </row>
    <row r="184" spans="1:12" s="1" customFormat="1">
      <c r="A184" s="163"/>
      <c r="B184" s="163"/>
      <c r="C184" s="163"/>
      <c r="D184" s="163"/>
      <c r="E184" s="163"/>
      <c r="F184" s="163"/>
      <c r="G184" s="163"/>
      <c r="H184" s="163"/>
      <c r="I184" s="163"/>
      <c r="J184" s="163"/>
      <c r="K184" s="163"/>
      <c r="L184" s="163"/>
    </row>
    <row r="185" spans="1:12" s="1" customFormat="1">
      <c r="A185" s="163"/>
      <c r="B185" s="163"/>
      <c r="C185" s="163"/>
      <c r="D185" s="163"/>
      <c r="E185" s="163"/>
      <c r="F185" s="163"/>
      <c r="G185" s="163"/>
      <c r="H185" s="163"/>
      <c r="I185" s="163"/>
      <c r="J185" s="163"/>
      <c r="K185" s="163"/>
      <c r="L185" s="163"/>
    </row>
    <row r="186" spans="1:12" s="1" customFormat="1">
      <c r="A186" s="163"/>
      <c r="B186" s="163"/>
      <c r="C186" s="163"/>
      <c r="D186" s="163"/>
      <c r="E186" s="163"/>
      <c r="F186" s="163"/>
      <c r="G186" s="163"/>
      <c r="H186" s="163"/>
      <c r="I186" s="163"/>
      <c r="J186" s="163"/>
      <c r="K186" s="163"/>
      <c r="L186" s="163"/>
    </row>
    <row r="187" spans="1:12" s="1" customFormat="1">
      <c r="A187" s="163"/>
      <c r="B187" s="163"/>
      <c r="C187" s="163"/>
      <c r="D187" s="163"/>
      <c r="E187" s="163"/>
      <c r="F187" s="163"/>
      <c r="G187" s="163"/>
      <c r="H187" s="163"/>
      <c r="I187" s="163"/>
      <c r="J187" s="163"/>
      <c r="K187" s="163"/>
      <c r="L187" s="163"/>
    </row>
    <row r="188" spans="1:12" s="1" customFormat="1">
      <c r="A188" s="163"/>
      <c r="B188" s="163"/>
      <c r="C188" s="163"/>
      <c r="D188" s="163"/>
      <c r="E188" s="163"/>
      <c r="F188" s="163"/>
      <c r="G188" s="163"/>
      <c r="H188" s="163"/>
      <c r="I188" s="163"/>
      <c r="J188" s="163"/>
      <c r="K188" s="163"/>
      <c r="L188" s="163"/>
    </row>
    <row r="189" spans="1:12" s="1" customFormat="1">
      <c r="A189" s="163"/>
      <c r="B189" s="163"/>
      <c r="C189" s="163"/>
      <c r="D189" s="163"/>
      <c r="E189" s="163"/>
      <c r="F189" s="163"/>
      <c r="G189" s="163"/>
      <c r="H189" s="163"/>
      <c r="I189" s="163"/>
      <c r="J189" s="163"/>
      <c r="K189" s="163"/>
      <c r="L189" s="163"/>
    </row>
    <row r="190" spans="1:12" s="1" customFormat="1">
      <c r="A190" s="163"/>
      <c r="B190" s="163"/>
      <c r="C190" s="163"/>
      <c r="D190" s="163"/>
      <c r="E190" s="163"/>
      <c r="F190" s="163"/>
      <c r="G190" s="163"/>
      <c r="H190" s="163"/>
      <c r="I190" s="163"/>
      <c r="J190" s="163"/>
      <c r="K190" s="163"/>
      <c r="L190" s="163"/>
    </row>
    <row r="191" spans="1:12" s="1" customFormat="1">
      <c r="A191" s="163"/>
      <c r="B191" s="163"/>
      <c r="C191" s="163"/>
      <c r="D191" s="163"/>
      <c r="E191" s="163"/>
      <c r="F191" s="163"/>
      <c r="G191" s="163"/>
      <c r="H191" s="163"/>
      <c r="I191" s="163"/>
      <c r="J191" s="163"/>
      <c r="K191" s="163"/>
      <c r="L191" s="163"/>
    </row>
    <row r="192" spans="1:12" s="1" customFormat="1">
      <c r="A192" s="163"/>
      <c r="B192" s="163"/>
      <c r="C192" s="163"/>
      <c r="D192" s="163"/>
      <c r="E192" s="163"/>
      <c r="F192" s="163"/>
      <c r="G192" s="163"/>
      <c r="H192" s="163"/>
      <c r="I192" s="163"/>
      <c r="J192" s="163"/>
      <c r="K192" s="163"/>
      <c r="L192" s="163"/>
    </row>
    <row r="193" spans="1:12" s="1" customFormat="1">
      <c r="A193" s="163"/>
      <c r="B193" s="163"/>
      <c r="C193" s="163"/>
      <c r="D193" s="163"/>
      <c r="E193" s="163"/>
      <c r="F193" s="163"/>
      <c r="G193" s="163"/>
      <c r="H193" s="163"/>
      <c r="I193" s="163"/>
      <c r="J193" s="163"/>
      <c r="K193" s="163"/>
      <c r="L193" s="163"/>
    </row>
    <row r="194" spans="1:12" s="1" customFormat="1">
      <c r="A194" s="163"/>
      <c r="B194" s="163"/>
      <c r="C194" s="163"/>
      <c r="D194" s="163"/>
      <c r="E194" s="163"/>
      <c r="F194" s="163"/>
      <c r="G194" s="163"/>
      <c r="H194" s="163"/>
      <c r="I194" s="163"/>
      <c r="J194" s="163"/>
      <c r="K194" s="163"/>
      <c r="L194" s="163"/>
    </row>
    <row r="195" spans="1:12" s="1" customFormat="1">
      <c r="A195" s="163"/>
      <c r="B195" s="163"/>
      <c r="C195" s="163"/>
      <c r="D195" s="163"/>
      <c r="E195" s="163"/>
      <c r="F195" s="163"/>
      <c r="G195" s="163"/>
      <c r="H195" s="163"/>
      <c r="I195" s="163"/>
      <c r="J195" s="163"/>
      <c r="K195" s="163"/>
      <c r="L195" s="163"/>
    </row>
    <row r="196" spans="1:12" s="1" customFormat="1">
      <c r="A196" s="163"/>
      <c r="B196" s="163"/>
      <c r="C196" s="163"/>
      <c r="D196" s="163"/>
      <c r="E196" s="163"/>
      <c r="F196" s="163"/>
      <c r="G196" s="163"/>
      <c r="H196" s="163"/>
      <c r="I196" s="163"/>
      <c r="J196" s="163"/>
      <c r="K196" s="163"/>
      <c r="L196" s="163"/>
    </row>
    <row r="197" spans="1:12" s="1" customFormat="1">
      <c r="A197" s="163"/>
      <c r="B197" s="163"/>
      <c r="C197" s="163"/>
      <c r="D197" s="163"/>
      <c r="E197" s="163"/>
      <c r="F197" s="163"/>
      <c r="G197" s="163"/>
      <c r="H197" s="163"/>
      <c r="I197" s="163"/>
      <c r="J197" s="163"/>
      <c r="K197" s="163"/>
      <c r="L197" s="163"/>
    </row>
    <row r="198" spans="1:12" s="1" customFormat="1">
      <c r="A198" s="163"/>
      <c r="B198" s="163"/>
      <c r="C198" s="163"/>
      <c r="D198" s="163"/>
      <c r="E198" s="163"/>
      <c r="F198" s="163"/>
      <c r="G198" s="163"/>
      <c r="H198" s="163"/>
      <c r="I198" s="163"/>
      <c r="J198" s="163"/>
      <c r="K198" s="163"/>
      <c r="L198" s="163"/>
    </row>
    <row r="199" spans="1:12" s="1" customFormat="1">
      <c r="A199" s="163"/>
      <c r="B199" s="163"/>
      <c r="C199" s="163"/>
      <c r="D199" s="163"/>
      <c r="E199" s="163"/>
      <c r="F199" s="163"/>
      <c r="G199" s="163"/>
      <c r="H199" s="163"/>
      <c r="I199" s="163"/>
      <c r="J199" s="163"/>
      <c r="K199" s="163"/>
      <c r="L199" s="163"/>
    </row>
    <row r="200" spans="1:12" s="1" customFormat="1">
      <c r="A200" s="163"/>
      <c r="B200" s="163"/>
      <c r="C200" s="163"/>
      <c r="D200" s="163"/>
      <c r="E200" s="163"/>
      <c r="F200" s="163"/>
      <c r="G200" s="163"/>
      <c r="H200" s="163"/>
      <c r="I200" s="163"/>
      <c r="J200" s="163"/>
      <c r="K200" s="163"/>
      <c r="L200" s="163"/>
    </row>
    <row r="201" spans="1:12" s="1" customFormat="1">
      <c r="A201" s="163"/>
      <c r="B201" s="163"/>
      <c r="C201" s="163"/>
      <c r="D201" s="163"/>
      <c r="E201" s="163"/>
      <c r="F201" s="163"/>
      <c r="G201" s="163"/>
      <c r="H201" s="163"/>
      <c r="I201" s="163"/>
      <c r="J201" s="163"/>
      <c r="K201" s="163"/>
      <c r="L201" s="163"/>
    </row>
    <row r="202" spans="1:12" s="1" customFormat="1">
      <c r="A202" s="163"/>
      <c r="B202" s="163"/>
      <c r="C202" s="163"/>
      <c r="D202" s="163"/>
      <c r="E202" s="163"/>
      <c r="F202" s="163"/>
      <c r="G202" s="163"/>
      <c r="H202" s="163"/>
      <c r="I202" s="163"/>
      <c r="J202" s="163"/>
      <c r="K202" s="163"/>
      <c r="L202" s="163"/>
    </row>
    <row r="203" spans="1:12" s="1" customFormat="1">
      <c r="A203" s="163"/>
      <c r="B203" s="163"/>
      <c r="C203" s="163"/>
      <c r="D203" s="163"/>
      <c r="E203" s="163"/>
      <c r="F203" s="163"/>
      <c r="G203" s="163"/>
      <c r="H203" s="163"/>
      <c r="I203" s="163"/>
      <c r="J203" s="163"/>
      <c r="K203" s="163"/>
      <c r="L203" s="163"/>
    </row>
    <row r="204" spans="1:12" s="1" customFormat="1">
      <c r="A204" s="163"/>
      <c r="B204" s="163"/>
      <c r="C204" s="163"/>
      <c r="D204" s="163"/>
      <c r="E204" s="163"/>
      <c r="F204" s="163"/>
      <c r="G204" s="163"/>
      <c r="H204" s="163"/>
      <c r="I204" s="163"/>
      <c r="J204" s="163"/>
      <c r="K204" s="163"/>
      <c r="L204" s="163"/>
    </row>
    <row r="205" spans="1:12" s="1" customFormat="1">
      <c r="A205" s="163"/>
      <c r="B205" s="163"/>
      <c r="C205" s="163"/>
      <c r="D205" s="163"/>
      <c r="E205" s="163"/>
      <c r="F205" s="163"/>
      <c r="G205" s="163"/>
      <c r="H205" s="163"/>
      <c r="I205" s="163"/>
      <c r="J205" s="163"/>
      <c r="K205" s="163"/>
      <c r="L205" s="163"/>
    </row>
    <row r="206" spans="1:12" s="1" customFormat="1">
      <c r="A206" s="163"/>
      <c r="B206" s="163"/>
      <c r="C206" s="163"/>
      <c r="D206" s="163"/>
      <c r="E206" s="163"/>
      <c r="F206" s="163"/>
      <c r="G206" s="163"/>
      <c r="H206" s="163"/>
      <c r="I206" s="163"/>
      <c r="J206" s="163"/>
      <c r="K206" s="163"/>
      <c r="L206" s="163"/>
    </row>
    <row r="207" spans="1:12" s="1" customFormat="1">
      <c r="A207" s="163"/>
      <c r="B207" s="163"/>
      <c r="C207" s="163"/>
      <c r="D207" s="163"/>
      <c r="E207" s="163"/>
      <c r="F207" s="163"/>
      <c r="G207" s="163"/>
      <c r="H207" s="163"/>
      <c r="I207" s="163"/>
      <c r="J207" s="163"/>
      <c r="K207" s="163"/>
      <c r="L207" s="163"/>
    </row>
    <row r="208" spans="1:12" s="1" customFormat="1">
      <c r="A208" s="163"/>
      <c r="B208" s="163"/>
      <c r="C208" s="163"/>
      <c r="D208" s="163"/>
      <c r="E208" s="163"/>
      <c r="F208" s="163"/>
      <c r="G208" s="163"/>
      <c r="H208" s="163"/>
      <c r="I208" s="163"/>
      <c r="J208" s="163"/>
      <c r="K208" s="163"/>
      <c r="L208" s="163"/>
    </row>
    <row r="209" spans="1:12" s="1" customFormat="1">
      <c r="A209" s="163"/>
      <c r="B209" s="163"/>
      <c r="C209" s="163"/>
      <c r="D209" s="163"/>
      <c r="E209" s="163"/>
      <c r="F209" s="163"/>
      <c r="G209" s="163"/>
      <c r="H209" s="163"/>
      <c r="I209" s="163"/>
      <c r="J209" s="163"/>
      <c r="K209" s="163"/>
      <c r="L209" s="163"/>
    </row>
    <row r="210" spans="1:12" s="1" customFormat="1">
      <c r="A210" s="163"/>
      <c r="B210" s="163"/>
      <c r="C210" s="163"/>
      <c r="D210" s="163"/>
      <c r="E210" s="163"/>
      <c r="F210" s="163"/>
      <c r="G210" s="163"/>
      <c r="H210" s="163"/>
      <c r="I210" s="163"/>
      <c r="J210" s="163"/>
      <c r="K210" s="163"/>
      <c r="L210" s="163"/>
    </row>
    <row r="211" spans="1:12" s="1" customFormat="1">
      <c r="A211" s="163"/>
      <c r="B211" s="163"/>
      <c r="C211" s="163"/>
      <c r="D211" s="163"/>
      <c r="E211" s="163"/>
      <c r="F211" s="163"/>
      <c r="G211" s="163"/>
      <c r="H211" s="163"/>
      <c r="I211" s="163"/>
      <c r="J211" s="163"/>
      <c r="K211" s="163"/>
      <c r="L211" s="163"/>
    </row>
    <row r="212" spans="1:12" s="1" customFormat="1">
      <c r="A212" s="163"/>
      <c r="B212" s="163"/>
      <c r="C212" s="163"/>
      <c r="D212" s="163"/>
      <c r="E212" s="163"/>
      <c r="F212" s="163"/>
      <c r="G212" s="163"/>
      <c r="H212" s="163"/>
      <c r="I212" s="163"/>
      <c r="J212" s="163"/>
      <c r="K212" s="163"/>
      <c r="L212" s="163"/>
    </row>
    <row r="213" spans="1:12" s="1" customFormat="1">
      <c r="A213" s="163"/>
      <c r="B213" s="163"/>
      <c r="C213" s="163"/>
      <c r="D213" s="163"/>
      <c r="E213" s="163"/>
      <c r="F213" s="163"/>
      <c r="G213" s="163"/>
      <c r="H213" s="163"/>
      <c r="I213" s="163"/>
      <c r="J213" s="163"/>
      <c r="K213" s="163"/>
      <c r="L213" s="163"/>
    </row>
    <row r="214" spans="1:12" s="1" customFormat="1">
      <c r="A214" s="163"/>
      <c r="B214" s="163"/>
      <c r="C214" s="163"/>
      <c r="D214" s="163"/>
      <c r="E214" s="163"/>
      <c r="F214" s="163"/>
      <c r="G214" s="163"/>
      <c r="H214" s="163"/>
      <c r="I214" s="163"/>
      <c r="J214" s="163"/>
      <c r="K214" s="163"/>
      <c r="L214" s="163"/>
    </row>
    <row r="215" spans="1:12" s="1" customFormat="1">
      <c r="A215" s="163"/>
      <c r="B215" s="163"/>
      <c r="C215" s="163"/>
      <c r="D215" s="163"/>
      <c r="E215" s="163"/>
      <c r="F215" s="163"/>
      <c r="G215" s="163"/>
      <c r="H215" s="163"/>
      <c r="I215" s="163"/>
      <c r="J215" s="163"/>
      <c r="K215" s="163"/>
      <c r="L215" s="163"/>
    </row>
    <row r="216" spans="1:12" s="1" customFormat="1">
      <c r="A216" s="163"/>
      <c r="B216" s="163"/>
      <c r="C216" s="163"/>
      <c r="D216" s="163"/>
      <c r="E216" s="163"/>
      <c r="F216" s="163"/>
      <c r="G216" s="163"/>
      <c r="H216" s="163"/>
      <c r="I216" s="163"/>
      <c r="J216" s="163"/>
      <c r="K216" s="163"/>
      <c r="L216" s="163"/>
    </row>
    <row r="217" spans="1:12" s="1" customFormat="1">
      <c r="A217" s="163"/>
      <c r="B217" s="163"/>
      <c r="C217" s="163"/>
      <c r="D217" s="163"/>
      <c r="E217" s="163"/>
      <c r="F217" s="163"/>
      <c r="G217" s="163"/>
      <c r="H217" s="163"/>
      <c r="I217" s="163"/>
      <c r="J217" s="163"/>
      <c r="K217" s="163"/>
      <c r="L217" s="163"/>
    </row>
    <row r="218" spans="1:12" s="1" customFormat="1">
      <c r="A218" s="163"/>
      <c r="B218" s="163"/>
      <c r="C218" s="163"/>
      <c r="D218" s="163"/>
      <c r="E218" s="163"/>
      <c r="F218" s="163"/>
      <c r="G218" s="163"/>
      <c r="H218" s="163"/>
      <c r="I218" s="163"/>
      <c r="J218" s="163"/>
      <c r="K218" s="163"/>
      <c r="L218" s="163"/>
    </row>
    <row r="219" spans="1:12" s="1" customFormat="1">
      <c r="A219" s="163"/>
      <c r="B219" s="163"/>
      <c r="C219" s="163"/>
      <c r="D219" s="163"/>
      <c r="E219" s="163"/>
      <c r="F219" s="163"/>
      <c r="G219" s="163"/>
      <c r="H219" s="163"/>
      <c r="I219" s="163"/>
      <c r="J219" s="163"/>
      <c r="K219" s="163"/>
      <c r="L219" s="163"/>
    </row>
    <row r="220" spans="1:12" s="1" customFormat="1">
      <c r="A220" s="163"/>
      <c r="B220" s="163"/>
      <c r="C220" s="163"/>
      <c r="D220" s="163"/>
      <c r="E220" s="163"/>
      <c r="F220" s="163"/>
      <c r="G220" s="163"/>
      <c r="H220" s="163"/>
      <c r="I220" s="163"/>
      <c r="J220" s="163"/>
      <c r="K220" s="163"/>
      <c r="L220" s="163"/>
    </row>
    <row r="221" spans="1:12" s="1" customFormat="1">
      <c r="A221" s="163"/>
      <c r="B221" s="163"/>
      <c r="C221" s="163"/>
      <c r="D221" s="163"/>
      <c r="E221" s="163"/>
      <c r="F221" s="163"/>
      <c r="G221" s="163"/>
      <c r="H221" s="163"/>
      <c r="I221" s="163"/>
      <c r="J221" s="163"/>
      <c r="K221" s="163"/>
      <c r="L221" s="163"/>
    </row>
    <row r="222" spans="1:12" s="1" customFormat="1">
      <c r="A222" s="163"/>
      <c r="B222" s="163"/>
      <c r="C222" s="163"/>
      <c r="D222" s="163"/>
      <c r="E222" s="163"/>
      <c r="F222" s="163"/>
      <c r="G222" s="163"/>
      <c r="H222" s="163"/>
      <c r="I222" s="163"/>
      <c r="J222" s="163"/>
      <c r="K222" s="163"/>
      <c r="L222" s="163"/>
    </row>
    <row r="223" spans="1:12" s="1" customFormat="1">
      <c r="A223" s="163"/>
      <c r="B223" s="163"/>
      <c r="C223" s="163"/>
      <c r="D223" s="163"/>
      <c r="E223" s="163"/>
      <c r="F223" s="163"/>
      <c r="G223" s="163"/>
      <c r="H223" s="163"/>
      <c r="I223" s="163"/>
      <c r="J223" s="163"/>
      <c r="K223" s="163"/>
      <c r="L223" s="163"/>
    </row>
    <row r="224" spans="1:12" s="1" customFormat="1">
      <c r="A224" s="163"/>
      <c r="B224" s="163"/>
      <c r="C224" s="163"/>
      <c r="D224" s="163"/>
      <c r="E224" s="163"/>
      <c r="F224" s="163"/>
      <c r="G224" s="163"/>
      <c r="H224" s="163"/>
      <c r="I224" s="163"/>
      <c r="J224" s="163"/>
      <c r="K224" s="163"/>
      <c r="L224" s="163"/>
    </row>
    <row r="225" spans="1:12" s="1" customFormat="1">
      <c r="A225" s="163"/>
      <c r="B225" s="163"/>
      <c r="C225" s="163"/>
      <c r="D225" s="163"/>
      <c r="E225" s="163"/>
      <c r="F225" s="163"/>
      <c r="G225" s="163"/>
      <c r="H225" s="163"/>
      <c r="I225" s="163"/>
      <c r="J225" s="163"/>
      <c r="K225" s="163"/>
      <c r="L225" s="163"/>
    </row>
    <row r="226" spans="1:12" s="1" customFormat="1">
      <c r="A226" s="163"/>
      <c r="B226" s="163"/>
      <c r="C226" s="163"/>
      <c r="D226" s="163"/>
      <c r="E226" s="163"/>
      <c r="F226" s="163"/>
      <c r="G226" s="163"/>
      <c r="H226" s="163"/>
      <c r="I226" s="163"/>
      <c r="J226" s="163"/>
      <c r="K226" s="163"/>
      <c r="L226" s="163"/>
    </row>
    <row r="227" spans="1:12" s="1" customFormat="1">
      <c r="A227" s="163"/>
      <c r="B227" s="163"/>
      <c r="C227" s="163"/>
      <c r="D227" s="163"/>
      <c r="E227" s="163"/>
      <c r="F227" s="163"/>
      <c r="G227" s="163"/>
      <c r="H227" s="163"/>
      <c r="I227" s="163"/>
      <c r="J227" s="163"/>
      <c r="K227" s="163"/>
      <c r="L227" s="163"/>
    </row>
    <row r="228" spans="1:12" s="1" customFormat="1">
      <c r="A228" s="163"/>
      <c r="B228" s="163"/>
      <c r="C228" s="163"/>
      <c r="D228" s="163"/>
      <c r="E228" s="163"/>
      <c r="F228" s="163"/>
      <c r="G228" s="163"/>
      <c r="H228" s="163"/>
      <c r="I228" s="163"/>
      <c r="J228" s="163"/>
      <c r="K228" s="163"/>
      <c r="L228" s="163"/>
    </row>
    <row r="229" spans="1:12" s="1" customFormat="1">
      <c r="A229" s="163"/>
      <c r="B229" s="163"/>
      <c r="C229" s="163"/>
      <c r="D229" s="163"/>
      <c r="E229" s="163"/>
      <c r="F229" s="163"/>
      <c r="G229" s="163"/>
      <c r="H229" s="163"/>
      <c r="I229" s="163"/>
      <c r="J229" s="163"/>
      <c r="K229" s="163"/>
      <c r="L229" s="163"/>
    </row>
    <row r="230" spans="1:12" s="1" customFormat="1">
      <c r="A230" s="163"/>
      <c r="B230" s="163"/>
      <c r="C230" s="163"/>
      <c r="D230" s="163"/>
      <c r="E230" s="163"/>
      <c r="F230" s="163"/>
      <c r="G230" s="163"/>
      <c r="H230" s="163"/>
      <c r="I230" s="163"/>
      <c r="J230" s="163"/>
      <c r="K230" s="163"/>
      <c r="L230" s="163"/>
    </row>
    <row r="231" spans="1:12" s="1" customFormat="1">
      <c r="A231" s="163"/>
      <c r="B231" s="163"/>
      <c r="C231" s="163"/>
      <c r="D231" s="163"/>
      <c r="E231" s="163"/>
      <c r="F231" s="163"/>
      <c r="G231" s="163"/>
      <c r="H231" s="163"/>
      <c r="I231" s="163"/>
      <c r="J231" s="163"/>
      <c r="K231" s="163"/>
      <c r="L231" s="163"/>
    </row>
    <row r="232" spans="1:12" s="1" customFormat="1">
      <c r="A232" s="163"/>
      <c r="B232" s="163"/>
      <c r="C232" s="163"/>
      <c r="D232" s="163"/>
      <c r="E232" s="163"/>
      <c r="F232" s="163"/>
      <c r="G232" s="163"/>
      <c r="H232" s="163"/>
      <c r="I232" s="163"/>
      <c r="J232" s="163"/>
      <c r="K232" s="163"/>
      <c r="L232" s="163"/>
    </row>
    <row r="233" spans="1:12" s="1" customFormat="1">
      <c r="A233" s="163"/>
      <c r="B233" s="163"/>
      <c r="C233" s="163"/>
      <c r="D233" s="163"/>
      <c r="E233" s="163"/>
      <c r="F233" s="163"/>
      <c r="G233" s="163"/>
      <c r="H233" s="163"/>
      <c r="I233" s="163"/>
      <c r="J233" s="163"/>
      <c r="K233" s="163"/>
      <c r="L233" s="163"/>
    </row>
    <row r="234" spans="1:12" s="1" customFormat="1">
      <c r="A234" s="163"/>
      <c r="B234" s="163"/>
      <c r="C234" s="163"/>
      <c r="D234" s="163"/>
      <c r="E234" s="163"/>
      <c r="F234" s="163"/>
      <c r="G234" s="163"/>
      <c r="H234" s="163"/>
      <c r="I234" s="163"/>
      <c r="J234" s="163"/>
      <c r="K234" s="163"/>
      <c r="L234" s="163"/>
    </row>
    <row r="235" spans="1:12" s="1" customFormat="1">
      <c r="A235" s="163"/>
      <c r="B235" s="163"/>
      <c r="C235" s="163"/>
      <c r="D235" s="163"/>
      <c r="E235" s="163"/>
      <c r="F235" s="163"/>
      <c r="G235" s="163"/>
      <c r="H235" s="163"/>
      <c r="I235" s="163"/>
      <c r="J235" s="163"/>
      <c r="K235" s="163"/>
      <c r="L235" s="163"/>
    </row>
    <row r="236" spans="1:12" s="1" customFormat="1">
      <c r="A236" s="163"/>
      <c r="B236" s="163"/>
      <c r="C236" s="163"/>
      <c r="D236" s="163"/>
      <c r="E236" s="163"/>
      <c r="F236" s="163"/>
      <c r="G236" s="163"/>
      <c r="H236" s="163"/>
      <c r="I236" s="163"/>
      <c r="J236" s="163"/>
      <c r="K236" s="163"/>
      <c r="L236" s="163"/>
    </row>
    <row r="237" spans="1:12" s="1" customFormat="1">
      <c r="A237" s="163"/>
      <c r="B237" s="163"/>
      <c r="C237" s="163"/>
      <c r="D237" s="163"/>
      <c r="E237" s="163"/>
      <c r="F237" s="163"/>
      <c r="G237" s="163"/>
      <c r="H237" s="163"/>
      <c r="I237" s="163"/>
      <c r="J237" s="163"/>
      <c r="K237" s="163"/>
      <c r="L237" s="163"/>
    </row>
    <row r="238" spans="1:12" s="1" customFormat="1">
      <c r="A238" s="163"/>
      <c r="B238" s="163"/>
      <c r="C238" s="163"/>
      <c r="D238" s="163"/>
      <c r="E238" s="163"/>
      <c r="F238" s="163"/>
      <c r="G238" s="163"/>
      <c r="H238" s="163"/>
      <c r="I238" s="163"/>
      <c r="J238" s="163"/>
      <c r="K238" s="163"/>
      <c r="L238" s="163"/>
    </row>
    <row r="239" spans="1:12" s="1" customFormat="1">
      <c r="A239" s="163"/>
      <c r="B239" s="163"/>
      <c r="C239" s="163"/>
      <c r="D239" s="163"/>
      <c r="E239" s="163"/>
      <c r="F239" s="163"/>
      <c r="G239" s="163"/>
      <c r="H239" s="163"/>
      <c r="I239" s="163"/>
      <c r="J239" s="163"/>
      <c r="K239" s="163"/>
      <c r="L239" s="163"/>
    </row>
    <row r="240" spans="1:12" s="1" customFormat="1">
      <c r="A240" s="163"/>
      <c r="B240" s="163"/>
      <c r="C240" s="163"/>
      <c r="D240" s="163"/>
      <c r="E240" s="163"/>
      <c r="F240" s="163"/>
      <c r="G240" s="163"/>
      <c r="H240" s="163"/>
      <c r="I240" s="163"/>
      <c r="J240" s="163"/>
      <c r="K240" s="163"/>
      <c r="L240" s="163"/>
    </row>
    <row r="241" spans="1:12" s="1" customFormat="1">
      <c r="A241" s="163"/>
      <c r="B241" s="163"/>
      <c r="C241" s="163"/>
      <c r="D241" s="163"/>
      <c r="E241" s="163"/>
      <c r="F241" s="163"/>
      <c r="G241" s="163"/>
      <c r="H241" s="163"/>
      <c r="I241" s="163"/>
      <c r="J241" s="163"/>
      <c r="K241" s="163"/>
      <c r="L241" s="163"/>
    </row>
    <row r="242" spans="1:12" s="1" customFormat="1">
      <c r="A242" s="163"/>
      <c r="B242" s="163"/>
      <c r="C242" s="163"/>
      <c r="D242" s="163"/>
      <c r="E242" s="163"/>
      <c r="F242" s="163"/>
      <c r="G242" s="163"/>
      <c r="H242" s="163"/>
      <c r="I242" s="163"/>
      <c r="J242" s="163"/>
      <c r="K242" s="163"/>
      <c r="L242" s="163"/>
    </row>
    <row r="243" spans="1:12" s="1" customFormat="1">
      <c r="A243" s="163"/>
      <c r="B243" s="163"/>
      <c r="C243" s="163"/>
      <c r="D243" s="163"/>
      <c r="E243" s="163"/>
      <c r="F243" s="163"/>
      <c r="G243" s="163"/>
      <c r="H243" s="163"/>
      <c r="I243" s="163"/>
      <c r="J243" s="163"/>
      <c r="K243" s="163"/>
      <c r="L243" s="163"/>
    </row>
    <row r="244" spans="1:12" s="1" customFormat="1">
      <c r="A244" s="163"/>
      <c r="B244" s="163"/>
      <c r="C244" s="163"/>
      <c r="D244" s="163"/>
      <c r="E244" s="163"/>
      <c r="F244" s="163"/>
      <c r="G244" s="163"/>
      <c r="H244" s="163"/>
      <c r="I244" s="163"/>
      <c r="J244" s="163"/>
      <c r="K244" s="163"/>
      <c r="L244" s="163"/>
    </row>
    <row r="245" spans="1:12" s="1" customFormat="1">
      <c r="A245" s="163"/>
      <c r="B245" s="163"/>
      <c r="C245" s="163"/>
      <c r="D245" s="163"/>
      <c r="E245" s="163"/>
      <c r="F245" s="163"/>
      <c r="G245" s="163"/>
      <c r="H245" s="163"/>
      <c r="I245" s="163"/>
      <c r="J245" s="163"/>
      <c r="K245" s="163"/>
      <c r="L245" s="163"/>
    </row>
    <row r="246" spans="1:12" s="1" customFormat="1">
      <c r="A246" s="163"/>
      <c r="B246" s="163"/>
      <c r="C246" s="163"/>
      <c r="D246" s="163"/>
      <c r="E246" s="163"/>
      <c r="F246" s="163"/>
      <c r="G246" s="163"/>
      <c r="H246" s="163"/>
      <c r="I246" s="163"/>
      <c r="J246" s="163"/>
      <c r="K246" s="163"/>
      <c r="L246" s="163"/>
    </row>
    <row r="247" spans="1:12" s="1" customFormat="1">
      <c r="A247" s="163"/>
      <c r="B247" s="163"/>
      <c r="C247" s="163"/>
      <c r="D247" s="163"/>
      <c r="E247" s="163"/>
      <c r="F247" s="163"/>
      <c r="G247" s="163"/>
      <c r="H247" s="163"/>
      <c r="I247" s="163"/>
      <c r="J247" s="163"/>
      <c r="K247" s="163"/>
      <c r="L247" s="163"/>
    </row>
    <row r="248" spans="1:12" s="1" customFormat="1">
      <c r="A248" s="163"/>
      <c r="B248" s="163"/>
      <c r="C248" s="163"/>
      <c r="D248" s="163"/>
      <c r="E248" s="163"/>
      <c r="F248" s="163"/>
      <c r="G248" s="163"/>
      <c r="H248" s="163"/>
      <c r="I248" s="163"/>
      <c r="J248" s="163"/>
      <c r="K248" s="163"/>
      <c r="L248" s="163"/>
    </row>
    <row r="249" spans="1:12" s="1" customFormat="1">
      <c r="A249" s="163"/>
      <c r="B249" s="163"/>
      <c r="C249" s="163"/>
      <c r="D249" s="163"/>
      <c r="E249" s="163"/>
      <c r="F249" s="163"/>
      <c r="G249" s="163"/>
      <c r="H249" s="163"/>
      <c r="I249" s="163"/>
      <c r="J249" s="163"/>
      <c r="K249" s="163"/>
      <c r="L249" s="163"/>
    </row>
    <row r="250" spans="1:12" s="1" customFormat="1">
      <c r="A250" s="163"/>
      <c r="B250" s="163"/>
      <c r="C250" s="163"/>
      <c r="D250" s="163"/>
      <c r="E250" s="163"/>
      <c r="F250" s="163"/>
      <c r="G250" s="163"/>
      <c r="H250" s="163"/>
      <c r="I250" s="163"/>
      <c r="J250" s="163"/>
      <c r="K250" s="163"/>
      <c r="L250" s="163"/>
    </row>
    <row r="251" spans="1:12" s="1" customFormat="1">
      <c r="A251" s="163"/>
      <c r="B251" s="163"/>
      <c r="C251" s="163"/>
      <c r="D251" s="163"/>
      <c r="E251" s="163"/>
      <c r="F251" s="163"/>
      <c r="G251" s="163"/>
      <c r="H251" s="163"/>
      <c r="I251" s="163"/>
      <c r="J251" s="163"/>
      <c r="K251" s="163"/>
      <c r="L251" s="163"/>
    </row>
    <row r="252" spans="1:12" s="1" customFormat="1">
      <c r="A252" s="163"/>
      <c r="B252" s="163"/>
      <c r="C252" s="163"/>
      <c r="D252" s="163"/>
      <c r="E252" s="163"/>
      <c r="F252" s="163"/>
      <c r="G252" s="163"/>
      <c r="H252" s="163"/>
      <c r="I252" s="163"/>
      <c r="J252" s="163"/>
      <c r="K252" s="163"/>
      <c r="L252" s="163"/>
    </row>
    <row r="253" spans="1:12" s="1" customFormat="1">
      <c r="A253" s="163"/>
      <c r="B253" s="163"/>
      <c r="C253" s="163"/>
      <c r="D253" s="163"/>
      <c r="E253" s="163"/>
      <c r="F253" s="163"/>
      <c r="G253" s="163"/>
      <c r="H253" s="163"/>
      <c r="I253" s="163"/>
      <c r="J253" s="163"/>
      <c r="K253" s="163"/>
      <c r="L253" s="163"/>
    </row>
    <row r="254" spans="1:12" s="1" customFormat="1">
      <c r="A254" s="163"/>
      <c r="B254" s="163"/>
      <c r="C254" s="163"/>
      <c r="D254" s="163"/>
      <c r="E254" s="163"/>
      <c r="F254" s="163"/>
      <c r="G254" s="163"/>
      <c r="H254" s="163"/>
      <c r="I254" s="163"/>
      <c r="J254" s="163"/>
      <c r="K254" s="163"/>
      <c r="L254" s="163"/>
    </row>
    <row r="255" spans="1:12" s="1" customFormat="1">
      <c r="A255" s="163"/>
      <c r="B255" s="163"/>
      <c r="C255" s="163"/>
      <c r="D255" s="163"/>
      <c r="E255" s="163"/>
      <c r="F255" s="163"/>
      <c r="G255" s="163"/>
      <c r="H255" s="163"/>
      <c r="I255" s="163"/>
      <c r="J255" s="163"/>
      <c r="K255" s="163"/>
      <c r="L255" s="163"/>
    </row>
    <row r="256" spans="1:12" s="1" customFormat="1">
      <c r="A256" s="163"/>
      <c r="B256" s="163"/>
      <c r="C256" s="163"/>
      <c r="D256" s="163"/>
      <c r="E256" s="163"/>
      <c r="F256" s="163"/>
      <c r="G256" s="163"/>
      <c r="H256" s="163"/>
      <c r="I256" s="163"/>
      <c r="J256" s="163"/>
      <c r="K256" s="163"/>
      <c r="L256" s="163"/>
    </row>
    <row r="257" spans="1:12" s="1" customFormat="1">
      <c r="A257" s="163"/>
      <c r="B257" s="163"/>
      <c r="C257" s="163"/>
      <c r="D257" s="163"/>
      <c r="E257" s="163"/>
      <c r="F257" s="163"/>
      <c r="G257" s="163"/>
      <c r="H257" s="163"/>
      <c r="I257" s="163"/>
      <c r="J257" s="163"/>
      <c r="K257" s="163"/>
      <c r="L257" s="163"/>
    </row>
    <row r="258" spans="1:12" s="1" customFormat="1">
      <c r="A258" s="163"/>
      <c r="B258" s="163"/>
      <c r="C258" s="163"/>
      <c r="D258" s="163"/>
      <c r="E258" s="163"/>
      <c r="F258" s="163"/>
      <c r="G258" s="163"/>
      <c r="H258" s="163"/>
      <c r="I258" s="163"/>
      <c r="J258" s="163"/>
      <c r="K258" s="163"/>
      <c r="L258" s="163"/>
    </row>
    <row r="259" spans="1:12" s="1" customFormat="1">
      <c r="A259" s="163"/>
      <c r="B259" s="163"/>
      <c r="C259" s="163"/>
      <c r="D259" s="163"/>
      <c r="E259" s="163"/>
      <c r="F259" s="163"/>
      <c r="G259" s="163"/>
      <c r="H259" s="163"/>
      <c r="I259" s="163"/>
      <c r="J259" s="163"/>
      <c r="K259" s="163"/>
      <c r="L259" s="163"/>
    </row>
    <row r="260" spans="1:12" s="1" customFormat="1">
      <c r="A260" s="163"/>
      <c r="B260" s="163"/>
      <c r="C260" s="163"/>
      <c r="D260" s="163"/>
      <c r="E260" s="163"/>
      <c r="F260" s="163"/>
      <c r="G260" s="163"/>
      <c r="H260" s="163"/>
      <c r="I260" s="163"/>
      <c r="J260" s="163"/>
      <c r="K260" s="163"/>
      <c r="L260" s="163"/>
    </row>
    <row r="261" spans="1:12" s="1" customFormat="1">
      <c r="A261" s="163"/>
      <c r="B261" s="163"/>
      <c r="C261" s="163"/>
      <c r="D261" s="163"/>
      <c r="E261" s="163"/>
      <c r="F261" s="163"/>
      <c r="G261" s="163"/>
      <c r="H261" s="163"/>
      <c r="I261" s="163"/>
      <c r="J261" s="163"/>
      <c r="K261" s="163"/>
      <c r="L261" s="163"/>
    </row>
    <row r="262" spans="1:12" s="1" customFormat="1">
      <c r="A262" s="163"/>
      <c r="B262" s="163"/>
      <c r="C262" s="163"/>
      <c r="D262" s="163"/>
      <c r="E262" s="163"/>
      <c r="F262" s="163"/>
      <c r="G262" s="163"/>
      <c r="H262" s="163"/>
      <c r="I262" s="163"/>
      <c r="J262" s="163"/>
      <c r="K262" s="163"/>
      <c r="L262" s="163"/>
    </row>
    <row r="263" spans="1:12" s="1" customFormat="1">
      <c r="A263" s="163"/>
      <c r="B263" s="163"/>
      <c r="C263" s="163"/>
      <c r="D263" s="163"/>
      <c r="E263" s="163"/>
      <c r="F263" s="163"/>
      <c r="G263" s="163"/>
      <c r="H263" s="163"/>
      <c r="I263" s="163"/>
      <c r="J263" s="163"/>
      <c r="K263" s="163"/>
      <c r="L263" s="163"/>
    </row>
    <row r="264" spans="1:12" s="1" customFormat="1">
      <c r="A264" s="163"/>
      <c r="B264" s="163"/>
      <c r="C264" s="163"/>
      <c r="D264" s="163"/>
      <c r="E264" s="163"/>
      <c r="F264" s="163"/>
      <c r="G264" s="163"/>
      <c r="H264" s="163"/>
      <c r="I264" s="163"/>
      <c r="J264" s="163"/>
      <c r="K264" s="163"/>
      <c r="L264" s="163"/>
    </row>
    <row r="265" spans="1:12" s="1" customFormat="1">
      <c r="A265" s="163"/>
      <c r="B265" s="163"/>
      <c r="C265" s="163"/>
      <c r="D265" s="163"/>
      <c r="E265" s="163"/>
      <c r="F265" s="163"/>
      <c r="G265" s="163"/>
      <c r="H265" s="163"/>
      <c r="I265" s="163"/>
      <c r="J265" s="163"/>
      <c r="K265" s="163"/>
      <c r="L265" s="163"/>
    </row>
    <row r="266" spans="1:12" s="1" customFormat="1">
      <c r="A266" s="163"/>
      <c r="B266" s="163"/>
      <c r="C266" s="163"/>
      <c r="D266" s="163"/>
      <c r="E266" s="163"/>
      <c r="F266" s="163"/>
      <c r="G266" s="163"/>
      <c r="H266" s="163"/>
      <c r="I266" s="163"/>
      <c r="J266" s="163"/>
      <c r="K266" s="163"/>
      <c r="L266" s="163"/>
    </row>
    <row r="267" spans="1:12" s="1" customFormat="1">
      <c r="A267" s="163"/>
      <c r="B267" s="163"/>
      <c r="C267" s="163"/>
      <c r="D267" s="163"/>
      <c r="E267" s="163"/>
      <c r="F267" s="163"/>
      <c r="G267" s="163"/>
      <c r="H267" s="163"/>
      <c r="I267" s="163"/>
      <c r="J267" s="163"/>
      <c r="K267" s="163"/>
      <c r="L267" s="163"/>
    </row>
    <row r="268" spans="1:12" s="1" customFormat="1">
      <c r="A268" s="163"/>
      <c r="B268" s="163"/>
      <c r="C268" s="163"/>
      <c r="D268" s="163"/>
      <c r="E268" s="163"/>
      <c r="F268" s="163"/>
      <c r="G268" s="163"/>
      <c r="H268" s="163"/>
      <c r="I268" s="163"/>
      <c r="J268" s="163"/>
      <c r="K268" s="163"/>
      <c r="L268" s="163"/>
    </row>
    <row r="269" spans="1:12" s="1" customFormat="1">
      <c r="A269" s="163"/>
      <c r="B269" s="163"/>
      <c r="C269" s="163"/>
      <c r="D269" s="163"/>
      <c r="E269" s="163"/>
      <c r="F269" s="163"/>
      <c r="G269" s="163"/>
      <c r="H269" s="163"/>
      <c r="I269" s="163"/>
      <c r="J269" s="163"/>
      <c r="K269" s="163"/>
      <c r="L269" s="163"/>
    </row>
    <row r="270" spans="1:12" s="1" customFormat="1">
      <c r="A270" s="163"/>
      <c r="B270" s="163"/>
      <c r="C270" s="163"/>
      <c r="D270" s="163"/>
      <c r="E270" s="163"/>
      <c r="F270" s="163"/>
      <c r="G270" s="163"/>
      <c r="H270" s="163"/>
      <c r="I270" s="163"/>
      <c r="J270" s="163"/>
      <c r="K270" s="163"/>
      <c r="L270" s="163"/>
    </row>
    <row r="271" spans="1:12" s="1" customFormat="1">
      <c r="A271" s="163"/>
      <c r="B271" s="163"/>
      <c r="C271" s="163"/>
      <c r="D271" s="163"/>
      <c r="E271" s="163"/>
      <c r="F271" s="163"/>
      <c r="G271" s="163"/>
      <c r="H271" s="163"/>
      <c r="I271" s="163"/>
      <c r="J271" s="163"/>
      <c r="K271" s="163"/>
      <c r="L271" s="163"/>
    </row>
    <row r="272" spans="1:12" s="1" customFormat="1">
      <c r="A272" s="163"/>
      <c r="B272" s="163"/>
      <c r="C272" s="163"/>
      <c r="D272" s="163"/>
      <c r="E272" s="163"/>
      <c r="F272" s="163"/>
      <c r="G272" s="163"/>
      <c r="H272" s="163"/>
      <c r="I272" s="163"/>
      <c r="J272" s="163"/>
      <c r="K272" s="163"/>
      <c r="L272" s="163"/>
    </row>
    <row r="273" spans="1:12" s="1" customFormat="1">
      <c r="A273" s="163"/>
      <c r="B273" s="163"/>
      <c r="C273" s="163"/>
      <c r="D273" s="163"/>
      <c r="E273" s="163"/>
      <c r="F273" s="163"/>
      <c r="G273" s="163"/>
      <c r="H273" s="163"/>
      <c r="I273" s="163"/>
      <c r="J273" s="163"/>
      <c r="K273" s="163"/>
      <c r="L273" s="163"/>
    </row>
    <row r="274" spans="1:12" s="1" customFormat="1">
      <c r="A274" s="163"/>
      <c r="B274" s="163"/>
      <c r="C274" s="163"/>
      <c r="D274" s="163"/>
      <c r="E274" s="163"/>
      <c r="F274" s="163"/>
      <c r="G274" s="163"/>
      <c r="H274" s="163"/>
      <c r="I274" s="163"/>
      <c r="J274" s="163"/>
      <c r="K274" s="163"/>
      <c r="L274" s="163"/>
    </row>
    <row r="275" spans="1:12" s="1" customFormat="1">
      <c r="A275" s="163"/>
      <c r="B275" s="163"/>
      <c r="C275" s="163"/>
      <c r="D275" s="163"/>
      <c r="E275" s="163"/>
      <c r="F275" s="163"/>
      <c r="G275" s="163"/>
      <c r="H275" s="163"/>
      <c r="I275" s="163"/>
      <c r="J275" s="163"/>
      <c r="K275" s="163"/>
      <c r="L275" s="163"/>
    </row>
    <row r="276" spans="1:12" s="1" customFormat="1">
      <c r="A276" s="163"/>
      <c r="B276" s="163"/>
      <c r="C276" s="163"/>
      <c r="D276" s="163"/>
      <c r="E276" s="163"/>
      <c r="F276" s="163"/>
      <c r="G276" s="163"/>
      <c r="H276" s="163"/>
      <c r="I276" s="163"/>
      <c r="J276" s="163"/>
      <c r="K276" s="163"/>
      <c r="L276" s="163"/>
    </row>
    <row r="277" spans="1:12" s="1" customFormat="1">
      <c r="A277" s="163"/>
      <c r="B277" s="163"/>
      <c r="C277" s="163"/>
      <c r="D277" s="163"/>
      <c r="E277" s="163"/>
      <c r="F277" s="163"/>
      <c r="G277" s="163"/>
      <c r="H277" s="163"/>
      <c r="I277" s="163"/>
      <c r="J277" s="163"/>
      <c r="K277" s="163"/>
      <c r="L277" s="163"/>
    </row>
    <row r="278" spans="1:12" s="1" customFormat="1">
      <c r="A278" s="163"/>
      <c r="B278" s="163"/>
      <c r="C278" s="163"/>
      <c r="D278" s="163"/>
      <c r="E278" s="163"/>
      <c r="F278" s="163"/>
      <c r="G278" s="163"/>
      <c r="H278" s="163"/>
      <c r="I278" s="163"/>
      <c r="J278" s="163"/>
      <c r="K278" s="163"/>
      <c r="L278" s="163"/>
    </row>
    <row r="279" spans="1:12" s="1" customFormat="1">
      <c r="A279" s="163"/>
      <c r="B279" s="163"/>
      <c r="C279" s="163"/>
      <c r="D279" s="163"/>
      <c r="E279" s="163"/>
      <c r="F279" s="163"/>
      <c r="G279" s="163"/>
      <c r="H279" s="163"/>
      <c r="I279" s="163"/>
      <c r="J279" s="163"/>
      <c r="K279" s="163"/>
      <c r="L279" s="163"/>
    </row>
    <row r="280" spans="1:12" s="1" customFormat="1">
      <c r="A280" s="163"/>
      <c r="B280" s="163"/>
      <c r="C280" s="163"/>
      <c r="D280" s="163"/>
      <c r="E280" s="163"/>
      <c r="F280" s="163"/>
      <c r="G280" s="163"/>
      <c r="H280" s="163"/>
      <c r="I280" s="163"/>
      <c r="J280" s="163"/>
      <c r="K280" s="163"/>
      <c r="L280" s="163"/>
    </row>
    <row r="281" spans="1:12" s="1" customFormat="1">
      <c r="A281" s="163"/>
      <c r="B281" s="163"/>
      <c r="C281" s="163"/>
      <c r="D281" s="163"/>
      <c r="E281" s="163"/>
      <c r="F281" s="163"/>
      <c r="G281" s="163"/>
      <c r="H281" s="163"/>
      <c r="I281" s="163"/>
      <c r="J281" s="163"/>
      <c r="K281" s="163"/>
      <c r="L281" s="163"/>
    </row>
    <row r="282" spans="1:12" s="1" customFormat="1">
      <c r="A282" s="163"/>
      <c r="B282" s="163"/>
      <c r="C282" s="163"/>
      <c r="D282" s="163"/>
      <c r="E282" s="163"/>
      <c r="F282" s="163"/>
      <c r="G282" s="163"/>
      <c r="H282" s="163"/>
      <c r="I282" s="163"/>
      <c r="J282" s="163"/>
      <c r="K282" s="163"/>
      <c r="L282" s="163"/>
    </row>
    <row r="283" spans="1:12" s="1" customFormat="1">
      <c r="A283" s="163"/>
      <c r="B283" s="163"/>
      <c r="C283" s="163"/>
      <c r="D283" s="163"/>
      <c r="E283" s="163"/>
      <c r="F283" s="163"/>
      <c r="G283" s="163"/>
      <c r="H283" s="163"/>
      <c r="I283" s="163"/>
      <c r="J283" s="163"/>
      <c r="K283" s="163"/>
      <c r="L283" s="163"/>
    </row>
    <row r="284" spans="1:12" s="1" customFormat="1">
      <c r="A284" s="163"/>
      <c r="B284" s="163"/>
      <c r="C284" s="163"/>
      <c r="D284" s="163"/>
      <c r="E284" s="163"/>
      <c r="F284" s="163"/>
      <c r="G284" s="163"/>
      <c r="H284" s="163"/>
      <c r="I284" s="163"/>
      <c r="J284" s="163"/>
      <c r="K284" s="163"/>
      <c r="L284" s="163"/>
    </row>
    <row r="285" spans="1:12" s="1" customFormat="1">
      <c r="A285" s="163"/>
      <c r="B285" s="163"/>
      <c r="C285" s="163"/>
      <c r="D285" s="163"/>
      <c r="E285" s="163"/>
      <c r="F285" s="163"/>
      <c r="G285" s="163"/>
      <c r="H285" s="163"/>
      <c r="I285" s="163"/>
      <c r="J285" s="163"/>
      <c r="K285" s="163"/>
      <c r="L285" s="163"/>
    </row>
    <row r="286" spans="1:12" s="1" customFormat="1">
      <c r="A286" s="163"/>
      <c r="B286" s="163"/>
      <c r="C286" s="163"/>
      <c r="D286" s="163"/>
      <c r="E286" s="163"/>
      <c r="F286" s="163"/>
      <c r="G286" s="163"/>
      <c r="H286" s="163"/>
      <c r="I286" s="163"/>
      <c r="J286" s="163"/>
      <c r="K286" s="163"/>
      <c r="L286" s="163"/>
    </row>
    <row r="287" spans="1:12" s="1" customFormat="1">
      <c r="A287" s="163"/>
      <c r="B287" s="163"/>
      <c r="C287" s="163"/>
      <c r="D287" s="163"/>
      <c r="E287" s="163"/>
      <c r="F287" s="163"/>
      <c r="G287" s="163"/>
      <c r="H287" s="163"/>
      <c r="I287" s="163"/>
      <c r="J287" s="163"/>
      <c r="K287" s="163"/>
      <c r="L287" s="163"/>
    </row>
    <row r="288" spans="1:12" s="1" customFormat="1">
      <c r="A288" s="163"/>
      <c r="B288" s="163"/>
      <c r="C288" s="163"/>
      <c r="D288" s="163"/>
      <c r="E288" s="163"/>
      <c r="F288" s="163"/>
      <c r="G288" s="163"/>
      <c r="H288" s="163"/>
      <c r="I288" s="163"/>
      <c r="J288" s="163"/>
      <c r="K288" s="163"/>
      <c r="L288" s="163"/>
    </row>
    <row r="289" spans="1:12" s="1" customFormat="1">
      <c r="A289" s="163"/>
      <c r="B289" s="163"/>
      <c r="C289" s="163"/>
      <c r="D289" s="163"/>
      <c r="E289" s="163"/>
      <c r="F289" s="163"/>
      <c r="G289" s="163"/>
      <c r="H289" s="163"/>
      <c r="I289" s="163"/>
      <c r="J289" s="163"/>
      <c r="K289" s="163"/>
      <c r="L289" s="163"/>
    </row>
    <row r="290" spans="1:12" s="1" customFormat="1">
      <c r="A290" s="163"/>
      <c r="B290" s="163"/>
      <c r="C290" s="163"/>
      <c r="D290" s="163"/>
      <c r="E290" s="163"/>
      <c r="F290" s="163"/>
      <c r="G290" s="163"/>
      <c r="H290" s="163"/>
      <c r="I290" s="163"/>
      <c r="J290" s="163"/>
      <c r="K290" s="163"/>
      <c r="L290" s="163"/>
    </row>
    <row r="291" spans="1:12" s="1" customFormat="1">
      <c r="A291" s="163"/>
      <c r="B291" s="163"/>
      <c r="C291" s="163"/>
      <c r="D291" s="163"/>
      <c r="E291" s="163"/>
      <c r="F291" s="163"/>
      <c r="G291" s="163"/>
      <c r="H291" s="163"/>
      <c r="I291" s="163"/>
      <c r="J291" s="163"/>
      <c r="K291" s="163"/>
      <c r="L291" s="163"/>
    </row>
    <row r="292" spans="1:12" s="1" customFormat="1">
      <c r="A292" s="163"/>
      <c r="B292" s="163"/>
      <c r="C292" s="163"/>
      <c r="D292" s="163"/>
      <c r="E292" s="163"/>
      <c r="F292" s="163"/>
      <c r="G292" s="163"/>
      <c r="H292" s="163"/>
      <c r="I292" s="163"/>
      <c r="J292" s="163"/>
      <c r="K292" s="163"/>
      <c r="L292" s="163"/>
    </row>
    <row r="293" spans="1:12" s="1" customFormat="1">
      <c r="A293" s="163"/>
      <c r="B293" s="163"/>
      <c r="C293" s="163"/>
      <c r="D293" s="163"/>
      <c r="E293" s="163"/>
      <c r="F293" s="163"/>
      <c r="G293" s="163"/>
      <c r="H293" s="163"/>
      <c r="I293" s="163"/>
      <c r="J293" s="163"/>
      <c r="K293" s="163"/>
      <c r="L293" s="163"/>
    </row>
    <row r="294" spans="1:12" s="1" customFormat="1">
      <c r="A294" s="163"/>
      <c r="B294" s="163"/>
      <c r="C294" s="163"/>
      <c r="D294" s="163"/>
      <c r="E294" s="163"/>
      <c r="F294" s="163"/>
      <c r="G294" s="163"/>
      <c r="H294" s="163"/>
      <c r="I294" s="163"/>
      <c r="J294" s="163"/>
      <c r="K294" s="163"/>
      <c r="L294" s="163"/>
    </row>
    <row r="295" spans="1:12" s="1" customFormat="1">
      <c r="A295" s="163"/>
      <c r="B295" s="163"/>
      <c r="C295" s="163"/>
      <c r="D295" s="163"/>
      <c r="E295" s="163"/>
      <c r="F295" s="163"/>
      <c r="G295" s="163"/>
      <c r="H295" s="163"/>
      <c r="I295" s="163"/>
      <c r="J295" s="163"/>
      <c r="K295" s="163"/>
      <c r="L295" s="163"/>
    </row>
    <row r="296" spans="1:12" s="1" customFormat="1">
      <c r="A296" s="163"/>
      <c r="B296" s="163"/>
      <c r="C296" s="163"/>
      <c r="D296" s="163"/>
      <c r="E296" s="163"/>
      <c r="F296" s="163"/>
      <c r="G296" s="163"/>
      <c r="H296" s="163"/>
      <c r="I296" s="163"/>
      <c r="J296" s="163"/>
      <c r="K296" s="163"/>
      <c r="L296" s="163"/>
    </row>
    <row r="297" spans="1:12" s="1" customFormat="1">
      <c r="A297" s="163"/>
      <c r="B297" s="163"/>
      <c r="C297" s="163"/>
      <c r="D297" s="163"/>
      <c r="E297" s="163"/>
      <c r="F297" s="163"/>
      <c r="G297" s="163"/>
      <c r="H297" s="163"/>
      <c r="I297" s="163"/>
      <c r="J297" s="163"/>
      <c r="K297" s="163"/>
      <c r="L297" s="163"/>
    </row>
    <row r="298" spans="1:12" s="1" customFormat="1">
      <c r="A298" s="163"/>
      <c r="B298" s="163"/>
      <c r="C298" s="163"/>
      <c r="D298" s="163"/>
      <c r="E298" s="163"/>
      <c r="F298" s="163"/>
      <c r="G298" s="163"/>
      <c r="H298" s="163"/>
      <c r="I298" s="163"/>
      <c r="J298" s="163"/>
      <c r="K298" s="163"/>
      <c r="L298" s="163"/>
    </row>
    <row r="299" spans="1:12" s="1" customFormat="1">
      <c r="A299" s="163"/>
      <c r="B299" s="163"/>
      <c r="C299" s="163"/>
      <c r="D299" s="163"/>
      <c r="E299" s="163"/>
      <c r="F299" s="163"/>
      <c r="G299" s="163"/>
      <c r="H299" s="163"/>
      <c r="I299" s="163"/>
      <c r="J299" s="163"/>
      <c r="K299" s="163"/>
      <c r="L299" s="163"/>
    </row>
    <row r="300" spans="1:12" s="1" customFormat="1">
      <c r="A300" s="163"/>
      <c r="B300" s="163"/>
      <c r="C300" s="163"/>
      <c r="D300" s="163"/>
      <c r="E300" s="163"/>
      <c r="F300" s="163"/>
      <c r="G300" s="163"/>
      <c r="H300" s="163"/>
      <c r="I300" s="163"/>
      <c r="J300" s="163"/>
      <c r="K300" s="163"/>
      <c r="L300" s="163"/>
    </row>
    <row r="301" spans="1:12" s="1" customFormat="1">
      <c r="A301" s="163"/>
      <c r="B301" s="163"/>
      <c r="C301" s="163"/>
      <c r="D301" s="163"/>
      <c r="E301" s="163"/>
      <c r="F301" s="163"/>
      <c r="G301" s="163"/>
      <c r="H301" s="163"/>
      <c r="I301" s="163"/>
      <c r="J301" s="163"/>
      <c r="K301" s="163"/>
      <c r="L301" s="163"/>
    </row>
    <row r="302" spans="1:12" s="1" customFormat="1">
      <c r="A302" s="163"/>
      <c r="B302" s="163"/>
      <c r="C302" s="163"/>
      <c r="D302" s="163"/>
      <c r="E302" s="163"/>
      <c r="F302" s="163"/>
      <c r="G302" s="163"/>
      <c r="H302" s="163"/>
      <c r="I302" s="163"/>
      <c r="J302" s="163"/>
      <c r="K302" s="163"/>
      <c r="L302" s="163"/>
    </row>
    <row r="303" spans="1:12" s="1" customFormat="1">
      <c r="A303" s="163"/>
      <c r="B303" s="163"/>
      <c r="C303" s="163"/>
      <c r="D303" s="163"/>
      <c r="E303" s="163"/>
      <c r="F303" s="163"/>
      <c r="G303" s="163"/>
      <c r="H303" s="163"/>
      <c r="I303" s="163"/>
      <c r="J303" s="163"/>
      <c r="K303" s="163"/>
      <c r="L303" s="163"/>
    </row>
    <row r="304" spans="1:12" s="1" customFormat="1">
      <c r="A304" s="163"/>
      <c r="B304" s="163"/>
      <c r="C304" s="163"/>
      <c r="D304" s="163"/>
      <c r="E304" s="163"/>
      <c r="F304" s="163"/>
      <c r="G304" s="163"/>
      <c r="H304" s="163"/>
      <c r="I304" s="163"/>
      <c r="J304" s="163"/>
      <c r="K304" s="163"/>
      <c r="L304" s="163"/>
    </row>
    <row r="305" spans="1:12" s="1" customFormat="1">
      <c r="A305" s="163"/>
      <c r="B305" s="163"/>
      <c r="C305" s="163"/>
      <c r="D305" s="163"/>
      <c r="E305" s="163"/>
      <c r="F305" s="163"/>
      <c r="G305" s="163"/>
      <c r="H305" s="163"/>
      <c r="I305" s="163"/>
      <c r="J305" s="163"/>
      <c r="K305" s="163"/>
      <c r="L305" s="163"/>
    </row>
    <row r="306" spans="1:12" s="1" customFormat="1">
      <c r="A306" s="163"/>
      <c r="B306" s="163"/>
      <c r="C306" s="163"/>
      <c r="D306" s="163"/>
      <c r="E306" s="163"/>
      <c r="F306" s="163"/>
      <c r="G306" s="163"/>
      <c r="H306" s="163"/>
      <c r="I306" s="163"/>
      <c r="J306" s="163"/>
      <c r="K306" s="163"/>
      <c r="L306" s="163"/>
    </row>
    <row r="307" spans="1:12" s="1" customFormat="1">
      <c r="A307" s="163"/>
      <c r="B307" s="163"/>
      <c r="C307" s="163"/>
      <c r="D307" s="163"/>
      <c r="E307" s="163"/>
      <c r="F307" s="163"/>
      <c r="G307" s="163"/>
      <c r="H307" s="163"/>
      <c r="I307" s="163"/>
      <c r="J307" s="163"/>
      <c r="K307" s="163"/>
      <c r="L307" s="163"/>
    </row>
    <row r="308" spans="1:12" s="1" customFormat="1">
      <c r="A308" s="163"/>
      <c r="B308" s="163"/>
      <c r="C308" s="163"/>
      <c r="D308" s="163"/>
      <c r="E308" s="163"/>
      <c r="F308" s="163"/>
      <c r="G308" s="163"/>
      <c r="H308" s="163"/>
      <c r="I308" s="163"/>
      <c r="J308" s="163"/>
      <c r="K308" s="163"/>
      <c r="L308" s="163"/>
    </row>
    <row r="309" spans="1:12" s="1" customFormat="1">
      <c r="A309" s="163"/>
      <c r="B309" s="163"/>
      <c r="C309" s="163"/>
      <c r="D309" s="163"/>
      <c r="E309" s="163"/>
      <c r="F309" s="163"/>
      <c r="G309" s="163"/>
      <c r="H309" s="163"/>
      <c r="I309" s="163"/>
      <c r="J309" s="163"/>
      <c r="K309" s="163"/>
      <c r="L309" s="163"/>
    </row>
    <row r="310" spans="1:12" s="1" customFormat="1">
      <c r="A310" s="163"/>
      <c r="B310" s="163"/>
      <c r="C310" s="163"/>
      <c r="D310" s="163"/>
      <c r="E310" s="163"/>
      <c r="F310" s="163"/>
      <c r="G310" s="163"/>
      <c r="H310" s="163"/>
      <c r="I310" s="163"/>
      <c r="J310" s="163"/>
      <c r="K310" s="163"/>
      <c r="L310" s="163"/>
    </row>
    <row r="311" spans="1:12" s="1" customFormat="1">
      <c r="A311" s="163"/>
      <c r="B311" s="163"/>
      <c r="C311" s="163"/>
      <c r="D311" s="163"/>
      <c r="E311" s="163"/>
      <c r="F311" s="163"/>
      <c r="G311" s="163"/>
      <c r="H311" s="163"/>
      <c r="I311" s="163"/>
      <c r="J311" s="163"/>
      <c r="K311" s="163"/>
      <c r="L311" s="163"/>
    </row>
    <row r="312" spans="1:12" s="1" customFormat="1">
      <c r="A312" s="163"/>
      <c r="B312" s="163"/>
      <c r="C312" s="163"/>
      <c r="D312" s="163"/>
      <c r="E312" s="163"/>
      <c r="F312" s="163"/>
      <c r="G312" s="163"/>
      <c r="H312" s="163"/>
      <c r="I312" s="163"/>
      <c r="J312" s="163"/>
      <c r="K312" s="163"/>
      <c r="L312" s="163"/>
    </row>
    <row r="313" spans="1:12" s="1" customFormat="1">
      <c r="A313" s="163"/>
      <c r="B313" s="163"/>
      <c r="C313" s="163"/>
      <c r="D313" s="163"/>
      <c r="E313" s="163"/>
      <c r="F313" s="163"/>
      <c r="G313" s="163"/>
      <c r="H313" s="163"/>
      <c r="I313" s="163"/>
      <c r="J313" s="163"/>
      <c r="K313" s="163"/>
      <c r="L313" s="163"/>
    </row>
    <row r="314" spans="1:12" s="1" customFormat="1">
      <c r="A314" s="163"/>
      <c r="B314" s="163"/>
      <c r="C314" s="163"/>
      <c r="D314" s="163"/>
      <c r="E314" s="163"/>
      <c r="F314" s="163"/>
      <c r="G314" s="163"/>
      <c r="H314" s="163"/>
      <c r="I314" s="163"/>
      <c r="J314" s="163"/>
      <c r="K314" s="163"/>
      <c r="L314" s="163"/>
    </row>
    <row r="315" spans="1:12" s="1" customFormat="1">
      <c r="A315" s="163"/>
      <c r="B315" s="163"/>
      <c r="C315" s="163"/>
      <c r="D315" s="163"/>
      <c r="E315" s="163"/>
      <c r="F315" s="163"/>
      <c r="G315" s="163"/>
      <c r="H315" s="163"/>
      <c r="I315" s="163"/>
      <c r="J315" s="163"/>
      <c r="K315" s="163"/>
      <c r="L315" s="163"/>
    </row>
    <row r="316" spans="1:12" s="1" customFormat="1">
      <c r="A316" s="163"/>
      <c r="B316" s="163"/>
      <c r="C316" s="163"/>
      <c r="D316" s="163"/>
      <c r="E316" s="163"/>
      <c r="F316" s="163"/>
      <c r="G316" s="163"/>
      <c r="H316" s="163"/>
      <c r="I316" s="163"/>
      <c r="J316" s="163"/>
      <c r="K316" s="163"/>
      <c r="L316" s="163"/>
    </row>
    <row r="317" spans="1:12" s="1" customFormat="1">
      <c r="A317" s="163"/>
      <c r="B317" s="163"/>
      <c r="C317" s="163"/>
      <c r="D317" s="163"/>
      <c r="E317" s="163"/>
      <c r="F317" s="163"/>
      <c r="G317" s="163"/>
      <c r="H317" s="163"/>
      <c r="I317" s="163"/>
      <c r="J317" s="163"/>
      <c r="K317" s="163"/>
      <c r="L317" s="163"/>
    </row>
    <row r="318" spans="1:12" s="1" customFormat="1">
      <c r="A318" s="163"/>
      <c r="B318" s="163"/>
      <c r="C318" s="163"/>
      <c r="D318" s="163"/>
      <c r="E318" s="163"/>
      <c r="F318" s="163"/>
      <c r="G318" s="163"/>
      <c r="H318" s="163"/>
      <c r="I318" s="163"/>
      <c r="J318" s="163"/>
      <c r="K318" s="163"/>
      <c r="L318" s="163"/>
    </row>
    <row r="319" spans="1:12" s="1" customFormat="1">
      <c r="A319" s="163"/>
      <c r="B319" s="163"/>
      <c r="C319" s="163"/>
      <c r="D319" s="163"/>
      <c r="E319" s="163"/>
      <c r="F319" s="163"/>
      <c r="G319" s="163"/>
      <c r="H319" s="163"/>
      <c r="I319" s="163"/>
      <c r="J319" s="163"/>
      <c r="K319" s="163"/>
      <c r="L319" s="163"/>
    </row>
    <row r="320" spans="1:12" s="1" customFormat="1">
      <c r="A320" s="163"/>
      <c r="B320" s="163"/>
      <c r="C320" s="163"/>
      <c r="D320" s="163"/>
      <c r="E320" s="163"/>
      <c r="F320" s="163"/>
      <c r="G320" s="163"/>
      <c r="H320" s="163"/>
      <c r="I320" s="163"/>
      <c r="J320" s="163"/>
      <c r="K320" s="163"/>
      <c r="L320" s="163"/>
    </row>
    <row r="321" spans="1:12" s="1" customFormat="1">
      <c r="A321" s="163"/>
      <c r="B321" s="163"/>
      <c r="C321" s="163"/>
      <c r="D321" s="163"/>
      <c r="E321" s="163"/>
      <c r="F321" s="163"/>
      <c r="G321" s="163"/>
      <c r="H321" s="163"/>
      <c r="I321" s="163"/>
      <c r="J321" s="163"/>
      <c r="K321" s="163"/>
      <c r="L321" s="163"/>
    </row>
    <row r="322" spans="1:12" s="1" customFormat="1">
      <c r="A322" s="163"/>
      <c r="B322" s="163"/>
      <c r="C322" s="163"/>
      <c r="D322" s="163"/>
      <c r="E322" s="163"/>
      <c r="F322" s="163"/>
      <c r="G322" s="163"/>
      <c r="H322" s="163"/>
      <c r="I322" s="163"/>
      <c r="J322" s="163"/>
      <c r="K322" s="163"/>
      <c r="L322" s="163"/>
    </row>
    <row r="323" spans="1:12" s="1" customFormat="1">
      <c r="A323" s="163"/>
      <c r="B323" s="163"/>
      <c r="C323" s="163"/>
      <c r="D323" s="163"/>
      <c r="E323" s="163"/>
      <c r="F323" s="163"/>
      <c r="G323" s="163"/>
      <c r="H323" s="163"/>
      <c r="I323" s="163"/>
      <c r="J323" s="163"/>
      <c r="K323" s="163"/>
      <c r="L323" s="163"/>
    </row>
    <row r="324" spans="1:12" s="1" customFormat="1">
      <c r="A324" s="163"/>
      <c r="B324" s="163"/>
      <c r="C324" s="163"/>
      <c r="D324" s="163"/>
      <c r="E324" s="163"/>
      <c r="F324" s="163"/>
      <c r="G324" s="163"/>
      <c r="H324" s="163"/>
      <c r="I324" s="163"/>
      <c r="J324" s="163"/>
      <c r="K324" s="163"/>
      <c r="L324" s="163"/>
    </row>
    <row r="325" spans="1:12" s="1" customFormat="1">
      <c r="A325" s="163"/>
      <c r="B325" s="163"/>
      <c r="C325" s="163"/>
      <c r="D325" s="163"/>
      <c r="E325" s="163"/>
      <c r="F325" s="163"/>
      <c r="G325" s="163"/>
      <c r="H325" s="163"/>
      <c r="I325" s="163"/>
      <c r="J325" s="163"/>
      <c r="K325" s="163"/>
      <c r="L325" s="163"/>
    </row>
    <row r="326" spans="1:12" s="1" customFormat="1">
      <c r="A326" s="163"/>
      <c r="B326" s="163"/>
      <c r="C326" s="163"/>
      <c r="D326" s="163"/>
      <c r="E326" s="163"/>
      <c r="F326" s="163"/>
      <c r="G326" s="163"/>
      <c r="H326" s="163"/>
      <c r="I326" s="163"/>
      <c r="J326" s="163"/>
      <c r="K326" s="163"/>
      <c r="L326" s="163"/>
    </row>
    <row r="327" spans="1:12" s="1" customFormat="1">
      <c r="A327" s="163"/>
      <c r="B327" s="163"/>
      <c r="C327" s="163"/>
      <c r="D327" s="163"/>
      <c r="E327" s="163"/>
      <c r="F327" s="163"/>
      <c r="G327" s="163"/>
      <c r="H327" s="163"/>
      <c r="I327" s="163"/>
      <c r="J327" s="163"/>
      <c r="K327" s="163"/>
      <c r="L327" s="163"/>
    </row>
    <row r="328" spans="1:12" s="1" customFormat="1">
      <c r="A328" s="163"/>
      <c r="B328" s="163"/>
      <c r="C328" s="163"/>
      <c r="D328" s="163"/>
      <c r="E328" s="163"/>
      <c r="F328" s="163"/>
      <c r="G328" s="163"/>
      <c r="H328" s="163"/>
      <c r="I328" s="163"/>
      <c r="J328" s="163"/>
      <c r="K328" s="163"/>
      <c r="L328" s="163"/>
    </row>
    <row r="329" spans="1:12" s="1" customFormat="1">
      <c r="A329" s="163"/>
      <c r="B329" s="163"/>
      <c r="C329" s="163"/>
      <c r="D329" s="163"/>
      <c r="E329" s="163"/>
      <c r="F329" s="163"/>
      <c r="G329" s="163"/>
      <c r="H329" s="163"/>
      <c r="I329" s="163"/>
      <c r="J329" s="163"/>
      <c r="K329" s="163"/>
      <c r="L329" s="163"/>
    </row>
    <row r="330" spans="1:12" s="1" customFormat="1">
      <c r="A330" s="163"/>
      <c r="B330" s="163"/>
      <c r="C330" s="163"/>
      <c r="D330" s="163"/>
      <c r="E330" s="163"/>
      <c r="F330" s="163"/>
      <c r="G330" s="163"/>
      <c r="H330" s="163"/>
      <c r="I330" s="163"/>
      <c r="J330" s="163"/>
      <c r="K330" s="163"/>
      <c r="L330" s="163"/>
    </row>
    <row r="331" spans="1:12" s="1" customFormat="1">
      <c r="A331" s="163"/>
      <c r="B331" s="163"/>
      <c r="C331" s="163"/>
      <c r="D331" s="163"/>
      <c r="E331" s="163"/>
      <c r="F331" s="163"/>
      <c r="G331" s="163"/>
      <c r="H331" s="163"/>
      <c r="I331" s="163"/>
      <c r="J331" s="163"/>
      <c r="K331" s="163"/>
      <c r="L331" s="163"/>
    </row>
    <row r="332" spans="1:12" s="1" customFormat="1">
      <c r="A332" s="163"/>
      <c r="B332" s="163"/>
      <c r="C332" s="163"/>
      <c r="D332" s="163"/>
      <c r="E332" s="163"/>
      <c r="F332" s="163"/>
      <c r="G332" s="163"/>
      <c r="H332" s="163"/>
      <c r="I332" s="163"/>
      <c r="J332" s="163"/>
      <c r="K332" s="163"/>
      <c r="L332" s="163"/>
    </row>
    <row r="333" spans="1:12" s="1" customFormat="1">
      <c r="A333" s="163"/>
      <c r="B333" s="163"/>
      <c r="C333" s="163"/>
      <c r="D333" s="163"/>
      <c r="E333" s="163"/>
      <c r="F333" s="163"/>
      <c r="G333" s="163"/>
      <c r="H333" s="163"/>
      <c r="I333" s="163"/>
      <c r="J333" s="163"/>
      <c r="K333" s="163"/>
      <c r="L333" s="163"/>
    </row>
    <row r="334" spans="1:12" s="1" customFormat="1">
      <c r="A334" s="163"/>
      <c r="B334" s="163"/>
      <c r="C334" s="163"/>
      <c r="D334" s="163"/>
      <c r="E334" s="163"/>
      <c r="F334" s="163"/>
      <c r="G334" s="163"/>
      <c r="H334" s="163"/>
      <c r="I334" s="163"/>
      <c r="J334" s="163"/>
      <c r="K334" s="163"/>
      <c r="L334" s="163"/>
    </row>
    <row r="335" spans="1:12" s="1" customFormat="1">
      <c r="A335" s="163"/>
      <c r="B335" s="163"/>
      <c r="C335" s="163"/>
      <c r="D335" s="163"/>
      <c r="E335" s="163"/>
      <c r="F335" s="163"/>
      <c r="G335" s="163"/>
      <c r="H335" s="163"/>
      <c r="I335" s="163"/>
      <c r="J335" s="163"/>
      <c r="K335" s="163"/>
      <c r="L335" s="163"/>
    </row>
    <row r="336" spans="1:12" s="1" customFormat="1">
      <c r="A336" s="163"/>
      <c r="B336" s="163"/>
      <c r="C336" s="163"/>
      <c r="D336" s="163"/>
      <c r="E336" s="163"/>
      <c r="F336" s="163"/>
      <c r="G336" s="163"/>
      <c r="H336" s="163"/>
      <c r="I336" s="163"/>
      <c r="J336" s="163"/>
      <c r="K336" s="163"/>
      <c r="L336" s="163"/>
    </row>
    <row r="337" spans="1:12" s="1" customFormat="1">
      <c r="A337" s="163"/>
      <c r="B337" s="163"/>
      <c r="C337" s="163"/>
      <c r="D337" s="163"/>
      <c r="E337" s="163"/>
      <c r="F337" s="163"/>
      <c r="G337" s="163"/>
      <c r="H337" s="163"/>
      <c r="I337" s="163"/>
      <c r="J337" s="163"/>
      <c r="K337" s="163"/>
      <c r="L337" s="163"/>
    </row>
    <row r="338" spans="1:12" s="1" customFormat="1">
      <c r="A338" s="163"/>
      <c r="B338" s="163"/>
      <c r="C338" s="163"/>
      <c r="D338" s="163"/>
      <c r="E338" s="163"/>
      <c r="F338" s="163"/>
      <c r="G338" s="163"/>
      <c r="H338" s="163"/>
      <c r="I338" s="163"/>
      <c r="J338" s="163"/>
      <c r="K338" s="163"/>
      <c r="L338" s="163"/>
    </row>
    <row r="339" spans="1:12" s="1" customFormat="1">
      <c r="A339" s="163"/>
      <c r="B339" s="163"/>
      <c r="C339" s="163"/>
      <c r="D339" s="163"/>
      <c r="E339" s="163"/>
      <c r="F339" s="163"/>
      <c r="G339" s="163"/>
      <c r="H339" s="163"/>
      <c r="I339" s="163"/>
      <c r="J339" s="163"/>
      <c r="K339" s="163"/>
      <c r="L339" s="163"/>
    </row>
    <row r="340" spans="1:12" s="1" customFormat="1">
      <c r="A340" s="163"/>
      <c r="B340" s="163"/>
      <c r="C340" s="163"/>
      <c r="D340" s="163"/>
      <c r="E340" s="163"/>
      <c r="F340" s="163"/>
      <c r="G340" s="163"/>
      <c r="H340" s="163"/>
      <c r="I340" s="163"/>
      <c r="J340" s="163"/>
      <c r="K340" s="163"/>
      <c r="L340" s="163"/>
    </row>
    <row r="341" spans="1:12" s="1" customFormat="1">
      <c r="A341" s="163"/>
      <c r="B341" s="163"/>
      <c r="C341" s="163"/>
      <c r="D341" s="163"/>
      <c r="E341" s="163"/>
      <c r="F341" s="163"/>
      <c r="G341" s="163"/>
      <c r="H341" s="163"/>
      <c r="I341" s="163"/>
      <c r="J341" s="163"/>
      <c r="K341" s="163"/>
      <c r="L341" s="163"/>
    </row>
    <row r="342" spans="1:12" s="1" customFormat="1">
      <c r="A342" s="163"/>
      <c r="B342" s="163"/>
      <c r="C342" s="163"/>
      <c r="D342" s="163"/>
      <c r="E342" s="163"/>
      <c r="F342" s="163"/>
      <c r="G342" s="163"/>
      <c r="H342" s="163"/>
      <c r="I342" s="163"/>
      <c r="J342" s="163"/>
      <c r="K342" s="163"/>
      <c r="L342" s="163"/>
    </row>
    <row r="343" spans="1:12" s="1" customFormat="1">
      <c r="A343" s="163"/>
      <c r="B343" s="163"/>
      <c r="C343" s="163"/>
      <c r="D343" s="163"/>
      <c r="E343" s="163"/>
      <c r="F343" s="163"/>
      <c r="G343" s="163"/>
      <c r="H343" s="163"/>
      <c r="I343" s="163"/>
      <c r="J343" s="163"/>
      <c r="K343" s="163"/>
      <c r="L343" s="163"/>
    </row>
    <row r="344" spans="1:12" s="1" customFormat="1">
      <c r="A344" s="163"/>
      <c r="B344" s="163"/>
      <c r="C344" s="163"/>
      <c r="D344" s="163"/>
      <c r="E344" s="163"/>
      <c r="F344" s="163"/>
      <c r="G344" s="163"/>
      <c r="H344" s="163"/>
      <c r="I344" s="163"/>
      <c r="J344" s="163"/>
      <c r="K344" s="163"/>
      <c r="L344" s="163"/>
    </row>
    <row r="345" spans="1:12" s="1" customFormat="1">
      <c r="A345" s="163"/>
      <c r="B345" s="163"/>
      <c r="C345" s="163"/>
      <c r="D345" s="163"/>
      <c r="E345" s="163"/>
      <c r="F345" s="163"/>
      <c r="G345" s="163"/>
      <c r="H345" s="163"/>
      <c r="I345" s="163"/>
      <c r="J345" s="163"/>
      <c r="K345" s="163"/>
      <c r="L345" s="163"/>
    </row>
    <row r="346" spans="1:12" s="1" customFormat="1">
      <c r="A346" s="163"/>
      <c r="B346" s="163"/>
      <c r="C346" s="163"/>
      <c r="D346" s="163"/>
      <c r="E346" s="163"/>
      <c r="F346" s="163"/>
      <c r="G346" s="163"/>
      <c r="H346" s="163"/>
      <c r="I346" s="163"/>
      <c r="J346" s="163"/>
      <c r="K346" s="163"/>
      <c r="L346" s="163"/>
    </row>
    <row r="347" spans="1:12" s="1" customFormat="1">
      <c r="A347" s="163"/>
      <c r="B347" s="163"/>
      <c r="C347" s="163"/>
      <c r="D347" s="163"/>
      <c r="E347" s="163"/>
      <c r="F347" s="163"/>
      <c r="G347" s="163"/>
      <c r="H347" s="163"/>
      <c r="I347" s="163"/>
      <c r="J347" s="163"/>
      <c r="K347" s="163"/>
      <c r="L347" s="163"/>
    </row>
    <row r="348" spans="1:12" s="1" customFormat="1">
      <c r="A348" s="163"/>
      <c r="B348" s="163"/>
      <c r="C348" s="163"/>
      <c r="D348" s="163"/>
      <c r="E348" s="163"/>
      <c r="F348" s="163"/>
      <c r="G348" s="163"/>
      <c r="H348" s="163"/>
      <c r="I348" s="163"/>
      <c r="J348" s="163"/>
      <c r="K348" s="163"/>
      <c r="L348" s="163"/>
    </row>
    <row r="349" spans="1:12" s="1" customFormat="1">
      <c r="A349" s="163"/>
      <c r="B349" s="163"/>
      <c r="C349" s="163"/>
      <c r="D349" s="163"/>
      <c r="E349" s="163"/>
      <c r="F349" s="163"/>
      <c r="G349" s="163"/>
      <c r="H349" s="163"/>
      <c r="I349" s="163"/>
      <c r="J349" s="163"/>
      <c r="K349" s="163"/>
      <c r="L349" s="163"/>
    </row>
    <row r="350" spans="1:12" s="1" customFormat="1">
      <c r="A350" s="163"/>
      <c r="B350" s="163"/>
      <c r="C350" s="163"/>
      <c r="D350" s="163"/>
      <c r="E350" s="163"/>
      <c r="F350" s="163"/>
      <c r="G350" s="163"/>
      <c r="H350" s="163"/>
      <c r="I350" s="163"/>
      <c r="J350" s="163"/>
      <c r="K350" s="163"/>
      <c r="L350" s="163"/>
    </row>
    <row r="351" spans="1:12" s="1" customFormat="1">
      <c r="A351" s="163"/>
      <c r="B351" s="163"/>
      <c r="C351" s="163"/>
      <c r="D351" s="163"/>
      <c r="E351" s="163"/>
      <c r="F351" s="163"/>
      <c r="G351" s="163"/>
      <c r="H351" s="163"/>
      <c r="I351" s="163"/>
      <c r="J351" s="163"/>
      <c r="K351" s="163"/>
      <c r="L351" s="163"/>
    </row>
    <row r="352" spans="1:12" s="1" customFormat="1">
      <c r="A352" s="163"/>
      <c r="B352" s="163"/>
      <c r="C352" s="163"/>
      <c r="D352" s="163"/>
      <c r="E352" s="163"/>
      <c r="F352" s="163"/>
      <c r="G352" s="163"/>
      <c r="H352" s="163"/>
      <c r="I352" s="163"/>
      <c r="J352" s="163"/>
      <c r="K352" s="163"/>
      <c r="L352" s="163"/>
    </row>
    <row r="353" spans="1:12" s="1" customFormat="1">
      <c r="A353" s="163"/>
      <c r="B353" s="163"/>
      <c r="C353" s="163"/>
      <c r="D353" s="163"/>
      <c r="E353" s="163"/>
      <c r="F353" s="163"/>
      <c r="G353" s="163"/>
      <c r="H353" s="163"/>
      <c r="I353" s="163"/>
      <c r="J353" s="163"/>
      <c r="K353" s="163"/>
      <c r="L353" s="163"/>
    </row>
    <row r="354" spans="1:12" s="1" customFormat="1">
      <c r="A354" s="163"/>
      <c r="B354" s="163"/>
      <c r="C354" s="163"/>
      <c r="D354" s="163"/>
      <c r="E354" s="163"/>
      <c r="F354" s="163"/>
      <c r="G354" s="163"/>
      <c r="H354" s="163"/>
      <c r="I354" s="163"/>
      <c r="J354" s="163"/>
      <c r="K354" s="163"/>
      <c r="L354" s="163"/>
    </row>
    <row r="355" spans="1:12" s="1" customFormat="1">
      <c r="A355" s="163"/>
      <c r="B355" s="163"/>
      <c r="C355" s="163"/>
      <c r="D355" s="163"/>
      <c r="E355" s="163"/>
      <c r="F355" s="163"/>
      <c r="G355" s="163"/>
      <c r="H355" s="163"/>
      <c r="I355" s="163"/>
      <c r="J355" s="163"/>
      <c r="K355" s="163"/>
      <c r="L355" s="163"/>
    </row>
    <row r="356" spans="1:12" s="1" customFormat="1">
      <c r="A356" s="163"/>
      <c r="B356" s="163"/>
      <c r="C356" s="163"/>
      <c r="D356" s="163"/>
      <c r="E356" s="163"/>
      <c r="F356" s="163"/>
      <c r="G356" s="163"/>
      <c r="H356" s="163"/>
      <c r="I356" s="163"/>
      <c r="J356" s="163"/>
      <c r="K356" s="163"/>
      <c r="L356" s="163"/>
    </row>
    <row r="357" spans="1:12" s="1" customFormat="1">
      <c r="A357" s="163"/>
      <c r="B357" s="163"/>
      <c r="C357" s="163"/>
      <c r="D357" s="163"/>
      <c r="E357" s="163"/>
      <c r="F357" s="163"/>
      <c r="G357" s="163"/>
      <c r="H357" s="163"/>
      <c r="I357" s="163"/>
      <c r="J357" s="163"/>
      <c r="K357" s="163"/>
      <c r="L357" s="163"/>
    </row>
    <row r="358" spans="1:12" s="1" customFormat="1">
      <c r="A358" s="163"/>
      <c r="B358" s="163"/>
      <c r="C358" s="163"/>
      <c r="D358" s="163"/>
      <c r="E358" s="163"/>
      <c r="F358" s="163"/>
      <c r="G358" s="163"/>
      <c r="H358" s="163"/>
      <c r="I358" s="163"/>
      <c r="J358" s="163"/>
      <c r="K358" s="163"/>
      <c r="L358" s="163"/>
    </row>
    <row r="359" spans="1:12" s="1" customFormat="1">
      <c r="A359" s="163"/>
      <c r="B359" s="163"/>
      <c r="C359" s="163"/>
      <c r="D359" s="163"/>
      <c r="E359" s="163"/>
      <c r="F359" s="163"/>
      <c r="G359" s="163"/>
      <c r="H359" s="163"/>
      <c r="I359" s="163"/>
      <c r="J359" s="163"/>
      <c r="K359" s="163"/>
      <c r="L359" s="163"/>
    </row>
    <row r="360" spans="1:12" s="1" customFormat="1">
      <c r="A360" s="163"/>
      <c r="B360" s="163"/>
      <c r="C360" s="163"/>
      <c r="D360" s="163"/>
      <c r="E360" s="163"/>
      <c r="F360" s="163"/>
      <c r="G360" s="163"/>
      <c r="H360" s="163"/>
      <c r="I360" s="163"/>
      <c r="J360" s="163"/>
      <c r="K360" s="163"/>
      <c r="L360" s="163"/>
    </row>
    <row r="361" spans="1:12" s="1" customFormat="1">
      <c r="A361" s="163"/>
      <c r="B361" s="163"/>
      <c r="C361" s="163"/>
      <c r="D361" s="163"/>
      <c r="E361" s="163"/>
      <c r="F361" s="163"/>
      <c r="G361" s="163"/>
      <c r="H361" s="163"/>
      <c r="I361" s="163"/>
      <c r="J361" s="163"/>
      <c r="K361" s="163"/>
      <c r="L361" s="163"/>
    </row>
    <row r="362" spans="1:12" s="1" customFormat="1">
      <c r="A362" s="163"/>
      <c r="B362" s="163"/>
      <c r="C362" s="163"/>
      <c r="D362" s="163"/>
      <c r="E362" s="163"/>
      <c r="F362" s="163"/>
      <c r="G362" s="163"/>
      <c r="H362" s="163"/>
      <c r="I362" s="163"/>
      <c r="J362" s="163"/>
      <c r="K362" s="163"/>
      <c r="L362" s="163"/>
    </row>
    <row r="363" spans="1:12" s="1" customFormat="1">
      <c r="A363" s="163"/>
      <c r="B363" s="163"/>
      <c r="C363" s="163"/>
      <c r="D363" s="163"/>
      <c r="E363" s="163"/>
      <c r="F363" s="163"/>
      <c r="G363" s="163"/>
      <c r="H363" s="163"/>
      <c r="I363" s="163"/>
      <c r="J363" s="163"/>
      <c r="K363" s="163"/>
      <c r="L363" s="163"/>
    </row>
    <row r="364" spans="1:12" s="1" customFormat="1">
      <c r="A364" s="163"/>
      <c r="B364" s="163"/>
      <c r="C364" s="163"/>
      <c r="D364" s="163"/>
      <c r="E364" s="163"/>
      <c r="F364" s="163"/>
      <c r="G364" s="163"/>
      <c r="H364" s="163"/>
      <c r="I364" s="163"/>
      <c r="J364" s="163"/>
      <c r="K364" s="163"/>
      <c r="L364" s="163"/>
    </row>
    <row r="365" spans="1:12" s="1" customFormat="1">
      <c r="A365" s="163"/>
      <c r="B365" s="163"/>
      <c r="C365" s="163"/>
      <c r="D365" s="163"/>
      <c r="E365" s="163"/>
      <c r="F365" s="163"/>
      <c r="G365" s="163"/>
      <c r="H365" s="163"/>
      <c r="I365" s="163"/>
      <c r="J365" s="163"/>
      <c r="K365" s="163"/>
      <c r="L365" s="163"/>
    </row>
    <row r="366" spans="1:12" s="1" customFormat="1">
      <c r="A366" s="163"/>
      <c r="B366" s="163"/>
      <c r="C366" s="163"/>
      <c r="D366" s="163"/>
      <c r="E366" s="163"/>
      <c r="F366" s="163"/>
      <c r="G366" s="163"/>
      <c r="H366" s="163"/>
      <c r="I366" s="163"/>
      <c r="J366" s="163"/>
      <c r="K366" s="163"/>
      <c r="L366" s="163"/>
    </row>
    <row r="367" spans="1:12" s="1" customFormat="1">
      <c r="A367" s="163"/>
      <c r="B367" s="163"/>
      <c r="C367" s="163"/>
      <c r="D367" s="163"/>
      <c r="E367" s="163"/>
      <c r="F367" s="163"/>
      <c r="G367" s="163"/>
      <c r="H367" s="163"/>
      <c r="I367" s="163"/>
      <c r="J367" s="163"/>
      <c r="K367" s="163"/>
      <c r="L367" s="163"/>
    </row>
    <row r="368" spans="1:12" s="1" customFormat="1">
      <c r="A368" s="163"/>
      <c r="B368" s="163"/>
      <c r="C368" s="163"/>
      <c r="D368" s="163"/>
      <c r="E368" s="163"/>
      <c r="F368" s="163"/>
      <c r="G368" s="163"/>
      <c r="H368" s="163"/>
      <c r="I368" s="163"/>
      <c r="J368" s="163"/>
      <c r="K368" s="163"/>
      <c r="L368" s="163"/>
    </row>
    <row r="369" spans="1:12" s="1" customFormat="1">
      <c r="A369" s="163"/>
      <c r="B369" s="163"/>
      <c r="C369" s="163"/>
      <c r="D369" s="163"/>
      <c r="E369" s="163"/>
      <c r="F369" s="163"/>
      <c r="G369" s="163"/>
      <c r="H369" s="163"/>
      <c r="I369" s="163"/>
      <c r="J369" s="163"/>
      <c r="K369" s="163"/>
      <c r="L369" s="163"/>
    </row>
    <row r="370" spans="1:12" s="1" customFormat="1">
      <c r="A370" s="163"/>
      <c r="B370" s="163"/>
      <c r="C370" s="163"/>
      <c r="D370" s="163"/>
      <c r="E370" s="163"/>
      <c r="F370" s="163"/>
      <c r="G370" s="163"/>
      <c r="H370" s="163"/>
      <c r="I370" s="163"/>
      <c r="J370" s="163"/>
      <c r="K370" s="163"/>
      <c r="L370" s="163"/>
    </row>
    <row r="371" spans="1:12" s="1" customFormat="1">
      <c r="A371" s="163"/>
      <c r="B371" s="163"/>
      <c r="C371" s="163"/>
      <c r="D371" s="163"/>
      <c r="E371" s="163"/>
      <c r="F371" s="163"/>
      <c r="G371" s="163"/>
      <c r="H371" s="163"/>
      <c r="I371" s="163"/>
      <c r="J371" s="163"/>
      <c r="K371" s="163"/>
      <c r="L371" s="163"/>
    </row>
    <row r="372" spans="1:12" s="1" customFormat="1">
      <c r="A372" s="163"/>
      <c r="B372" s="163"/>
      <c r="C372" s="163"/>
      <c r="D372" s="163"/>
      <c r="E372" s="163"/>
      <c r="F372" s="163"/>
      <c r="G372" s="163"/>
      <c r="H372" s="163"/>
      <c r="I372" s="163"/>
      <c r="J372" s="163"/>
      <c r="K372" s="163"/>
      <c r="L372" s="163"/>
    </row>
    <row r="373" spans="1:12" s="1" customFormat="1">
      <c r="A373" s="163"/>
      <c r="B373" s="163"/>
      <c r="C373" s="163"/>
      <c r="D373" s="163"/>
      <c r="E373" s="163"/>
      <c r="F373" s="163"/>
      <c r="G373" s="163"/>
      <c r="H373" s="163"/>
      <c r="I373" s="163"/>
      <c r="J373" s="163"/>
      <c r="K373" s="163"/>
      <c r="L373" s="163"/>
    </row>
    <row r="374" spans="1:12" s="1" customFormat="1">
      <c r="A374" s="163"/>
      <c r="B374" s="163"/>
      <c r="C374" s="163"/>
      <c r="D374" s="163"/>
      <c r="E374" s="163"/>
      <c r="F374" s="163"/>
      <c r="G374" s="163"/>
      <c r="H374" s="163"/>
      <c r="I374" s="163"/>
      <c r="J374" s="163"/>
      <c r="K374" s="163"/>
      <c r="L374" s="163"/>
    </row>
    <row r="375" spans="1:12" s="1" customFormat="1">
      <c r="A375" s="163"/>
      <c r="B375" s="163"/>
      <c r="C375" s="163"/>
      <c r="D375" s="163"/>
      <c r="E375" s="163"/>
      <c r="F375" s="163"/>
      <c r="G375" s="163"/>
      <c r="H375" s="163"/>
      <c r="I375" s="163"/>
      <c r="J375" s="163"/>
      <c r="K375" s="163"/>
      <c r="L375" s="163"/>
    </row>
    <row r="376" spans="1:12" s="1" customFormat="1">
      <c r="A376" s="163"/>
      <c r="B376" s="163"/>
      <c r="C376" s="163"/>
      <c r="D376" s="163"/>
      <c r="E376" s="163"/>
      <c r="F376" s="163"/>
      <c r="G376" s="163"/>
      <c r="H376" s="163"/>
      <c r="I376" s="163"/>
      <c r="J376" s="163"/>
      <c r="K376" s="163"/>
      <c r="L376" s="163"/>
    </row>
    <row r="377" spans="1:12" s="1" customFormat="1">
      <c r="A377" s="163"/>
      <c r="B377" s="163"/>
      <c r="C377" s="163"/>
      <c r="D377" s="163"/>
      <c r="E377" s="163"/>
      <c r="F377" s="163"/>
      <c r="G377" s="163"/>
      <c r="H377" s="163"/>
      <c r="I377" s="163"/>
      <c r="J377" s="163"/>
      <c r="K377" s="163"/>
      <c r="L377" s="163"/>
    </row>
    <row r="378" spans="1:12" s="1" customFormat="1">
      <c r="A378" s="163"/>
      <c r="B378" s="163"/>
      <c r="C378" s="163"/>
      <c r="D378" s="163"/>
      <c r="E378" s="163"/>
      <c r="F378" s="163"/>
      <c r="G378" s="163"/>
      <c r="H378" s="163"/>
      <c r="I378" s="163"/>
      <c r="J378" s="163"/>
      <c r="K378" s="163"/>
      <c r="L378" s="163"/>
    </row>
    <row r="379" spans="1:12" s="1" customFormat="1">
      <c r="A379" s="163"/>
      <c r="B379" s="163"/>
      <c r="C379" s="163"/>
      <c r="D379" s="163"/>
      <c r="E379" s="163"/>
      <c r="F379" s="163"/>
      <c r="G379" s="163"/>
      <c r="H379" s="163"/>
      <c r="I379" s="163"/>
      <c r="J379" s="163"/>
      <c r="K379" s="163"/>
      <c r="L379" s="163"/>
    </row>
    <row r="380" spans="1:12" s="1" customFormat="1">
      <c r="A380" s="163"/>
      <c r="B380" s="163"/>
      <c r="C380" s="163"/>
      <c r="D380" s="163"/>
      <c r="E380" s="163"/>
      <c r="F380" s="163"/>
      <c r="G380" s="163"/>
      <c r="H380" s="163"/>
      <c r="I380" s="163"/>
      <c r="J380" s="163"/>
      <c r="K380" s="163"/>
      <c r="L380" s="163"/>
    </row>
    <row r="381" spans="1:12" s="1" customFormat="1">
      <c r="A381" s="163"/>
      <c r="B381" s="163"/>
      <c r="C381" s="163"/>
      <c r="D381" s="163"/>
      <c r="E381" s="163"/>
      <c r="F381" s="163"/>
      <c r="G381" s="163"/>
      <c r="H381" s="163"/>
      <c r="I381" s="163"/>
      <c r="J381" s="163"/>
      <c r="K381" s="163"/>
      <c r="L381" s="163"/>
    </row>
    <row r="382" spans="1:12" s="1" customFormat="1">
      <c r="A382" s="163"/>
      <c r="B382" s="163"/>
      <c r="C382" s="163"/>
      <c r="D382" s="163"/>
      <c r="E382" s="163"/>
      <c r="F382" s="163"/>
      <c r="G382" s="163"/>
      <c r="H382" s="163"/>
      <c r="I382" s="163"/>
      <c r="J382" s="163"/>
      <c r="K382" s="163"/>
      <c r="L382" s="163"/>
    </row>
    <row r="383" spans="1:12" s="1" customFormat="1">
      <c r="A383" s="163"/>
      <c r="B383" s="163"/>
      <c r="C383" s="163"/>
      <c r="D383" s="163"/>
      <c r="E383" s="163"/>
      <c r="F383" s="163"/>
      <c r="G383" s="163"/>
      <c r="H383" s="163"/>
      <c r="I383" s="163"/>
      <c r="J383" s="163"/>
      <c r="K383" s="163"/>
      <c r="L383" s="163"/>
    </row>
    <row r="384" spans="1:12" s="1" customFormat="1">
      <c r="A384" s="163"/>
      <c r="B384" s="163"/>
      <c r="C384" s="163"/>
      <c r="D384" s="163"/>
      <c r="E384" s="163"/>
      <c r="F384" s="163"/>
      <c r="G384" s="163"/>
      <c r="H384" s="163"/>
      <c r="I384" s="163"/>
      <c r="J384" s="163"/>
      <c r="K384" s="163"/>
      <c r="L384" s="163"/>
    </row>
    <row r="385" spans="1:12" s="1" customFormat="1">
      <c r="A385" s="163"/>
      <c r="B385" s="163"/>
      <c r="C385" s="163"/>
      <c r="D385" s="163"/>
      <c r="E385" s="163"/>
      <c r="F385" s="163"/>
      <c r="G385" s="163"/>
      <c r="H385" s="163"/>
      <c r="I385" s="163"/>
      <c r="J385" s="163"/>
      <c r="K385" s="163"/>
      <c r="L385" s="163"/>
    </row>
    <row r="386" spans="1:12" s="1" customFormat="1">
      <c r="A386" s="163"/>
      <c r="B386" s="163"/>
      <c r="C386" s="163"/>
      <c r="D386" s="163"/>
      <c r="E386" s="163"/>
      <c r="F386" s="163"/>
      <c r="G386" s="163"/>
      <c r="H386" s="163"/>
      <c r="I386" s="163"/>
      <c r="J386" s="163"/>
      <c r="K386" s="163"/>
      <c r="L386" s="163"/>
    </row>
    <row r="387" spans="1:12" s="1" customFormat="1">
      <c r="A387" s="163"/>
      <c r="B387" s="163"/>
      <c r="C387" s="163"/>
      <c r="D387" s="163"/>
      <c r="E387" s="163"/>
      <c r="F387" s="163"/>
      <c r="G387" s="163"/>
      <c r="H387" s="163"/>
      <c r="I387" s="163"/>
      <c r="J387" s="163"/>
      <c r="K387" s="163"/>
      <c r="L387" s="163"/>
    </row>
    <row r="388" spans="1:12" s="1" customFormat="1">
      <c r="A388" s="163"/>
      <c r="B388" s="163"/>
      <c r="C388" s="163"/>
      <c r="D388" s="163"/>
      <c r="E388" s="163"/>
      <c r="F388" s="163"/>
      <c r="G388" s="163"/>
      <c r="H388" s="163"/>
      <c r="I388" s="163"/>
      <c r="J388" s="163"/>
      <c r="K388" s="163"/>
      <c r="L388" s="163"/>
    </row>
    <row r="389" spans="1:12" s="1" customFormat="1">
      <c r="A389" s="163"/>
      <c r="B389" s="163"/>
      <c r="C389" s="163"/>
      <c r="D389" s="163"/>
      <c r="E389" s="163"/>
      <c r="F389" s="163"/>
      <c r="G389" s="163"/>
      <c r="H389" s="163"/>
      <c r="I389" s="163"/>
      <c r="J389" s="163"/>
      <c r="K389" s="163"/>
      <c r="L389" s="163"/>
    </row>
    <row r="390" spans="1:12" s="1" customFormat="1">
      <c r="A390" s="163"/>
      <c r="B390" s="163"/>
      <c r="C390" s="163"/>
      <c r="D390" s="163"/>
      <c r="E390" s="163"/>
      <c r="F390" s="163"/>
      <c r="G390" s="163"/>
      <c r="H390" s="163"/>
      <c r="I390" s="163"/>
      <c r="J390" s="163"/>
      <c r="K390" s="163"/>
      <c r="L390" s="163"/>
    </row>
    <row r="391" spans="1:12" s="1" customFormat="1">
      <c r="A391" s="163"/>
      <c r="B391" s="163"/>
      <c r="C391" s="163"/>
      <c r="D391" s="163"/>
      <c r="E391" s="163"/>
      <c r="F391" s="163"/>
      <c r="G391" s="163"/>
      <c r="H391" s="163"/>
      <c r="I391" s="163"/>
      <c r="J391" s="163"/>
      <c r="K391" s="163"/>
      <c r="L391" s="163"/>
    </row>
    <row r="392" spans="1:12" s="1" customFormat="1">
      <c r="A392" s="163"/>
      <c r="B392" s="163"/>
      <c r="C392" s="163"/>
      <c r="D392" s="163"/>
      <c r="E392" s="163"/>
      <c r="F392" s="163"/>
      <c r="G392" s="163"/>
      <c r="H392" s="163"/>
      <c r="I392" s="163"/>
      <c r="J392" s="163"/>
      <c r="K392" s="163"/>
      <c r="L392" s="163"/>
    </row>
    <row r="393" spans="1:12" s="1" customFormat="1">
      <c r="A393" s="163"/>
      <c r="B393" s="163"/>
      <c r="C393" s="163"/>
      <c r="D393" s="163"/>
      <c r="E393" s="163"/>
      <c r="F393" s="163"/>
      <c r="G393" s="163"/>
      <c r="H393" s="163"/>
      <c r="I393" s="163"/>
      <c r="J393" s="163"/>
      <c r="K393" s="163"/>
      <c r="L393" s="163"/>
    </row>
    <row r="394" spans="1:12" s="1" customFormat="1">
      <c r="A394" s="163"/>
      <c r="B394" s="163"/>
      <c r="C394" s="163"/>
      <c r="D394" s="163"/>
      <c r="E394" s="163"/>
      <c r="F394" s="163"/>
      <c r="G394" s="163"/>
      <c r="H394" s="163"/>
      <c r="I394" s="163"/>
      <c r="J394" s="163"/>
      <c r="K394" s="163"/>
      <c r="L394" s="163"/>
    </row>
    <row r="395" spans="1:12" s="1" customFormat="1">
      <c r="A395" s="163"/>
      <c r="B395" s="163"/>
      <c r="C395" s="163"/>
      <c r="D395" s="163"/>
      <c r="E395" s="163"/>
      <c r="F395" s="163"/>
      <c r="G395" s="163"/>
      <c r="H395" s="163"/>
      <c r="I395" s="163"/>
      <c r="J395" s="163"/>
      <c r="K395" s="163"/>
      <c r="L395" s="163"/>
    </row>
    <row r="396" spans="1:12" s="1" customFormat="1">
      <c r="A396" s="163"/>
      <c r="B396" s="163"/>
      <c r="C396" s="163"/>
      <c r="D396" s="163"/>
      <c r="E396" s="163"/>
      <c r="F396" s="163"/>
      <c r="G396" s="163"/>
      <c r="H396" s="163"/>
      <c r="I396" s="163"/>
      <c r="J396" s="163"/>
      <c r="K396" s="163"/>
      <c r="L396" s="163"/>
    </row>
    <row r="397" spans="1:12" s="1" customFormat="1">
      <c r="A397" s="163"/>
      <c r="B397" s="163"/>
      <c r="C397" s="163"/>
      <c r="D397" s="163"/>
      <c r="E397" s="163"/>
      <c r="F397" s="163"/>
      <c r="G397" s="163"/>
      <c r="H397" s="163"/>
      <c r="I397" s="163"/>
      <c r="J397" s="163"/>
      <c r="K397" s="163"/>
      <c r="L397" s="163"/>
    </row>
    <row r="398" spans="1:12" s="1" customFormat="1">
      <c r="A398" s="163"/>
      <c r="B398" s="163"/>
      <c r="C398" s="163"/>
      <c r="D398" s="163"/>
      <c r="E398" s="163"/>
      <c r="F398" s="163"/>
      <c r="G398" s="163"/>
      <c r="H398" s="163"/>
      <c r="I398" s="163"/>
      <c r="J398" s="163"/>
      <c r="K398" s="163"/>
      <c r="L398" s="163"/>
    </row>
    <row r="399" spans="1:12" s="1" customFormat="1">
      <c r="A399" s="163"/>
      <c r="B399" s="163"/>
      <c r="C399" s="163"/>
      <c r="D399" s="163"/>
      <c r="E399" s="163"/>
      <c r="F399" s="163"/>
      <c r="G399" s="163"/>
      <c r="H399" s="163"/>
      <c r="I399" s="163"/>
      <c r="J399" s="163"/>
      <c r="K399" s="163"/>
      <c r="L399" s="163"/>
    </row>
    <row r="400" spans="1:12" s="1" customFormat="1">
      <c r="A400" s="163"/>
      <c r="B400" s="163"/>
      <c r="C400" s="163"/>
      <c r="D400" s="163"/>
      <c r="E400" s="163"/>
      <c r="F400" s="163"/>
      <c r="G400" s="163"/>
      <c r="H400" s="163"/>
      <c r="I400" s="163"/>
      <c r="J400" s="163"/>
      <c r="K400" s="163"/>
      <c r="L400" s="163"/>
    </row>
    <row r="401" spans="1:12" s="1" customFormat="1">
      <c r="A401" s="163"/>
      <c r="B401" s="163"/>
      <c r="C401" s="163"/>
      <c r="D401" s="163"/>
      <c r="E401" s="163"/>
      <c r="F401" s="163"/>
      <c r="G401" s="163"/>
      <c r="H401" s="163"/>
      <c r="I401" s="163"/>
      <c r="J401" s="163"/>
      <c r="K401" s="163"/>
      <c r="L401" s="163"/>
    </row>
    <row r="402" spans="1:12" s="1" customFormat="1">
      <c r="A402" s="163"/>
      <c r="B402" s="163"/>
      <c r="C402" s="163"/>
      <c r="D402" s="163"/>
      <c r="E402" s="163"/>
      <c r="F402" s="163"/>
      <c r="G402" s="163"/>
      <c r="H402" s="163"/>
      <c r="I402" s="163"/>
      <c r="J402" s="163"/>
      <c r="K402" s="163"/>
      <c r="L402" s="163"/>
    </row>
    <row r="403" spans="1:12" s="1" customFormat="1">
      <c r="A403" s="163"/>
      <c r="B403" s="163"/>
      <c r="C403" s="163"/>
      <c r="D403" s="163"/>
      <c r="E403" s="163"/>
      <c r="F403" s="163"/>
      <c r="G403" s="163"/>
      <c r="H403" s="163"/>
      <c r="I403" s="163"/>
      <c r="J403" s="163"/>
      <c r="K403" s="163"/>
      <c r="L403" s="163"/>
    </row>
    <row r="404" spans="1:12" s="1" customFormat="1">
      <c r="A404" s="163"/>
      <c r="B404" s="163"/>
      <c r="C404" s="163"/>
      <c r="D404" s="163"/>
      <c r="E404" s="163"/>
      <c r="F404" s="163"/>
      <c r="G404" s="163"/>
      <c r="H404" s="163"/>
      <c r="I404" s="163"/>
      <c r="J404" s="163"/>
      <c r="K404" s="163"/>
      <c r="L404" s="163"/>
    </row>
    <row r="405" spans="1:12" s="1" customFormat="1">
      <c r="A405" s="163"/>
      <c r="B405" s="163"/>
      <c r="C405" s="163"/>
      <c r="D405" s="163"/>
      <c r="E405" s="163"/>
      <c r="F405" s="163"/>
      <c r="G405" s="163"/>
      <c r="H405" s="163"/>
      <c r="I405" s="163"/>
      <c r="J405" s="163"/>
      <c r="K405" s="163"/>
      <c r="L405" s="163"/>
    </row>
    <row r="406" spans="1:12" s="1" customFormat="1">
      <c r="A406" s="163"/>
      <c r="B406" s="163"/>
      <c r="C406" s="163"/>
      <c r="D406" s="163"/>
      <c r="E406" s="163"/>
      <c r="F406" s="163"/>
      <c r="G406" s="163"/>
      <c r="H406" s="163"/>
      <c r="I406" s="163"/>
      <c r="J406" s="163"/>
      <c r="K406" s="163"/>
      <c r="L406" s="163"/>
    </row>
    <row r="407" spans="1:12" s="1" customFormat="1">
      <c r="A407" s="163"/>
      <c r="B407" s="163"/>
      <c r="C407" s="163"/>
      <c r="D407" s="163"/>
      <c r="E407" s="163"/>
      <c r="F407" s="163"/>
      <c r="G407" s="163"/>
      <c r="H407" s="163"/>
      <c r="I407" s="163"/>
      <c r="J407" s="163"/>
      <c r="K407" s="163"/>
      <c r="L407" s="163"/>
    </row>
    <row r="408" spans="1:12" s="1" customFormat="1">
      <c r="A408" s="163"/>
      <c r="B408" s="163"/>
      <c r="C408" s="163"/>
      <c r="D408" s="163"/>
      <c r="E408" s="163"/>
      <c r="F408" s="163"/>
      <c r="G408" s="163"/>
      <c r="H408" s="163"/>
      <c r="I408" s="163"/>
      <c r="J408" s="163"/>
      <c r="K408" s="163"/>
      <c r="L408" s="163"/>
    </row>
    <row r="409" spans="1:12" s="1" customFormat="1">
      <c r="A409" s="163"/>
      <c r="B409" s="163"/>
      <c r="C409" s="163"/>
      <c r="D409" s="163"/>
      <c r="E409" s="163"/>
      <c r="F409" s="163"/>
      <c r="G409" s="163"/>
      <c r="H409" s="163"/>
      <c r="I409" s="163"/>
      <c r="J409" s="163"/>
      <c r="K409" s="163"/>
      <c r="L409" s="163"/>
    </row>
    <row r="410" spans="1:12" s="1" customFormat="1">
      <c r="A410" s="163"/>
      <c r="B410" s="163"/>
      <c r="C410" s="163"/>
      <c r="D410" s="163"/>
      <c r="E410" s="163"/>
      <c r="F410" s="163"/>
      <c r="G410" s="163"/>
      <c r="H410" s="163"/>
      <c r="I410" s="163"/>
      <c r="J410" s="163"/>
      <c r="K410" s="163"/>
      <c r="L410" s="163"/>
    </row>
    <row r="411" spans="1:12" s="1" customFormat="1">
      <c r="A411" s="163"/>
      <c r="B411" s="163"/>
      <c r="C411" s="163"/>
      <c r="D411" s="163"/>
      <c r="E411" s="163"/>
      <c r="F411" s="163"/>
      <c r="G411" s="163"/>
      <c r="H411" s="163"/>
      <c r="I411" s="163"/>
      <c r="J411" s="163"/>
      <c r="K411" s="163"/>
      <c r="L411" s="163"/>
    </row>
    <row r="412" spans="1:12" s="1" customFormat="1">
      <c r="A412" s="163"/>
      <c r="B412" s="163"/>
      <c r="C412" s="163"/>
      <c r="D412" s="163"/>
      <c r="E412" s="163"/>
      <c r="F412" s="163"/>
      <c r="G412" s="163"/>
      <c r="H412" s="163"/>
      <c r="I412" s="163"/>
      <c r="J412" s="163"/>
      <c r="K412" s="163"/>
      <c r="L412" s="163"/>
    </row>
    <row r="413" spans="1:12" s="1" customFormat="1">
      <c r="A413" s="163"/>
      <c r="B413" s="163"/>
      <c r="C413" s="163"/>
      <c r="D413" s="163"/>
      <c r="E413" s="163"/>
      <c r="F413" s="163"/>
      <c r="G413" s="163"/>
      <c r="H413" s="163"/>
      <c r="I413" s="163"/>
      <c r="J413" s="163"/>
      <c r="K413" s="163"/>
      <c r="L413" s="163"/>
    </row>
    <row r="414" spans="1:12" s="1" customFormat="1">
      <c r="A414" s="163"/>
      <c r="B414" s="163"/>
      <c r="C414" s="163"/>
      <c r="D414" s="163"/>
      <c r="E414" s="163"/>
      <c r="F414" s="163"/>
      <c r="G414" s="163"/>
      <c r="H414" s="163"/>
      <c r="I414" s="163"/>
      <c r="J414" s="163"/>
      <c r="K414" s="163"/>
      <c r="L414" s="163"/>
    </row>
    <row r="415" spans="1:12" s="1" customFormat="1">
      <c r="A415" s="163"/>
      <c r="B415" s="163"/>
      <c r="C415" s="163"/>
      <c r="D415" s="163"/>
      <c r="E415" s="163"/>
      <c r="F415" s="163"/>
      <c r="G415" s="163"/>
      <c r="H415" s="163"/>
      <c r="I415" s="163"/>
      <c r="J415" s="163"/>
      <c r="K415" s="163"/>
      <c r="L415" s="163"/>
    </row>
    <row r="416" spans="1:12" s="1" customFormat="1">
      <c r="A416" s="163"/>
      <c r="B416" s="163"/>
      <c r="C416" s="163"/>
      <c r="D416" s="163"/>
      <c r="E416" s="163"/>
      <c r="F416" s="163"/>
      <c r="G416" s="163"/>
      <c r="H416" s="163"/>
      <c r="I416" s="163"/>
      <c r="J416" s="163"/>
      <c r="K416" s="163"/>
      <c r="L416" s="163"/>
    </row>
    <row r="417" spans="1:12" s="1" customFormat="1">
      <c r="A417" s="163"/>
      <c r="B417" s="163"/>
      <c r="C417" s="163"/>
      <c r="D417" s="163"/>
      <c r="E417" s="163"/>
      <c r="F417" s="163"/>
      <c r="G417" s="163"/>
      <c r="H417" s="163"/>
      <c r="I417" s="163"/>
      <c r="J417" s="163"/>
      <c r="K417" s="163"/>
      <c r="L417" s="163"/>
    </row>
    <row r="418" spans="1:12" s="1" customFormat="1">
      <c r="A418" s="163"/>
      <c r="B418" s="163"/>
      <c r="C418" s="163"/>
      <c r="D418" s="163"/>
      <c r="E418" s="163"/>
      <c r="F418" s="163"/>
      <c r="G418" s="163"/>
      <c r="H418" s="163"/>
      <c r="I418" s="163"/>
      <c r="J418" s="163"/>
      <c r="K418" s="163"/>
      <c r="L418" s="163"/>
    </row>
    <row r="419" spans="1:12" s="1" customFormat="1">
      <c r="A419" s="163"/>
      <c r="B419" s="163"/>
      <c r="C419" s="163"/>
      <c r="D419" s="163"/>
      <c r="E419" s="163"/>
      <c r="F419" s="163"/>
      <c r="G419" s="163"/>
      <c r="H419" s="163"/>
      <c r="I419" s="163"/>
      <c r="J419" s="163"/>
      <c r="K419" s="163"/>
      <c r="L419" s="163"/>
    </row>
    <row r="420" spans="1:12" s="1" customFormat="1">
      <c r="A420" s="163"/>
      <c r="B420" s="163"/>
      <c r="C420" s="163"/>
      <c r="D420" s="163"/>
      <c r="E420" s="163"/>
      <c r="F420" s="163"/>
      <c r="G420" s="163"/>
      <c r="H420" s="163"/>
      <c r="I420" s="163"/>
      <c r="J420" s="163"/>
      <c r="K420" s="163"/>
      <c r="L420" s="163"/>
    </row>
    <row r="421" spans="1:12" s="1" customFormat="1">
      <c r="A421" s="163"/>
      <c r="B421" s="163"/>
      <c r="C421" s="163"/>
      <c r="D421" s="163"/>
      <c r="E421" s="163"/>
      <c r="F421" s="163"/>
      <c r="G421" s="163"/>
      <c r="H421" s="163"/>
      <c r="I421" s="163"/>
      <c r="J421" s="163"/>
      <c r="K421" s="163"/>
      <c r="L421" s="163"/>
    </row>
    <row r="422" spans="1:12" s="1" customFormat="1">
      <c r="A422" s="163"/>
      <c r="B422" s="163"/>
      <c r="C422" s="163"/>
      <c r="D422" s="163"/>
      <c r="E422" s="163"/>
      <c r="F422" s="163"/>
      <c r="G422" s="163"/>
      <c r="H422" s="163"/>
      <c r="I422" s="163"/>
      <c r="J422" s="163"/>
      <c r="K422" s="163"/>
      <c r="L422" s="163"/>
    </row>
    <row r="423" spans="1:12" s="1" customFormat="1">
      <c r="A423" s="163"/>
      <c r="B423" s="163"/>
      <c r="C423" s="163"/>
      <c r="D423" s="163"/>
      <c r="E423" s="163"/>
      <c r="F423" s="163"/>
      <c r="G423" s="163"/>
      <c r="H423" s="163"/>
      <c r="I423" s="163"/>
      <c r="J423" s="163"/>
      <c r="K423" s="163"/>
      <c r="L423" s="163"/>
    </row>
    <row r="424" spans="1:12" s="1" customFormat="1">
      <c r="A424" s="163"/>
      <c r="B424" s="163"/>
      <c r="C424" s="163"/>
      <c r="D424" s="163"/>
      <c r="E424" s="163"/>
      <c r="F424" s="163"/>
      <c r="G424" s="163"/>
      <c r="H424" s="163"/>
      <c r="I424" s="163"/>
      <c r="J424" s="163"/>
      <c r="K424" s="163"/>
      <c r="L424" s="163"/>
    </row>
    <row r="425" spans="1:12" s="1" customFormat="1">
      <c r="A425" s="163"/>
      <c r="B425" s="163"/>
      <c r="C425" s="163"/>
      <c r="D425" s="163"/>
      <c r="E425" s="163"/>
      <c r="F425" s="163"/>
      <c r="G425" s="163"/>
      <c r="H425" s="163"/>
      <c r="I425" s="163"/>
      <c r="J425" s="163"/>
      <c r="K425" s="163"/>
      <c r="L425" s="163"/>
    </row>
    <row r="426" spans="1:12" s="1" customFormat="1">
      <c r="A426" s="163"/>
      <c r="B426" s="163"/>
      <c r="C426" s="163"/>
      <c r="D426" s="163"/>
      <c r="E426" s="163"/>
      <c r="F426" s="163"/>
      <c r="G426" s="163"/>
      <c r="H426" s="163"/>
      <c r="I426" s="163"/>
      <c r="J426" s="163"/>
      <c r="K426" s="163"/>
      <c r="L426" s="163"/>
    </row>
    <row r="427" spans="1:12" s="1" customFormat="1">
      <c r="A427" s="163"/>
      <c r="B427" s="163"/>
      <c r="C427" s="163"/>
      <c r="D427" s="163"/>
      <c r="E427" s="163"/>
      <c r="F427" s="163"/>
      <c r="G427" s="163"/>
      <c r="H427" s="163"/>
      <c r="I427" s="163"/>
      <c r="J427" s="163"/>
      <c r="K427" s="163"/>
      <c r="L427" s="163"/>
    </row>
    <row r="428" spans="1:12" s="1" customFormat="1">
      <c r="A428" s="163"/>
      <c r="B428" s="163"/>
      <c r="C428" s="163"/>
      <c r="D428" s="163"/>
      <c r="E428" s="163"/>
      <c r="F428" s="163"/>
      <c r="G428" s="163"/>
      <c r="H428" s="163"/>
      <c r="I428" s="163"/>
      <c r="J428" s="163"/>
      <c r="K428" s="163"/>
      <c r="L428" s="163"/>
    </row>
    <row r="429" spans="1:12" s="1" customFormat="1">
      <c r="A429" s="163"/>
      <c r="B429" s="163"/>
      <c r="C429" s="163"/>
      <c r="D429" s="163"/>
      <c r="E429" s="163"/>
      <c r="F429" s="163"/>
      <c r="G429" s="163"/>
      <c r="H429" s="163"/>
      <c r="I429" s="163"/>
      <c r="J429" s="163"/>
      <c r="K429" s="163"/>
      <c r="L429" s="163"/>
    </row>
    <row r="430" spans="1:12" s="1" customFormat="1">
      <c r="A430" s="163"/>
      <c r="B430" s="163"/>
      <c r="C430" s="163"/>
      <c r="D430" s="163"/>
      <c r="E430" s="163"/>
      <c r="F430" s="163"/>
      <c r="G430" s="163"/>
      <c r="H430" s="163"/>
      <c r="I430" s="163"/>
      <c r="J430" s="163"/>
      <c r="K430" s="163"/>
      <c r="L430" s="163"/>
    </row>
    <row r="431" spans="1:12" s="1" customFormat="1">
      <c r="A431" s="163"/>
      <c r="B431" s="163"/>
      <c r="C431" s="163"/>
      <c r="D431" s="163"/>
      <c r="E431" s="163"/>
      <c r="F431" s="163"/>
      <c r="G431" s="163"/>
      <c r="H431" s="163"/>
      <c r="I431" s="163"/>
      <c r="J431" s="163"/>
      <c r="K431" s="163"/>
      <c r="L431" s="163"/>
    </row>
    <row r="432" spans="1:12" s="1" customFormat="1">
      <c r="A432" s="163"/>
      <c r="B432" s="163"/>
      <c r="C432" s="163"/>
      <c r="D432" s="163"/>
      <c r="E432" s="163"/>
      <c r="F432" s="163"/>
      <c r="G432" s="163"/>
      <c r="H432" s="163"/>
      <c r="I432" s="163"/>
      <c r="J432" s="163"/>
      <c r="K432" s="163"/>
      <c r="L432" s="163"/>
    </row>
    <row r="433" spans="1:12" s="1" customFormat="1">
      <c r="A433" s="163"/>
      <c r="B433" s="163"/>
      <c r="C433" s="163"/>
      <c r="D433" s="163"/>
      <c r="E433" s="163"/>
      <c r="F433" s="163"/>
      <c r="G433" s="163"/>
      <c r="H433" s="163"/>
      <c r="I433" s="163"/>
      <c r="J433" s="163"/>
      <c r="K433" s="163"/>
      <c r="L433" s="163"/>
    </row>
    <row r="434" spans="1:12" s="1" customFormat="1">
      <c r="A434" s="163"/>
      <c r="B434" s="163"/>
      <c r="C434" s="163"/>
      <c r="D434" s="163"/>
      <c r="E434" s="163"/>
      <c r="F434" s="163"/>
      <c r="G434" s="163"/>
      <c r="H434" s="163"/>
      <c r="I434" s="163"/>
      <c r="J434" s="163"/>
      <c r="K434" s="163"/>
      <c r="L434" s="163"/>
    </row>
    <row r="435" spans="1:12" s="1" customFormat="1">
      <c r="A435" s="163"/>
      <c r="B435" s="163"/>
      <c r="C435" s="163"/>
      <c r="D435" s="163"/>
      <c r="E435" s="163"/>
      <c r="F435" s="163"/>
      <c r="G435" s="163"/>
      <c r="H435" s="163"/>
      <c r="I435" s="163"/>
      <c r="J435" s="163"/>
      <c r="K435" s="163"/>
      <c r="L435" s="163"/>
    </row>
    <row r="436" spans="1:12" s="1" customFormat="1">
      <c r="A436" s="163"/>
      <c r="B436" s="163"/>
      <c r="C436" s="163"/>
      <c r="D436" s="163"/>
      <c r="E436" s="163"/>
      <c r="F436" s="163"/>
      <c r="G436" s="163"/>
      <c r="H436" s="163"/>
      <c r="I436" s="163"/>
      <c r="J436" s="163"/>
      <c r="K436" s="163"/>
      <c r="L436" s="163"/>
    </row>
    <row r="437" spans="1:12" s="1" customFormat="1">
      <c r="A437" s="163"/>
      <c r="B437" s="163"/>
      <c r="C437" s="163"/>
      <c r="D437" s="163"/>
      <c r="E437" s="163"/>
      <c r="F437" s="163"/>
      <c r="G437" s="163"/>
      <c r="H437" s="163"/>
      <c r="I437" s="163"/>
      <c r="J437" s="163"/>
      <c r="K437" s="163"/>
      <c r="L437" s="163"/>
    </row>
    <row r="438" spans="1:12" s="1" customFormat="1">
      <c r="A438" s="163"/>
      <c r="B438" s="163"/>
      <c r="C438" s="163"/>
      <c r="D438" s="163"/>
      <c r="E438" s="163"/>
      <c r="F438" s="163"/>
      <c r="G438" s="163"/>
      <c r="H438" s="163"/>
      <c r="I438" s="163"/>
      <c r="J438" s="163"/>
      <c r="K438" s="163"/>
      <c r="L438" s="163"/>
    </row>
    <row r="439" spans="1:12" s="1" customFormat="1">
      <c r="A439" s="163"/>
      <c r="B439" s="163"/>
      <c r="C439" s="163"/>
      <c r="D439" s="163"/>
      <c r="E439" s="163"/>
      <c r="F439" s="163"/>
      <c r="G439" s="163"/>
      <c r="H439" s="163"/>
      <c r="I439" s="163"/>
      <c r="J439" s="163"/>
      <c r="K439" s="163"/>
      <c r="L439" s="163"/>
    </row>
    <row r="440" spans="1:12" s="1" customFormat="1">
      <c r="A440" s="163"/>
      <c r="B440" s="163"/>
      <c r="C440" s="163"/>
      <c r="D440" s="163"/>
      <c r="E440" s="163"/>
      <c r="F440" s="163"/>
      <c r="G440" s="163"/>
      <c r="H440" s="163"/>
      <c r="I440" s="163"/>
      <c r="J440" s="163"/>
      <c r="K440" s="163"/>
      <c r="L440" s="163"/>
    </row>
    <row r="441" spans="1:12" s="1" customFormat="1">
      <c r="A441" s="163"/>
      <c r="B441" s="163"/>
      <c r="C441" s="163"/>
      <c r="D441" s="163"/>
      <c r="E441" s="163"/>
      <c r="F441" s="163"/>
      <c r="G441" s="163"/>
      <c r="H441" s="163"/>
      <c r="I441" s="163"/>
      <c r="J441" s="163"/>
      <c r="K441" s="163"/>
      <c r="L441" s="163"/>
    </row>
    <row r="442" spans="1:12" s="1" customFormat="1">
      <c r="A442" s="163"/>
      <c r="B442" s="163"/>
      <c r="C442" s="163"/>
      <c r="D442" s="163"/>
      <c r="E442" s="163"/>
      <c r="F442" s="163"/>
      <c r="G442" s="163"/>
      <c r="H442" s="163"/>
      <c r="I442" s="163"/>
      <c r="J442" s="163"/>
      <c r="K442" s="163"/>
      <c r="L442" s="163"/>
    </row>
    <row r="443" spans="1:12" s="1" customFormat="1">
      <c r="A443" s="163"/>
      <c r="B443" s="163"/>
      <c r="C443" s="163"/>
      <c r="D443" s="163"/>
      <c r="E443" s="163"/>
      <c r="F443" s="163"/>
      <c r="G443" s="163"/>
      <c r="H443" s="163"/>
      <c r="I443" s="163"/>
      <c r="J443" s="163"/>
      <c r="K443" s="163"/>
      <c r="L443" s="163"/>
    </row>
    <row r="444" spans="1:12" s="1" customFormat="1">
      <c r="A444" s="163"/>
      <c r="B444" s="163"/>
      <c r="C444" s="163"/>
      <c r="D444" s="163"/>
      <c r="E444" s="163"/>
      <c r="F444" s="163"/>
      <c r="G444" s="163"/>
      <c r="H444" s="163"/>
      <c r="I444" s="163"/>
      <c r="J444" s="163"/>
      <c r="K444" s="163"/>
      <c r="L444" s="163"/>
    </row>
    <row r="445" spans="1:12" s="1" customFormat="1">
      <c r="A445" s="163"/>
      <c r="B445" s="163"/>
      <c r="C445" s="163"/>
      <c r="D445" s="163"/>
      <c r="E445" s="163"/>
      <c r="F445" s="163"/>
      <c r="G445" s="163"/>
      <c r="H445" s="163"/>
      <c r="I445" s="163"/>
      <c r="J445" s="163"/>
      <c r="K445" s="163"/>
      <c r="L445" s="163"/>
    </row>
    <row r="446" spans="1:12" s="1" customFormat="1">
      <c r="A446" s="163"/>
      <c r="B446" s="163"/>
      <c r="C446" s="163"/>
      <c r="D446" s="163"/>
      <c r="E446" s="163"/>
      <c r="F446" s="163"/>
      <c r="G446" s="163"/>
      <c r="H446" s="163"/>
      <c r="I446" s="163"/>
      <c r="J446" s="163"/>
      <c r="K446" s="163"/>
      <c r="L446" s="163"/>
    </row>
    <row r="447" spans="1:12" s="1" customFormat="1">
      <c r="A447" s="163"/>
      <c r="B447" s="163"/>
      <c r="C447" s="163"/>
      <c r="D447" s="163"/>
      <c r="E447" s="163"/>
      <c r="F447" s="163"/>
      <c r="G447" s="163"/>
      <c r="H447" s="163"/>
      <c r="I447" s="163"/>
      <c r="J447" s="163"/>
      <c r="K447" s="163"/>
      <c r="L447" s="163"/>
    </row>
    <row r="448" spans="1:12" s="1" customFormat="1">
      <c r="A448" s="163"/>
      <c r="B448" s="163"/>
      <c r="C448" s="163"/>
      <c r="D448" s="163"/>
      <c r="E448" s="163"/>
      <c r="F448" s="163"/>
      <c r="G448" s="163"/>
      <c r="H448" s="163"/>
      <c r="I448" s="163"/>
      <c r="J448" s="163"/>
      <c r="K448" s="163"/>
      <c r="L448" s="163"/>
    </row>
    <row r="449" spans="1:12" s="1" customFormat="1">
      <c r="A449" s="163"/>
      <c r="B449" s="163"/>
      <c r="C449" s="163"/>
      <c r="D449" s="163"/>
      <c r="E449" s="163"/>
      <c r="F449" s="163"/>
      <c r="G449" s="163"/>
      <c r="H449" s="163"/>
      <c r="I449" s="163"/>
      <c r="J449" s="163"/>
      <c r="K449" s="163"/>
      <c r="L449" s="163"/>
    </row>
    <row r="450" spans="1:12" s="1" customFormat="1">
      <c r="A450" s="163"/>
      <c r="B450" s="163"/>
      <c r="C450" s="163"/>
      <c r="D450" s="163"/>
      <c r="E450" s="163"/>
      <c r="F450" s="163"/>
      <c r="G450" s="163"/>
      <c r="H450" s="163"/>
      <c r="I450" s="163"/>
      <c r="J450" s="163"/>
      <c r="K450" s="163"/>
      <c r="L450" s="163"/>
    </row>
    <row r="451" spans="1:12" s="1" customFormat="1">
      <c r="A451" s="163"/>
      <c r="B451" s="163"/>
      <c r="C451" s="163"/>
      <c r="D451" s="163"/>
      <c r="E451" s="163"/>
      <c r="F451" s="163"/>
      <c r="G451" s="163"/>
      <c r="H451" s="163"/>
      <c r="I451" s="163"/>
      <c r="J451" s="163"/>
      <c r="K451" s="163"/>
      <c r="L451" s="163"/>
    </row>
    <row r="452" spans="1:12" s="1" customFormat="1">
      <c r="A452" s="163"/>
      <c r="B452" s="163"/>
      <c r="C452" s="163"/>
      <c r="D452" s="163"/>
      <c r="E452" s="163"/>
      <c r="F452" s="163"/>
      <c r="G452" s="163"/>
      <c r="H452" s="163"/>
      <c r="I452" s="163"/>
      <c r="J452" s="163"/>
      <c r="K452" s="163"/>
      <c r="L452" s="163"/>
    </row>
    <row r="453" spans="1:12" s="1" customFormat="1">
      <c r="A453" s="163"/>
      <c r="B453" s="163"/>
      <c r="C453" s="163"/>
      <c r="D453" s="163"/>
      <c r="E453" s="163"/>
      <c r="F453" s="163"/>
      <c r="G453" s="163"/>
      <c r="H453" s="163"/>
      <c r="I453" s="163"/>
      <c r="J453" s="163"/>
      <c r="K453" s="163"/>
      <c r="L453" s="163"/>
    </row>
    <row r="454" spans="1:12" s="1" customFormat="1">
      <c r="A454" s="163"/>
      <c r="B454" s="163"/>
      <c r="C454" s="163"/>
      <c r="D454" s="163"/>
      <c r="E454" s="163"/>
      <c r="F454" s="163"/>
      <c r="G454" s="163"/>
      <c r="H454" s="163"/>
      <c r="I454" s="163"/>
      <c r="J454" s="163"/>
      <c r="K454" s="163"/>
      <c r="L454" s="163"/>
    </row>
    <row r="455" spans="1:12" s="1" customFormat="1">
      <c r="A455" s="163"/>
      <c r="B455" s="163"/>
      <c r="C455" s="163"/>
      <c r="D455" s="163"/>
      <c r="E455" s="163"/>
      <c r="F455" s="163"/>
      <c r="G455" s="163"/>
      <c r="H455" s="163"/>
      <c r="I455" s="163"/>
      <c r="J455" s="163"/>
      <c r="K455" s="163"/>
      <c r="L455" s="163"/>
    </row>
    <row r="456" spans="1:12" s="1" customFormat="1">
      <c r="A456" s="163"/>
      <c r="B456" s="163"/>
      <c r="C456" s="163"/>
      <c r="D456" s="163"/>
      <c r="E456" s="163"/>
      <c r="F456" s="163"/>
      <c r="G456" s="163"/>
      <c r="H456" s="163"/>
      <c r="I456" s="163"/>
      <c r="J456" s="163"/>
      <c r="K456" s="163"/>
      <c r="L456" s="163"/>
    </row>
    <row r="457" spans="1:12" s="1" customFormat="1">
      <c r="A457" s="163"/>
      <c r="B457" s="163"/>
      <c r="C457" s="163"/>
      <c r="D457" s="163"/>
      <c r="E457" s="163"/>
      <c r="F457" s="163"/>
      <c r="G457" s="163"/>
      <c r="H457" s="163"/>
      <c r="I457" s="163"/>
      <c r="J457" s="163"/>
      <c r="K457" s="163"/>
      <c r="L457" s="163"/>
    </row>
    <row r="458" spans="1:12" s="1" customFormat="1">
      <c r="A458" s="163"/>
      <c r="B458" s="163"/>
      <c r="C458" s="163"/>
      <c r="D458" s="163"/>
      <c r="E458" s="163"/>
      <c r="F458" s="163"/>
      <c r="G458" s="163"/>
      <c r="H458" s="163"/>
      <c r="I458" s="163"/>
      <c r="J458" s="163"/>
      <c r="K458" s="163"/>
      <c r="L458" s="163"/>
    </row>
    <row r="459" spans="1:12" s="1" customFormat="1">
      <c r="A459" s="163"/>
      <c r="B459" s="163"/>
      <c r="C459" s="163"/>
      <c r="D459" s="163"/>
      <c r="E459" s="163"/>
      <c r="F459" s="163"/>
      <c r="G459" s="163"/>
      <c r="H459" s="163"/>
      <c r="I459" s="163"/>
      <c r="J459" s="163"/>
      <c r="K459" s="163"/>
      <c r="L459" s="163"/>
    </row>
    <row r="460" spans="1:12" s="1" customFormat="1">
      <c r="A460" s="163"/>
      <c r="B460" s="163"/>
      <c r="C460" s="163"/>
      <c r="D460" s="163"/>
      <c r="E460" s="163"/>
      <c r="F460" s="163"/>
      <c r="G460" s="163"/>
      <c r="H460" s="163"/>
      <c r="I460" s="163"/>
      <c r="J460" s="163"/>
      <c r="K460" s="163"/>
      <c r="L460" s="163"/>
    </row>
    <row r="461" spans="1:12" s="1" customFormat="1">
      <c r="A461" s="163"/>
      <c r="B461" s="163"/>
      <c r="C461" s="163"/>
      <c r="D461" s="163"/>
      <c r="E461" s="163"/>
      <c r="F461" s="163"/>
      <c r="G461" s="163"/>
      <c r="H461" s="163"/>
      <c r="I461" s="163"/>
      <c r="J461" s="163"/>
      <c r="K461" s="163"/>
      <c r="L461" s="163"/>
    </row>
    <row r="462" spans="1:12" s="1" customFormat="1">
      <c r="A462" s="163"/>
      <c r="B462" s="163"/>
      <c r="C462" s="163"/>
      <c r="D462" s="163"/>
      <c r="E462" s="163"/>
      <c r="F462" s="163"/>
      <c r="G462" s="163"/>
      <c r="H462" s="163"/>
      <c r="I462" s="163"/>
      <c r="J462" s="163"/>
      <c r="K462" s="163"/>
      <c r="L462" s="163"/>
    </row>
    <row r="463" spans="1:12" s="1" customFormat="1">
      <c r="A463" s="163"/>
      <c r="B463" s="163"/>
      <c r="C463" s="163"/>
      <c r="D463" s="163"/>
      <c r="E463" s="163"/>
      <c r="F463" s="163"/>
      <c r="G463" s="163"/>
      <c r="H463" s="163"/>
      <c r="I463" s="163"/>
      <c r="J463" s="163"/>
      <c r="K463" s="163"/>
      <c r="L463" s="163"/>
    </row>
    <row r="464" spans="1:12" s="1" customFormat="1">
      <c r="A464" s="163"/>
      <c r="B464" s="163"/>
      <c r="C464" s="163"/>
      <c r="D464" s="163"/>
      <c r="E464" s="163"/>
      <c r="F464" s="163"/>
      <c r="G464" s="163"/>
      <c r="H464" s="163"/>
      <c r="I464" s="163"/>
      <c r="J464" s="163"/>
      <c r="K464" s="163"/>
      <c r="L464" s="163"/>
    </row>
    <row r="465" spans="1:12" s="1" customFormat="1">
      <c r="A465" s="163"/>
      <c r="B465" s="163"/>
      <c r="C465" s="163"/>
      <c r="D465" s="163"/>
      <c r="E465" s="163"/>
      <c r="F465" s="163"/>
      <c r="G465" s="163"/>
      <c r="H465" s="163"/>
      <c r="I465" s="163"/>
      <c r="J465" s="163"/>
      <c r="K465" s="163"/>
      <c r="L465" s="163"/>
    </row>
    <row r="466" spans="1:12" s="1" customFormat="1">
      <c r="A466" s="163"/>
      <c r="B466" s="163"/>
      <c r="C466" s="163"/>
      <c r="D466" s="163"/>
      <c r="E466" s="163"/>
      <c r="F466" s="163"/>
      <c r="G466" s="163"/>
      <c r="H466" s="163"/>
      <c r="I466" s="163"/>
      <c r="J466" s="163"/>
      <c r="K466" s="163"/>
      <c r="L466" s="163"/>
    </row>
    <row r="467" spans="1:12" s="1" customFormat="1">
      <c r="A467" s="163"/>
      <c r="B467" s="163"/>
      <c r="C467" s="163"/>
      <c r="D467" s="163"/>
      <c r="E467" s="163"/>
      <c r="F467" s="163"/>
      <c r="G467" s="163"/>
      <c r="H467" s="163"/>
      <c r="I467" s="163"/>
      <c r="J467" s="163"/>
      <c r="K467" s="163"/>
      <c r="L467" s="163"/>
    </row>
    <row r="468" spans="1:12" s="1" customFormat="1">
      <c r="A468" s="163"/>
      <c r="B468" s="163"/>
      <c r="C468" s="163"/>
      <c r="D468" s="163"/>
      <c r="E468" s="163"/>
      <c r="F468" s="163"/>
      <c r="G468" s="163"/>
      <c r="H468" s="163"/>
      <c r="I468" s="163"/>
      <c r="J468" s="163"/>
      <c r="K468" s="163"/>
      <c r="L468" s="163"/>
    </row>
    <row r="469" spans="1:12" s="1" customFormat="1">
      <c r="A469" s="163"/>
      <c r="B469" s="163"/>
      <c r="C469" s="163"/>
      <c r="D469" s="163"/>
      <c r="E469" s="163"/>
      <c r="F469" s="163"/>
      <c r="G469" s="163"/>
      <c r="H469" s="163"/>
      <c r="I469" s="163"/>
      <c r="J469" s="163"/>
      <c r="K469" s="163"/>
      <c r="L469" s="163"/>
    </row>
    <row r="470" spans="1:12" s="1" customFormat="1">
      <c r="A470" s="163"/>
      <c r="B470" s="163"/>
      <c r="C470" s="163"/>
      <c r="D470" s="163"/>
      <c r="E470" s="163"/>
      <c r="F470" s="163"/>
      <c r="G470" s="163"/>
      <c r="H470" s="163"/>
      <c r="I470" s="163"/>
      <c r="J470" s="163"/>
      <c r="K470" s="163"/>
      <c r="L470" s="163"/>
    </row>
    <row r="471" spans="1:12" s="1" customFormat="1">
      <c r="A471" s="163"/>
      <c r="B471" s="163"/>
      <c r="C471" s="163"/>
      <c r="D471" s="163"/>
      <c r="E471" s="163"/>
      <c r="F471" s="163"/>
      <c r="G471" s="163"/>
      <c r="H471" s="163"/>
      <c r="I471" s="163"/>
      <c r="J471" s="163"/>
      <c r="K471" s="163"/>
      <c r="L471" s="163"/>
    </row>
    <row r="472" spans="1:12" s="1" customFormat="1">
      <c r="A472" s="163"/>
      <c r="B472" s="163"/>
      <c r="C472" s="163"/>
      <c r="D472" s="163"/>
      <c r="E472" s="163"/>
      <c r="F472" s="163"/>
      <c r="G472" s="163"/>
      <c r="H472" s="163"/>
      <c r="I472" s="163"/>
      <c r="J472" s="163"/>
      <c r="K472" s="163"/>
      <c r="L472" s="163"/>
    </row>
    <row r="473" spans="1:12" s="1" customFormat="1">
      <c r="A473" s="163"/>
      <c r="B473" s="163"/>
      <c r="C473" s="163"/>
      <c r="D473" s="163"/>
      <c r="E473" s="163"/>
      <c r="F473" s="163"/>
      <c r="G473" s="163"/>
      <c r="H473" s="163"/>
      <c r="I473" s="163"/>
      <c r="J473" s="163"/>
      <c r="K473" s="163"/>
      <c r="L473" s="163"/>
    </row>
    <row r="474" spans="1:12" s="1" customFormat="1">
      <c r="A474" s="163"/>
      <c r="B474" s="163"/>
      <c r="C474" s="163"/>
      <c r="D474" s="163"/>
      <c r="E474" s="163"/>
      <c r="F474" s="163"/>
      <c r="G474" s="163"/>
      <c r="H474" s="163"/>
      <c r="I474" s="163"/>
      <c r="J474" s="163"/>
      <c r="K474" s="163"/>
      <c r="L474" s="163"/>
    </row>
    <row r="475" spans="1:12" s="1" customFormat="1">
      <c r="A475" s="163"/>
      <c r="B475" s="163"/>
      <c r="C475" s="163"/>
      <c r="D475" s="163"/>
      <c r="E475" s="163"/>
      <c r="F475" s="163"/>
      <c r="G475" s="163"/>
      <c r="H475" s="163"/>
      <c r="I475" s="163"/>
      <c r="J475" s="163"/>
      <c r="K475" s="163"/>
      <c r="L475" s="163"/>
    </row>
    <row r="476" spans="1:12" s="1" customFormat="1">
      <c r="A476" s="163"/>
      <c r="B476" s="163"/>
      <c r="C476" s="163"/>
      <c r="D476" s="163"/>
      <c r="E476" s="163"/>
      <c r="F476" s="163"/>
      <c r="G476" s="163"/>
      <c r="H476" s="163"/>
      <c r="I476" s="163"/>
      <c r="J476" s="163"/>
      <c r="K476" s="163"/>
      <c r="L476" s="163"/>
    </row>
    <row r="477" spans="1:12" s="1" customFormat="1">
      <c r="A477" s="163"/>
      <c r="B477" s="163"/>
      <c r="C477" s="163"/>
      <c r="D477" s="163"/>
      <c r="E477" s="163"/>
      <c r="F477" s="163"/>
      <c r="G477" s="163"/>
      <c r="H477" s="163"/>
      <c r="I477" s="163"/>
      <c r="J477" s="163"/>
      <c r="K477" s="163"/>
      <c r="L477" s="163"/>
    </row>
    <row r="478" spans="1:12" s="1" customFormat="1">
      <c r="A478" s="163"/>
      <c r="B478" s="163"/>
      <c r="C478" s="163"/>
      <c r="D478" s="163"/>
      <c r="E478" s="163"/>
      <c r="F478" s="163"/>
      <c r="G478" s="163"/>
      <c r="H478" s="163"/>
      <c r="I478" s="163"/>
      <c r="J478" s="163"/>
      <c r="K478" s="163"/>
      <c r="L478" s="163"/>
    </row>
    <row r="479" spans="1:12" s="1" customFormat="1">
      <c r="A479" s="163"/>
      <c r="B479" s="163"/>
      <c r="C479" s="163"/>
      <c r="D479" s="163"/>
      <c r="E479" s="163"/>
      <c r="F479" s="163"/>
      <c r="G479" s="163"/>
      <c r="H479" s="163"/>
      <c r="I479" s="163"/>
      <c r="J479" s="163"/>
      <c r="K479" s="163"/>
      <c r="L479" s="163"/>
    </row>
    <row r="480" spans="1:12" s="1" customFormat="1">
      <c r="A480" s="163"/>
      <c r="B480" s="163"/>
      <c r="C480" s="163"/>
      <c r="D480" s="163"/>
      <c r="E480" s="163"/>
      <c r="F480" s="163"/>
      <c r="G480" s="163"/>
      <c r="H480" s="163"/>
      <c r="I480" s="163"/>
      <c r="J480" s="163"/>
      <c r="K480" s="163"/>
      <c r="L480" s="163"/>
    </row>
    <row r="481" spans="1:12" s="1" customFormat="1">
      <c r="A481" s="163"/>
      <c r="B481" s="163"/>
      <c r="C481" s="163"/>
      <c r="D481" s="163"/>
      <c r="E481" s="163"/>
      <c r="F481" s="163"/>
      <c r="G481" s="163"/>
      <c r="H481" s="163"/>
      <c r="I481" s="163"/>
      <c r="J481" s="163"/>
      <c r="K481" s="163"/>
      <c r="L481" s="163"/>
    </row>
    <row r="482" spans="1:12" s="1" customFormat="1">
      <c r="A482" s="163"/>
      <c r="B482" s="163"/>
      <c r="C482" s="163"/>
      <c r="D482" s="163"/>
      <c r="E482" s="163"/>
      <c r="F482" s="163"/>
      <c r="G482" s="163"/>
      <c r="H482" s="163"/>
      <c r="I482" s="163"/>
      <c r="J482" s="163"/>
      <c r="K482" s="163"/>
      <c r="L482" s="163"/>
    </row>
    <row r="483" spans="1:12" s="1" customFormat="1">
      <c r="A483" s="163"/>
      <c r="B483" s="163"/>
      <c r="C483" s="163"/>
      <c r="D483" s="163"/>
      <c r="E483" s="163"/>
      <c r="F483" s="163"/>
      <c r="G483" s="163"/>
      <c r="H483" s="163"/>
      <c r="I483" s="163"/>
      <c r="J483" s="163"/>
      <c r="K483" s="163"/>
      <c r="L483" s="163"/>
    </row>
    <row r="484" spans="1:12" s="1" customFormat="1">
      <c r="A484" s="163"/>
      <c r="B484" s="163"/>
      <c r="C484" s="163"/>
      <c r="D484" s="163"/>
      <c r="E484" s="163"/>
      <c r="F484" s="163"/>
      <c r="G484" s="163"/>
      <c r="H484" s="163"/>
      <c r="I484" s="163"/>
      <c r="J484" s="163"/>
      <c r="K484" s="163"/>
      <c r="L484" s="163"/>
    </row>
    <row r="485" spans="1:12" s="1" customFormat="1">
      <c r="A485" s="163"/>
      <c r="B485" s="163"/>
      <c r="C485" s="163"/>
      <c r="D485" s="163"/>
      <c r="E485" s="163"/>
      <c r="F485" s="163"/>
      <c r="G485" s="163"/>
      <c r="H485" s="163"/>
      <c r="I485" s="163"/>
      <c r="J485" s="163"/>
      <c r="K485" s="163"/>
      <c r="L485" s="163"/>
    </row>
    <row r="486" spans="1:12" s="1" customFormat="1">
      <c r="A486" s="163"/>
      <c r="B486" s="163"/>
      <c r="C486" s="163"/>
      <c r="D486" s="163"/>
      <c r="E486" s="163"/>
      <c r="F486" s="163"/>
      <c r="G486" s="163"/>
      <c r="H486" s="163"/>
      <c r="I486" s="163"/>
      <c r="J486" s="163"/>
      <c r="K486" s="163"/>
      <c r="L486" s="163"/>
    </row>
    <row r="487" spans="1:12" s="1" customFormat="1">
      <c r="A487" s="163"/>
      <c r="B487" s="163"/>
      <c r="C487" s="163"/>
      <c r="D487" s="163"/>
      <c r="E487" s="163"/>
      <c r="F487" s="163"/>
      <c r="G487" s="163"/>
      <c r="H487" s="163"/>
      <c r="I487" s="163"/>
      <c r="J487" s="163"/>
      <c r="K487" s="163"/>
      <c r="L487" s="163"/>
    </row>
    <row r="488" spans="1:12" s="1" customFormat="1">
      <c r="A488" s="163"/>
      <c r="B488" s="163"/>
      <c r="C488" s="163"/>
      <c r="D488" s="163"/>
      <c r="E488" s="163"/>
      <c r="F488" s="163"/>
      <c r="G488" s="163"/>
      <c r="H488" s="163"/>
      <c r="I488" s="163"/>
      <c r="J488" s="163"/>
      <c r="K488" s="163"/>
      <c r="L488" s="163"/>
    </row>
    <row r="489" spans="1:12" s="1" customFormat="1">
      <c r="A489" s="163"/>
      <c r="B489" s="163"/>
      <c r="C489" s="163"/>
      <c r="D489" s="163"/>
      <c r="E489" s="163"/>
      <c r="F489" s="163"/>
      <c r="G489" s="163"/>
      <c r="H489" s="163"/>
      <c r="I489" s="163"/>
      <c r="J489" s="163"/>
      <c r="K489" s="163"/>
      <c r="L489" s="163"/>
    </row>
    <row r="490" spans="1:12" s="1" customFormat="1">
      <c r="A490" s="163"/>
      <c r="B490" s="163"/>
      <c r="C490" s="163"/>
      <c r="D490" s="163"/>
      <c r="E490" s="163"/>
      <c r="F490" s="163"/>
      <c r="G490" s="163"/>
      <c r="H490" s="163"/>
      <c r="I490" s="163"/>
      <c r="J490" s="163"/>
      <c r="K490" s="163"/>
      <c r="L490" s="163"/>
    </row>
    <row r="491" spans="1:12" s="1" customFormat="1">
      <c r="A491" s="163"/>
      <c r="B491" s="163"/>
      <c r="C491" s="163"/>
      <c r="D491" s="163"/>
      <c r="E491" s="163"/>
      <c r="F491" s="163"/>
      <c r="G491" s="163"/>
      <c r="H491" s="163"/>
      <c r="I491" s="163"/>
      <c r="J491" s="163"/>
      <c r="K491" s="163"/>
      <c r="L491" s="163"/>
    </row>
    <row r="492" spans="1:12" s="1" customFormat="1">
      <c r="A492" s="163"/>
      <c r="B492" s="163"/>
      <c r="C492" s="163"/>
      <c r="D492" s="163"/>
      <c r="E492" s="163"/>
      <c r="F492" s="163"/>
      <c r="G492" s="163"/>
      <c r="H492" s="163"/>
      <c r="I492" s="163"/>
      <c r="J492" s="163"/>
      <c r="K492" s="163"/>
      <c r="L492" s="163"/>
    </row>
    <row r="493" spans="1:12" s="1" customFormat="1">
      <c r="A493" s="163"/>
      <c r="B493" s="163"/>
      <c r="C493" s="163"/>
      <c r="D493" s="163"/>
      <c r="E493" s="163"/>
      <c r="F493" s="163"/>
      <c r="G493" s="163"/>
      <c r="H493" s="163"/>
      <c r="I493" s="163"/>
      <c r="J493" s="163"/>
      <c r="K493" s="163"/>
      <c r="L493" s="163"/>
    </row>
    <row r="494" spans="1:12" s="1" customFormat="1">
      <c r="A494" s="163"/>
      <c r="B494" s="163"/>
      <c r="C494" s="163"/>
      <c r="D494" s="163"/>
      <c r="E494" s="163"/>
      <c r="F494" s="163"/>
      <c r="G494" s="163"/>
      <c r="H494" s="163"/>
      <c r="I494" s="163"/>
      <c r="J494" s="163"/>
      <c r="K494" s="163"/>
      <c r="L494" s="163"/>
    </row>
    <row r="495" spans="1:12" s="1" customFormat="1">
      <c r="A495" s="163"/>
      <c r="B495" s="163"/>
      <c r="C495" s="163"/>
      <c r="D495" s="163"/>
      <c r="E495" s="163"/>
      <c r="F495" s="163"/>
      <c r="G495" s="163"/>
      <c r="H495" s="163"/>
      <c r="I495" s="163"/>
      <c r="J495" s="163"/>
      <c r="K495" s="163"/>
      <c r="L495" s="163"/>
    </row>
    <row r="496" spans="1:12" s="1" customFormat="1">
      <c r="A496" s="163"/>
      <c r="B496" s="163"/>
      <c r="C496" s="163"/>
      <c r="D496" s="163"/>
      <c r="E496" s="163"/>
      <c r="F496" s="163"/>
      <c r="G496" s="163"/>
      <c r="H496" s="163"/>
      <c r="I496" s="163"/>
      <c r="J496" s="163"/>
      <c r="K496" s="163"/>
      <c r="L496" s="163"/>
    </row>
    <row r="497" spans="1:12" s="1" customFormat="1">
      <c r="A497" s="163"/>
      <c r="B497" s="163"/>
      <c r="C497" s="163"/>
      <c r="D497" s="163"/>
      <c r="E497" s="163"/>
      <c r="F497" s="163"/>
      <c r="G497" s="163"/>
      <c r="H497" s="163"/>
      <c r="I497" s="163"/>
      <c r="J497" s="163"/>
      <c r="K497" s="163"/>
      <c r="L497" s="163"/>
    </row>
    <row r="498" spans="1:12" s="1" customFormat="1">
      <c r="A498" s="163"/>
      <c r="B498" s="163"/>
      <c r="C498" s="163"/>
      <c r="D498" s="163"/>
      <c r="E498" s="163"/>
      <c r="F498" s="163"/>
      <c r="G498" s="163"/>
      <c r="H498" s="163"/>
      <c r="I498" s="163"/>
      <c r="J498" s="163"/>
      <c r="K498" s="163"/>
      <c r="L498" s="163"/>
    </row>
    <row r="499" spans="1:12" s="1" customFormat="1">
      <c r="A499" s="163"/>
      <c r="B499" s="163"/>
      <c r="C499" s="163"/>
      <c r="D499" s="163"/>
      <c r="E499" s="163"/>
      <c r="F499" s="163"/>
      <c r="G499" s="163"/>
      <c r="H499" s="163"/>
      <c r="I499" s="163"/>
      <c r="J499" s="163"/>
      <c r="K499" s="163"/>
      <c r="L499" s="163"/>
    </row>
    <row r="500" spans="1:12" s="1" customFormat="1">
      <c r="A500" s="163"/>
      <c r="B500" s="163"/>
      <c r="C500" s="163"/>
      <c r="D500" s="163"/>
      <c r="E500" s="163"/>
      <c r="F500" s="163"/>
      <c r="G500" s="163"/>
      <c r="H500" s="163"/>
      <c r="I500" s="163"/>
      <c r="J500" s="163"/>
      <c r="K500" s="163"/>
      <c r="L500" s="163"/>
    </row>
    <row r="501" spans="1:12" s="1" customFormat="1">
      <c r="A501" s="163"/>
      <c r="B501" s="163"/>
      <c r="C501" s="163"/>
      <c r="D501" s="163"/>
      <c r="E501" s="163"/>
      <c r="F501" s="163"/>
      <c r="G501" s="163"/>
      <c r="H501" s="163"/>
      <c r="I501" s="163"/>
      <c r="J501" s="163"/>
      <c r="K501" s="163"/>
      <c r="L501" s="163"/>
    </row>
    <row r="502" spans="1:12" s="1" customFormat="1">
      <c r="A502" s="163"/>
      <c r="B502" s="163"/>
      <c r="C502" s="163"/>
      <c r="D502" s="163"/>
      <c r="E502" s="163"/>
      <c r="F502" s="163"/>
      <c r="G502" s="163"/>
      <c r="H502" s="163"/>
      <c r="I502" s="163"/>
      <c r="J502" s="163"/>
      <c r="K502" s="163"/>
      <c r="L502" s="163"/>
    </row>
    <row r="503" spans="1:12" s="1" customFormat="1">
      <c r="A503" s="163"/>
      <c r="B503" s="163"/>
      <c r="C503" s="163"/>
      <c r="D503" s="163"/>
      <c r="E503" s="163"/>
      <c r="F503" s="163"/>
      <c r="G503" s="163"/>
      <c r="H503" s="163"/>
      <c r="I503" s="163"/>
      <c r="J503" s="163"/>
      <c r="K503" s="163"/>
      <c r="L503" s="163"/>
    </row>
    <row r="504" spans="1:12" s="1" customFormat="1">
      <c r="A504" s="163"/>
      <c r="B504" s="163"/>
      <c r="C504" s="163"/>
      <c r="D504" s="163"/>
      <c r="E504" s="163"/>
      <c r="F504" s="163"/>
      <c r="G504" s="163"/>
      <c r="H504" s="163"/>
      <c r="I504" s="163"/>
      <c r="J504" s="163"/>
      <c r="K504" s="163"/>
      <c r="L504" s="163"/>
    </row>
    <row r="505" spans="1:12" s="1" customFormat="1">
      <c r="A505" s="163"/>
      <c r="B505" s="163"/>
      <c r="C505" s="163"/>
      <c r="D505" s="163"/>
      <c r="E505" s="163"/>
      <c r="F505" s="163"/>
      <c r="G505" s="163"/>
      <c r="H505" s="163"/>
      <c r="I505" s="163"/>
      <c r="J505" s="163"/>
      <c r="K505" s="163"/>
      <c r="L505" s="163"/>
    </row>
    <row r="506" spans="1:12" s="1" customFormat="1">
      <c r="A506" s="163"/>
      <c r="B506" s="163"/>
      <c r="C506" s="163"/>
      <c r="D506" s="163"/>
      <c r="E506" s="163"/>
      <c r="F506" s="163"/>
      <c r="G506" s="163"/>
      <c r="H506" s="163"/>
      <c r="I506" s="163"/>
      <c r="J506" s="163"/>
      <c r="K506" s="163"/>
      <c r="L506" s="163"/>
    </row>
    <row r="507" spans="1:12" s="1" customFormat="1">
      <c r="A507" s="163"/>
      <c r="B507" s="163"/>
      <c r="C507" s="163"/>
      <c r="D507" s="163"/>
      <c r="E507" s="163"/>
      <c r="F507" s="163"/>
      <c r="G507" s="163"/>
      <c r="H507" s="163"/>
      <c r="I507" s="163"/>
      <c r="J507" s="163"/>
      <c r="K507" s="163"/>
      <c r="L507" s="163"/>
    </row>
    <row r="508" spans="1:12" s="1" customFormat="1">
      <c r="A508" s="163"/>
      <c r="B508" s="163"/>
      <c r="C508" s="163"/>
      <c r="D508" s="163"/>
      <c r="E508" s="163"/>
      <c r="F508" s="163"/>
      <c r="G508" s="163"/>
      <c r="H508" s="163"/>
      <c r="I508" s="163"/>
      <c r="J508" s="163"/>
      <c r="K508" s="163"/>
      <c r="L508" s="163"/>
    </row>
    <row r="509" spans="1:12" s="1" customFormat="1">
      <c r="A509" s="163"/>
      <c r="B509" s="163"/>
      <c r="C509" s="163"/>
      <c r="D509" s="163"/>
      <c r="E509" s="163"/>
      <c r="F509" s="163"/>
      <c r="G509" s="163"/>
      <c r="H509" s="163"/>
      <c r="I509" s="163"/>
      <c r="J509" s="163"/>
      <c r="K509" s="163"/>
      <c r="L509" s="163"/>
    </row>
    <row r="510" spans="1:12" s="1" customFormat="1">
      <c r="A510" s="163"/>
      <c r="B510" s="163"/>
      <c r="C510" s="163"/>
      <c r="D510" s="163"/>
      <c r="E510" s="163"/>
      <c r="F510" s="163"/>
      <c r="G510" s="163"/>
      <c r="H510" s="163"/>
      <c r="I510" s="163"/>
      <c r="J510" s="163"/>
      <c r="K510" s="163"/>
      <c r="L510" s="163"/>
    </row>
    <row r="511" spans="1:12" s="1" customFormat="1">
      <c r="A511" s="163"/>
      <c r="B511" s="163"/>
      <c r="C511" s="163"/>
      <c r="D511" s="163"/>
      <c r="E511" s="163"/>
      <c r="F511" s="163"/>
      <c r="G511" s="163"/>
      <c r="H511" s="163"/>
      <c r="I511" s="163"/>
      <c r="J511" s="163"/>
      <c r="K511" s="163"/>
      <c r="L511" s="163"/>
    </row>
    <row r="512" spans="1:12" s="1" customFormat="1">
      <c r="A512" s="163"/>
      <c r="B512" s="163"/>
      <c r="C512" s="163"/>
      <c r="D512" s="163"/>
      <c r="E512" s="163"/>
      <c r="F512" s="163"/>
      <c r="G512" s="163"/>
      <c r="H512" s="163"/>
      <c r="I512" s="163"/>
      <c r="J512" s="163"/>
      <c r="K512" s="163"/>
      <c r="L512" s="163"/>
    </row>
    <row r="513" spans="1:12" s="1" customFormat="1">
      <c r="A513" s="163"/>
      <c r="B513" s="163"/>
      <c r="C513" s="163"/>
      <c r="D513" s="163"/>
      <c r="E513" s="163"/>
      <c r="F513" s="163"/>
      <c r="G513" s="163"/>
      <c r="H513" s="163"/>
      <c r="I513" s="163"/>
      <c r="J513" s="163"/>
      <c r="K513" s="163"/>
      <c r="L513" s="163"/>
    </row>
    <row r="514" spans="1:12" s="1" customFormat="1">
      <c r="A514" s="163"/>
      <c r="B514" s="163"/>
      <c r="C514" s="163"/>
      <c r="D514" s="163"/>
      <c r="E514" s="163"/>
      <c r="F514" s="163"/>
      <c r="G514" s="163"/>
      <c r="H514" s="163"/>
      <c r="I514" s="163"/>
      <c r="J514" s="163"/>
      <c r="K514" s="163"/>
      <c r="L514" s="163"/>
    </row>
    <row r="515" spans="1:12" s="1" customFormat="1">
      <c r="A515" s="163"/>
      <c r="B515" s="163"/>
      <c r="C515" s="163"/>
      <c r="D515" s="163"/>
      <c r="E515" s="163"/>
      <c r="F515" s="163"/>
      <c r="G515" s="163"/>
      <c r="H515" s="163"/>
      <c r="I515" s="163"/>
      <c r="J515" s="163"/>
      <c r="K515" s="163"/>
      <c r="L515" s="163"/>
    </row>
    <row r="516" spans="1:12" s="1" customFormat="1">
      <c r="A516" s="163"/>
      <c r="B516" s="163"/>
      <c r="C516" s="163"/>
      <c r="D516" s="163"/>
      <c r="E516" s="163"/>
      <c r="F516" s="163"/>
      <c r="G516" s="163"/>
      <c r="H516" s="163"/>
      <c r="I516" s="163"/>
      <c r="J516" s="163"/>
      <c r="K516" s="163"/>
      <c r="L516" s="163"/>
    </row>
    <row r="517" spans="1:12" s="1" customFormat="1">
      <c r="A517" s="163"/>
      <c r="B517" s="163"/>
      <c r="C517" s="163"/>
      <c r="D517" s="163"/>
      <c r="E517" s="163"/>
      <c r="F517" s="163"/>
      <c r="G517" s="163"/>
      <c r="H517" s="163"/>
      <c r="I517" s="163"/>
      <c r="J517" s="163"/>
      <c r="K517" s="163"/>
      <c r="L517" s="163"/>
    </row>
    <row r="518" spans="1:12" s="1" customFormat="1">
      <c r="A518" s="163"/>
      <c r="B518" s="163"/>
      <c r="C518" s="163"/>
      <c r="D518" s="163"/>
      <c r="E518" s="163"/>
      <c r="F518" s="163"/>
      <c r="G518" s="163"/>
      <c r="H518" s="163"/>
      <c r="I518" s="163"/>
      <c r="J518" s="163"/>
      <c r="K518" s="163"/>
      <c r="L518" s="163"/>
    </row>
    <row r="519" spans="1:12" s="1" customFormat="1">
      <c r="A519" s="163"/>
      <c r="B519" s="163"/>
      <c r="C519" s="163"/>
      <c r="D519" s="163"/>
      <c r="E519" s="163"/>
      <c r="F519" s="163"/>
      <c r="G519" s="163"/>
      <c r="H519" s="163"/>
      <c r="I519" s="163"/>
      <c r="J519" s="163"/>
      <c r="K519" s="163"/>
      <c r="L519" s="163"/>
    </row>
    <row r="520" spans="1:12" s="1" customFormat="1">
      <c r="A520" s="163"/>
      <c r="B520" s="163"/>
      <c r="C520" s="163"/>
      <c r="D520" s="163"/>
      <c r="E520" s="163"/>
      <c r="F520" s="163"/>
      <c r="G520" s="163"/>
      <c r="H520" s="163"/>
      <c r="I520" s="163"/>
      <c r="J520" s="163"/>
      <c r="K520" s="163"/>
      <c r="L520" s="163"/>
    </row>
    <row r="521" spans="1:12" s="1" customFormat="1">
      <c r="A521" s="163"/>
      <c r="B521" s="163"/>
      <c r="C521" s="163"/>
      <c r="D521" s="163"/>
      <c r="E521" s="163"/>
      <c r="F521" s="163"/>
      <c r="G521" s="163"/>
      <c r="H521" s="163"/>
      <c r="I521" s="163"/>
      <c r="J521" s="163"/>
      <c r="K521" s="163"/>
      <c r="L521" s="163"/>
    </row>
    <row r="522" spans="1:12" s="1" customFormat="1">
      <c r="A522" s="163"/>
      <c r="B522" s="163"/>
      <c r="C522" s="163"/>
      <c r="D522" s="163"/>
      <c r="E522" s="163"/>
      <c r="F522" s="163"/>
      <c r="G522" s="163"/>
      <c r="H522" s="163"/>
      <c r="I522" s="163"/>
      <c r="J522" s="163"/>
      <c r="K522" s="163"/>
      <c r="L522" s="163"/>
    </row>
    <row r="523" spans="1:12" s="1" customFormat="1">
      <c r="A523" s="163"/>
      <c r="B523" s="163"/>
      <c r="C523" s="163"/>
      <c r="D523" s="163"/>
      <c r="E523" s="163"/>
      <c r="F523" s="163"/>
      <c r="G523" s="163"/>
      <c r="H523" s="163"/>
      <c r="I523" s="163"/>
      <c r="J523" s="163"/>
      <c r="K523" s="163"/>
      <c r="L523" s="163"/>
    </row>
    <row r="524" spans="1:12" s="1" customFormat="1">
      <c r="A524" s="163"/>
      <c r="B524" s="163"/>
      <c r="C524" s="163"/>
      <c r="D524" s="163"/>
      <c r="E524" s="163"/>
      <c r="F524" s="163"/>
      <c r="G524" s="163"/>
      <c r="H524" s="163"/>
      <c r="I524" s="163"/>
      <c r="J524" s="163"/>
      <c r="K524" s="163"/>
      <c r="L524" s="163"/>
    </row>
    <row r="525" spans="1:12" s="1" customFormat="1">
      <c r="A525" s="163"/>
      <c r="B525" s="163"/>
      <c r="C525" s="163"/>
      <c r="D525" s="163"/>
      <c r="E525" s="163"/>
      <c r="F525" s="163"/>
      <c r="G525" s="163"/>
      <c r="H525" s="163"/>
      <c r="I525" s="163"/>
      <c r="J525" s="163"/>
      <c r="K525" s="163"/>
      <c r="L525" s="163"/>
    </row>
    <row r="526" spans="1:12" s="1" customFormat="1">
      <c r="A526" s="163"/>
      <c r="B526" s="163"/>
      <c r="C526" s="163"/>
      <c r="D526" s="163"/>
      <c r="E526" s="163"/>
      <c r="F526" s="163"/>
      <c r="G526" s="163"/>
      <c r="H526" s="163"/>
      <c r="I526" s="163"/>
      <c r="J526" s="163"/>
      <c r="K526" s="163"/>
      <c r="L526" s="163"/>
    </row>
    <row r="527" spans="1:12" s="1" customFormat="1">
      <c r="A527" s="163"/>
      <c r="B527" s="163"/>
      <c r="C527" s="163"/>
      <c r="D527" s="163"/>
      <c r="E527" s="163"/>
      <c r="F527" s="163"/>
      <c r="G527" s="163"/>
      <c r="H527" s="163"/>
      <c r="I527" s="163"/>
      <c r="J527" s="163"/>
      <c r="K527" s="163"/>
      <c r="L527" s="163"/>
    </row>
    <row r="528" spans="1:12" s="1" customFormat="1">
      <c r="A528" s="163"/>
      <c r="B528" s="163"/>
      <c r="C528" s="163"/>
      <c r="D528" s="163"/>
      <c r="E528" s="163"/>
      <c r="F528" s="163"/>
      <c r="G528" s="163"/>
      <c r="H528" s="163"/>
      <c r="I528" s="163"/>
      <c r="J528" s="163"/>
      <c r="K528" s="163"/>
      <c r="L528" s="163"/>
    </row>
    <row r="529" spans="1:12" s="1" customFormat="1">
      <c r="A529" s="163"/>
      <c r="B529" s="163"/>
      <c r="C529" s="163"/>
      <c r="D529" s="163"/>
      <c r="E529" s="163"/>
      <c r="F529" s="163"/>
      <c r="G529" s="163"/>
      <c r="H529" s="163"/>
      <c r="I529" s="163"/>
      <c r="J529" s="163"/>
      <c r="K529" s="163"/>
      <c r="L529" s="163"/>
    </row>
    <row r="530" spans="1:12" s="1" customFormat="1">
      <c r="A530" s="163"/>
      <c r="B530" s="163"/>
      <c r="C530" s="163"/>
      <c r="D530" s="163"/>
      <c r="E530" s="163"/>
      <c r="F530" s="163"/>
      <c r="G530" s="163"/>
      <c r="H530" s="163"/>
      <c r="I530" s="163"/>
      <c r="J530" s="163"/>
      <c r="K530" s="163"/>
      <c r="L530" s="163"/>
    </row>
    <row r="531" spans="1:12" s="1" customFormat="1">
      <c r="A531" s="163"/>
      <c r="B531" s="163"/>
      <c r="C531" s="163"/>
      <c r="D531" s="163"/>
      <c r="E531" s="163"/>
      <c r="F531" s="163"/>
      <c r="G531" s="163"/>
      <c r="H531" s="163"/>
      <c r="I531" s="163"/>
      <c r="J531" s="163"/>
      <c r="K531" s="163"/>
      <c r="L531" s="163"/>
    </row>
    <row r="532" spans="1:12" s="1" customFormat="1">
      <c r="A532" s="163"/>
      <c r="B532" s="163"/>
      <c r="C532" s="163"/>
      <c r="D532" s="163"/>
      <c r="E532" s="163"/>
      <c r="F532" s="163"/>
      <c r="G532" s="163"/>
      <c r="H532" s="163"/>
      <c r="I532" s="163"/>
      <c r="J532" s="163"/>
      <c r="K532" s="163"/>
      <c r="L532" s="163"/>
    </row>
    <row r="533" spans="1:12" s="1" customFormat="1">
      <c r="A533" s="163"/>
      <c r="B533" s="163"/>
      <c r="C533" s="163"/>
      <c r="D533" s="163"/>
      <c r="E533" s="163"/>
      <c r="F533" s="163"/>
      <c r="G533" s="163"/>
      <c r="H533" s="163"/>
      <c r="I533" s="163"/>
      <c r="J533" s="163"/>
      <c r="K533" s="163"/>
      <c r="L533" s="163"/>
    </row>
    <row r="534" spans="1:12" s="1" customFormat="1">
      <c r="A534" s="163"/>
      <c r="B534" s="163"/>
      <c r="C534" s="163"/>
      <c r="D534" s="163"/>
      <c r="E534" s="163"/>
      <c r="F534" s="163"/>
      <c r="G534" s="163"/>
      <c r="H534" s="163"/>
      <c r="I534" s="163"/>
      <c r="J534" s="163"/>
      <c r="K534" s="163"/>
      <c r="L534" s="163"/>
    </row>
    <row r="535" spans="1:12" s="1" customFormat="1">
      <c r="A535" s="163"/>
      <c r="B535" s="163"/>
      <c r="C535" s="163"/>
      <c r="D535" s="163"/>
      <c r="E535" s="163"/>
      <c r="F535" s="163"/>
      <c r="G535" s="163"/>
      <c r="H535" s="163"/>
      <c r="I535" s="163"/>
      <c r="J535" s="163"/>
      <c r="K535" s="163"/>
      <c r="L535" s="163"/>
    </row>
    <row r="536" spans="1:12" s="1" customFormat="1">
      <c r="A536" s="163"/>
      <c r="B536" s="163"/>
      <c r="C536" s="163"/>
      <c r="D536" s="163"/>
      <c r="E536" s="163"/>
      <c r="F536" s="163"/>
      <c r="G536" s="163"/>
      <c r="H536" s="163"/>
      <c r="I536" s="163"/>
      <c r="J536" s="163"/>
      <c r="K536" s="163"/>
      <c r="L536" s="163"/>
    </row>
    <row r="537" spans="1:12" s="1" customFormat="1">
      <c r="A537" s="163"/>
      <c r="B537" s="163"/>
      <c r="C537" s="163"/>
      <c r="D537" s="163"/>
      <c r="E537" s="163"/>
      <c r="F537" s="163"/>
      <c r="G537" s="163"/>
      <c r="H537" s="163"/>
      <c r="I537" s="163"/>
      <c r="J537" s="163"/>
      <c r="K537" s="163"/>
      <c r="L537" s="163"/>
    </row>
    <row r="538" spans="1:12" s="1" customFormat="1">
      <c r="A538" s="163"/>
      <c r="B538" s="163"/>
      <c r="C538" s="163"/>
      <c r="D538" s="163"/>
      <c r="E538" s="163"/>
      <c r="F538" s="163"/>
      <c r="G538" s="163"/>
      <c r="H538" s="163"/>
      <c r="I538" s="163"/>
      <c r="J538" s="163"/>
      <c r="K538" s="163"/>
      <c r="L538" s="163"/>
    </row>
    <row r="539" spans="1:12" s="1" customFormat="1">
      <c r="A539" s="163"/>
      <c r="B539" s="163"/>
      <c r="C539" s="163"/>
      <c r="D539" s="163"/>
      <c r="E539" s="163"/>
      <c r="F539" s="163"/>
      <c r="G539" s="163"/>
      <c r="H539" s="163"/>
      <c r="I539" s="163"/>
      <c r="J539" s="163"/>
      <c r="K539" s="163"/>
      <c r="L539" s="163"/>
    </row>
    <row r="540" spans="1:12" s="1" customFormat="1">
      <c r="A540" s="163"/>
      <c r="B540" s="163"/>
      <c r="C540" s="163"/>
      <c r="D540" s="163"/>
      <c r="E540" s="163"/>
      <c r="F540" s="163"/>
      <c r="G540" s="163"/>
      <c r="H540" s="163"/>
      <c r="I540" s="163"/>
      <c r="J540" s="163"/>
      <c r="K540" s="163"/>
      <c r="L540" s="163"/>
    </row>
    <row r="541" spans="1:12" s="1" customFormat="1">
      <c r="A541" s="163"/>
      <c r="B541" s="163"/>
      <c r="C541" s="163"/>
      <c r="D541" s="163"/>
      <c r="E541" s="163"/>
      <c r="F541" s="163"/>
      <c r="G541" s="163"/>
      <c r="H541" s="163"/>
      <c r="I541" s="163"/>
      <c r="J541" s="163"/>
      <c r="K541" s="163"/>
      <c r="L541" s="163"/>
    </row>
    <row r="542" spans="1:12" s="1" customFormat="1">
      <c r="A542" s="163"/>
      <c r="B542" s="163"/>
      <c r="C542" s="163"/>
      <c r="D542" s="163"/>
      <c r="E542" s="163"/>
      <c r="F542" s="163"/>
      <c r="G542" s="163"/>
      <c r="H542" s="163"/>
      <c r="I542" s="163"/>
      <c r="J542" s="163"/>
      <c r="K542" s="163"/>
      <c r="L542" s="163"/>
    </row>
    <row r="543" spans="1:12" s="1" customFormat="1">
      <c r="A543" s="163"/>
      <c r="B543" s="163"/>
      <c r="C543" s="163"/>
      <c r="D543" s="163"/>
      <c r="E543" s="163"/>
      <c r="F543" s="163"/>
      <c r="G543" s="163"/>
      <c r="H543" s="163"/>
      <c r="I543" s="163"/>
      <c r="J543" s="163"/>
      <c r="K543" s="163"/>
      <c r="L543" s="163"/>
    </row>
    <row r="544" spans="1:12" s="1" customFormat="1">
      <c r="A544" s="163"/>
      <c r="B544" s="163"/>
      <c r="C544" s="163"/>
      <c r="D544" s="163"/>
      <c r="E544" s="163"/>
      <c r="F544" s="163"/>
      <c r="G544" s="163"/>
      <c r="H544" s="163"/>
      <c r="I544" s="163"/>
      <c r="J544" s="163"/>
      <c r="K544" s="163"/>
      <c r="L544" s="163"/>
    </row>
    <row r="545" spans="1:12" s="1" customFormat="1">
      <c r="A545" s="163"/>
      <c r="B545" s="163"/>
      <c r="C545" s="163"/>
      <c r="D545" s="163"/>
      <c r="E545" s="163"/>
      <c r="F545" s="163"/>
      <c r="G545" s="163"/>
      <c r="H545" s="163"/>
      <c r="I545" s="163"/>
      <c r="J545" s="163"/>
      <c r="K545" s="163"/>
      <c r="L545" s="163"/>
    </row>
    <row r="546" spans="1:12" s="1" customFormat="1">
      <c r="A546" s="163"/>
      <c r="B546" s="163"/>
      <c r="C546" s="163"/>
      <c r="D546" s="163"/>
      <c r="E546" s="163"/>
      <c r="F546" s="163"/>
      <c r="G546" s="163"/>
      <c r="H546" s="163"/>
      <c r="I546" s="163"/>
      <c r="J546" s="163"/>
      <c r="K546" s="163"/>
      <c r="L546" s="163"/>
    </row>
    <row r="547" spans="1:12" s="1" customFormat="1">
      <c r="A547" s="163"/>
      <c r="B547" s="163"/>
      <c r="C547" s="163"/>
      <c r="D547" s="163"/>
      <c r="E547" s="163"/>
      <c r="F547" s="163"/>
      <c r="G547" s="163"/>
      <c r="H547" s="163"/>
      <c r="I547" s="163"/>
      <c r="J547" s="163"/>
      <c r="K547" s="163"/>
      <c r="L547" s="163"/>
    </row>
    <row r="548" spans="1:12" s="1" customFormat="1">
      <c r="A548" s="163"/>
      <c r="B548" s="163"/>
      <c r="C548" s="163"/>
      <c r="D548" s="163"/>
      <c r="E548" s="163"/>
      <c r="F548" s="163"/>
      <c r="G548" s="163"/>
      <c r="H548" s="163"/>
      <c r="I548" s="163"/>
      <c r="J548" s="163"/>
      <c r="K548" s="163"/>
      <c r="L548" s="163"/>
    </row>
    <row r="549" spans="1:12" s="1" customFormat="1">
      <c r="A549" s="163"/>
      <c r="B549" s="163"/>
      <c r="C549" s="163"/>
      <c r="D549" s="163"/>
      <c r="E549" s="163"/>
      <c r="F549" s="163"/>
      <c r="G549" s="163"/>
      <c r="H549" s="163"/>
      <c r="I549" s="163"/>
      <c r="J549" s="163"/>
      <c r="K549" s="163"/>
      <c r="L549" s="163"/>
    </row>
    <row r="550" spans="1:12" s="1" customFormat="1">
      <c r="A550" s="163"/>
      <c r="B550" s="163"/>
      <c r="C550" s="163"/>
      <c r="D550" s="163"/>
      <c r="E550" s="163"/>
      <c r="F550" s="163"/>
      <c r="G550" s="163"/>
      <c r="H550" s="163"/>
      <c r="I550" s="163"/>
      <c r="J550" s="163"/>
      <c r="K550" s="163"/>
      <c r="L550" s="163"/>
    </row>
    <row r="551" spans="1:12" s="1" customFormat="1">
      <c r="A551" s="163"/>
      <c r="B551" s="163"/>
      <c r="C551" s="163"/>
      <c r="D551" s="163"/>
      <c r="E551" s="163"/>
      <c r="F551" s="163"/>
      <c r="G551" s="163"/>
      <c r="H551" s="163"/>
      <c r="I551" s="163"/>
      <c r="J551" s="163"/>
      <c r="K551" s="163"/>
      <c r="L551" s="163"/>
    </row>
    <row r="552" spans="1:12" s="1" customFormat="1">
      <c r="A552" s="163"/>
      <c r="B552" s="163"/>
      <c r="C552" s="163"/>
      <c r="D552" s="163"/>
      <c r="E552" s="163"/>
      <c r="F552" s="163"/>
      <c r="G552" s="163"/>
      <c r="H552" s="163"/>
      <c r="I552" s="163"/>
      <c r="J552" s="163"/>
      <c r="K552" s="163"/>
      <c r="L552" s="163"/>
    </row>
    <row r="553" spans="1:12" s="1" customFormat="1">
      <c r="A553" s="163"/>
      <c r="B553" s="163"/>
      <c r="C553" s="163"/>
      <c r="D553" s="163"/>
      <c r="E553" s="163"/>
      <c r="F553" s="163"/>
      <c r="G553" s="163"/>
      <c r="H553" s="163"/>
      <c r="I553" s="163"/>
      <c r="J553" s="163"/>
      <c r="K553" s="163"/>
      <c r="L553" s="163"/>
    </row>
    <row r="554" spans="1:12" s="1" customFormat="1">
      <c r="A554" s="163"/>
      <c r="B554" s="163"/>
      <c r="C554" s="163"/>
      <c r="D554" s="163"/>
      <c r="E554" s="163"/>
      <c r="F554" s="163"/>
      <c r="G554" s="163"/>
      <c r="H554" s="163"/>
      <c r="I554" s="163"/>
      <c r="J554" s="163"/>
      <c r="K554" s="163"/>
      <c r="L554" s="163"/>
    </row>
    <row r="555" spans="1:12" s="1" customFormat="1">
      <c r="A555" s="163"/>
      <c r="B555" s="163"/>
      <c r="C555" s="163"/>
      <c r="D555" s="163"/>
      <c r="E555" s="163"/>
      <c r="F555" s="163"/>
      <c r="G555" s="163"/>
      <c r="H555" s="163"/>
      <c r="I555" s="163"/>
      <c r="J555" s="163"/>
      <c r="K555" s="163"/>
      <c r="L555" s="163"/>
    </row>
    <row r="556" spans="1:12" s="1" customFormat="1">
      <c r="A556" s="163"/>
      <c r="B556" s="163"/>
      <c r="C556" s="163"/>
      <c r="D556" s="163"/>
      <c r="E556" s="163"/>
      <c r="F556" s="163"/>
      <c r="G556" s="163"/>
      <c r="H556" s="163"/>
      <c r="I556" s="163"/>
      <c r="J556" s="163"/>
      <c r="K556" s="163"/>
      <c r="L556" s="163"/>
    </row>
    <row r="557" spans="1:12" s="1" customFormat="1">
      <c r="A557" s="163"/>
      <c r="B557" s="163"/>
      <c r="C557" s="163"/>
      <c r="D557" s="163"/>
      <c r="E557" s="163"/>
      <c r="F557" s="163"/>
      <c r="G557" s="163"/>
      <c r="H557" s="163"/>
      <c r="I557" s="163"/>
      <c r="J557" s="163"/>
      <c r="K557" s="163"/>
      <c r="L557" s="163"/>
    </row>
    <row r="558" spans="1:12" s="1" customFormat="1">
      <c r="A558" s="163"/>
      <c r="B558" s="163"/>
      <c r="C558" s="163"/>
      <c r="D558" s="163"/>
      <c r="E558" s="163"/>
      <c r="F558" s="163"/>
      <c r="G558" s="163"/>
      <c r="H558" s="163"/>
      <c r="I558" s="163"/>
      <c r="J558" s="163"/>
      <c r="K558" s="163"/>
      <c r="L558" s="163"/>
    </row>
    <row r="559" spans="1:12" s="1" customFormat="1">
      <c r="A559" s="163"/>
      <c r="B559" s="163"/>
      <c r="C559" s="163"/>
      <c r="D559" s="163"/>
      <c r="E559" s="163"/>
      <c r="F559" s="163"/>
      <c r="G559" s="163"/>
      <c r="H559" s="163"/>
      <c r="I559" s="163"/>
      <c r="J559" s="163"/>
      <c r="K559" s="163"/>
      <c r="L559" s="163"/>
    </row>
    <row r="560" spans="1:12" s="1" customFormat="1">
      <c r="A560" s="163"/>
      <c r="B560" s="163"/>
      <c r="C560" s="163"/>
      <c r="D560" s="163"/>
      <c r="E560" s="163"/>
      <c r="F560" s="163"/>
      <c r="G560" s="163"/>
      <c r="H560" s="163"/>
      <c r="I560" s="163"/>
      <c r="J560" s="163"/>
      <c r="K560" s="163"/>
      <c r="L560" s="163"/>
    </row>
    <row r="561" spans="1:12" s="1" customFormat="1">
      <c r="A561" s="163"/>
      <c r="B561" s="163"/>
      <c r="C561" s="163"/>
      <c r="D561" s="163"/>
      <c r="E561" s="163"/>
      <c r="F561" s="163"/>
      <c r="G561" s="163"/>
      <c r="H561" s="163"/>
      <c r="I561" s="163"/>
      <c r="J561" s="163"/>
      <c r="K561" s="163"/>
      <c r="L561" s="163"/>
    </row>
    <row r="562" spans="1:12" s="1" customFormat="1">
      <c r="A562" s="163"/>
      <c r="B562" s="163"/>
      <c r="C562" s="163"/>
      <c r="D562" s="163"/>
      <c r="E562" s="163"/>
      <c r="F562" s="163"/>
      <c r="G562" s="163"/>
      <c r="H562" s="163"/>
      <c r="I562" s="163"/>
      <c r="J562" s="163"/>
      <c r="K562" s="163"/>
      <c r="L562" s="163"/>
    </row>
    <row r="563" spans="1:12" s="1" customFormat="1">
      <c r="A563" s="163"/>
      <c r="B563" s="163"/>
      <c r="C563" s="163"/>
      <c r="D563" s="163"/>
      <c r="E563" s="163"/>
      <c r="F563" s="163"/>
      <c r="G563" s="163"/>
      <c r="H563" s="163"/>
      <c r="I563" s="163"/>
      <c r="J563" s="163"/>
      <c r="K563" s="163"/>
      <c r="L563" s="163"/>
    </row>
    <row r="564" spans="1:12" s="1" customFormat="1">
      <c r="A564" s="163"/>
      <c r="B564" s="163"/>
      <c r="C564" s="163"/>
      <c r="D564" s="163"/>
      <c r="E564" s="163"/>
      <c r="F564" s="163"/>
      <c r="G564" s="163"/>
      <c r="H564" s="163"/>
      <c r="I564" s="163"/>
      <c r="J564" s="163"/>
      <c r="K564" s="163"/>
      <c r="L564" s="163"/>
    </row>
    <row r="565" spans="1:12" s="1" customFormat="1">
      <c r="A565" s="163"/>
      <c r="B565" s="163"/>
      <c r="C565" s="163"/>
      <c r="D565" s="163"/>
      <c r="E565" s="163"/>
      <c r="F565" s="163"/>
      <c r="G565" s="163"/>
      <c r="H565" s="163"/>
      <c r="I565" s="163"/>
      <c r="J565" s="163"/>
      <c r="K565" s="163"/>
      <c r="L565" s="163"/>
    </row>
    <row r="566" spans="1:12" s="1" customFormat="1">
      <c r="A566" s="163"/>
      <c r="B566" s="163"/>
      <c r="C566" s="163"/>
      <c r="D566" s="163"/>
      <c r="E566" s="163"/>
      <c r="F566" s="163"/>
      <c r="G566" s="163"/>
      <c r="H566" s="163"/>
      <c r="I566" s="163"/>
      <c r="J566" s="163"/>
      <c r="K566" s="163"/>
      <c r="L566" s="163"/>
    </row>
    <row r="567" spans="1:12" s="1" customFormat="1">
      <c r="A567" s="163"/>
      <c r="B567" s="163"/>
      <c r="C567" s="163"/>
      <c r="D567" s="163"/>
      <c r="E567" s="163"/>
      <c r="F567" s="163"/>
      <c r="G567" s="163"/>
      <c r="H567" s="163"/>
      <c r="I567" s="163"/>
      <c r="J567" s="163"/>
      <c r="K567" s="163"/>
      <c r="L567" s="163"/>
    </row>
    <row r="568" spans="1:12" s="1" customFormat="1">
      <c r="A568" s="163"/>
      <c r="B568" s="163"/>
      <c r="C568" s="163"/>
      <c r="D568" s="163"/>
      <c r="E568" s="163"/>
      <c r="F568" s="163"/>
      <c r="G568" s="163"/>
      <c r="H568" s="163"/>
      <c r="I568" s="163"/>
      <c r="J568" s="163"/>
      <c r="K568" s="163"/>
      <c r="L568" s="163"/>
    </row>
    <row r="569" spans="1:12" s="1" customFormat="1">
      <c r="A569" s="163"/>
      <c r="B569" s="163"/>
      <c r="C569" s="163"/>
      <c r="D569" s="163"/>
      <c r="E569" s="163"/>
      <c r="F569" s="163"/>
      <c r="G569" s="163"/>
      <c r="H569" s="163"/>
      <c r="I569" s="163"/>
      <c r="J569" s="163"/>
      <c r="K569" s="163"/>
      <c r="L569" s="163"/>
    </row>
    <row r="570" spans="1:12" s="1" customFormat="1">
      <c r="A570" s="163"/>
      <c r="B570" s="163"/>
      <c r="C570" s="163"/>
      <c r="D570" s="163"/>
      <c r="E570" s="163"/>
      <c r="F570" s="163"/>
      <c r="G570" s="163"/>
      <c r="H570" s="163"/>
      <c r="I570" s="163"/>
      <c r="J570" s="163"/>
      <c r="K570" s="163"/>
      <c r="L570" s="163"/>
    </row>
    <row r="571" spans="1:12" s="1" customFormat="1">
      <c r="A571" s="163"/>
      <c r="B571" s="163"/>
      <c r="C571" s="163"/>
      <c r="D571" s="163"/>
      <c r="E571" s="163"/>
      <c r="F571" s="163"/>
      <c r="G571" s="163"/>
      <c r="H571" s="163"/>
      <c r="I571" s="163"/>
      <c r="J571" s="163"/>
      <c r="K571" s="163"/>
      <c r="L571" s="163"/>
    </row>
    <row r="572" spans="1:12" s="1" customFormat="1">
      <c r="A572" s="163"/>
      <c r="B572" s="163"/>
      <c r="C572" s="163"/>
      <c r="D572" s="163"/>
      <c r="E572" s="163"/>
      <c r="F572" s="163"/>
      <c r="G572" s="163"/>
      <c r="H572" s="163"/>
      <c r="I572" s="163"/>
      <c r="J572" s="163"/>
      <c r="K572" s="163"/>
      <c r="L572" s="163"/>
    </row>
    <row r="573" spans="1:12" s="1" customFormat="1">
      <c r="A573" s="163"/>
      <c r="B573" s="163"/>
      <c r="C573" s="163"/>
      <c r="D573" s="163"/>
      <c r="E573" s="163"/>
      <c r="F573" s="163"/>
      <c r="G573" s="163"/>
      <c r="H573" s="163"/>
      <c r="I573" s="163"/>
      <c r="J573" s="163"/>
      <c r="K573" s="163"/>
      <c r="L573" s="163"/>
    </row>
    <row r="574" spans="1:12" s="1" customFormat="1">
      <c r="A574" s="163"/>
      <c r="B574" s="163"/>
      <c r="C574" s="163"/>
      <c r="D574" s="163"/>
      <c r="E574" s="163"/>
      <c r="F574" s="163"/>
      <c r="G574" s="163"/>
      <c r="H574" s="163"/>
      <c r="I574" s="163"/>
      <c r="J574" s="163"/>
      <c r="K574" s="163"/>
      <c r="L574" s="163"/>
    </row>
    <row r="575" spans="1:12" s="1" customFormat="1">
      <c r="A575" s="163"/>
      <c r="B575" s="163"/>
      <c r="C575" s="163"/>
      <c r="D575" s="163"/>
      <c r="E575" s="163"/>
      <c r="F575" s="163"/>
      <c r="G575" s="163"/>
      <c r="H575" s="163"/>
      <c r="I575" s="163"/>
      <c r="J575" s="163"/>
      <c r="K575" s="163"/>
      <c r="L575" s="163"/>
    </row>
    <row r="576" spans="1:12" s="1" customFormat="1">
      <c r="A576" s="163"/>
      <c r="B576" s="163"/>
      <c r="C576" s="163"/>
      <c r="D576" s="163"/>
      <c r="E576" s="163"/>
      <c r="F576" s="163"/>
      <c r="G576" s="163"/>
      <c r="H576" s="163"/>
      <c r="I576" s="163"/>
      <c r="J576" s="163"/>
      <c r="K576" s="163"/>
      <c r="L576" s="163"/>
    </row>
    <row r="577" spans="1:12" s="1" customFormat="1">
      <c r="A577" s="163"/>
      <c r="B577" s="163"/>
      <c r="C577" s="163"/>
      <c r="D577" s="163"/>
      <c r="E577" s="163"/>
      <c r="F577" s="163"/>
      <c r="G577" s="163"/>
      <c r="H577" s="163"/>
      <c r="I577" s="163"/>
      <c r="J577" s="163"/>
      <c r="K577" s="163"/>
      <c r="L577" s="163"/>
    </row>
    <row r="578" spans="1:12" s="1" customFormat="1">
      <c r="A578" s="163"/>
      <c r="B578" s="163"/>
      <c r="C578" s="163"/>
      <c r="D578" s="163"/>
      <c r="E578" s="163"/>
      <c r="F578" s="163"/>
      <c r="G578" s="163"/>
      <c r="H578" s="163"/>
      <c r="I578" s="163"/>
      <c r="J578" s="163"/>
      <c r="K578" s="163"/>
      <c r="L578" s="163"/>
    </row>
    <row r="579" spans="1:12" s="1" customFormat="1">
      <c r="A579" s="163"/>
      <c r="B579" s="163"/>
      <c r="C579" s="163"/>
      <c r="D579" s="163"/>
      <c r="E579" s="163"/>
      <c r="F579" s="163"/>
      <c r="G579" s="163"/>
      <c r="H579" s="163"/>
      <c r="I579" s="163"/>
      <c r="J579" s="163"/>
      <c r="K579" s="163"/>
      <c r="L579" s="163"/>
    </row>
    <row r="580" spans="1:12" s="1" customFormat="1">
      <c r="A580" s="163"/>
      <c r="B580" s="163"/>
      <c r="C580" s="163"/>
      <c r="D580" s="163"/>
      <c r="E580" s="163"/>
      <c r="F580" s="163"/>
      <c r="G580" s="163"/>
      <c r="H580" s="163"/>
      <c r="I580" s="163"/>
      <c r="J580" s="163"/>
      <c r="K580" s="163"/>
      <c r="L580" s="163"/>
    </row>
    <row r="581" spans="1:12" s="1" customFormat="1">
      <c r="A581" s="163"/>
      <c r="B581" s="163"/>
      <c r="C581" s="163"/>
      <c r="D581" s="163"/>
      <c r="E581" s="163"/>
      <c r="F581" s="163"/>
      <c r="G581" s="163"/>
      <c r="H581" s="163"/>
      <c r="I581" s="163"/>
      <c r="J581" s="163"/>
      <c r="K581" s="163"/>
      <c r="L581" s="163"/>
    </row>
    <row r="582" spans="1:12" s="1" customFormat="1">
      <c r="A582" s="163"/>
      <c r="B582" s="163"/>
      <c r="C582" s="163"/>
      <c r="D582" s="163"/>
      <c r="E582" s="163"/>
      <c r="F582" s="163"/>
      <c r="G582" s="163"/>
      <c r="H582" s="163"/>
      <c r="I582" s="163"/>
      <c r="J582" s="163"/>
      <c r="K582" s="163"/>
      <c r="L582" s="163"/>
    </row>
    <row r="583" spans="1:12" s="1" customFormat="1">
      <c r="A583" s="163"/>
      <c r="B583" s="163"/>
      <c r="C583" s="163"/>
      <c r="D583" s="163"/>
      <c r="E583" s="163"/>
      <c r="F583" s="163"/>
      <c r="G583" s="163"/>
      <c r="H583" s="163"/>
      <c r="I583" s="163"/>
      <c r="J583" s="163"/>
      <c r="K583" s="163"/>
      <c r="L583" s="163"/>
    </row>
    <row r="584" spans="1:12" s="1" customFormat="1">
      <c r="A584" s="163"/>
      <c r="B584" s="163"/>
      <c r="C584" s="163"/>
      <c r="D584" s="163"/>
      <c r="E584" s="163"/>
      <c r="F584" s="163"/>
      <c r="G584" s="163"/>
      <c r="H584" s="163"/>
      <c r="I584" s="163"/>
      <c r="J584" s="163"/>
      <c r="K584" s="163"/>
      <c r="L584" s="163"/>
    </row>
    <row r="585" spans="1:12" s="1" customFormat="1">
      <c r="A585" s="163"/>
      <c r="B585" s="163"/>
      <c r="C585" s="163"/>
      <c r="D585" s="163"/>
      <c r="E585" s="163"/>
      <c r="F585" s="163"/>
      <c r="G585" s="163"/>
      <c r="H585" s="163"/>
      <c r="I585" s="163"/>
      <c r="J585" s="163"/>
      <c r="K585" s="163"/>
      <c r="L585" s="163"/>
    </row>
    <row r="586" spans="1:12" s="1" customFormat="1">
      <c r="A586" s="163"/>
      <c r="B586" s="163"/>
      <c r="C586" s="163"/>
      <c r="D586" s="163"/>
      <c r="E586" s="163"/>
      <c r="F586" s="163"/>
      <c r="G586" s="163"/>
      <c r="H586" s="163"/>
      <c r="I586" s="163"/>
      <c r="J586" s="163"/>
      <c r="K586" s="163"/>
      <c r="L586" s="163"/>
    </row>
    <row r="587" spans="1:12" s="1" customFormat="1">
      <c r="A587" s="163"/>
      <c r="B587" s="163"/>
      <c r="C587" s="163"/>
      <c r="D587" s="163"/>
      <c r="E587" s="163"/>
      <c r="F587" s="163"/>
      <c r="G587" s="163"/>
      <c r="H587" s="163"/>
      <c r="I587" s="163"/>
      <c r="J587" s="163"/>
      <c r="K587" s="163"/>
      <c r="L587" s="163"/>
    </row>
    <row r="588" spans="1:12" s="1" customFormat="1">
      <c r="A588" s="163"/>
      <c r="B588" s="163"/>
      <c r="C588" s="163"/>
      <c r="D588" s="163"/>
      <c r="E588" s="163"/>
      <c r="F588" s="163"/>
      <c r="G588" s="163"/>
      <c r="H588" s="163"/>
      <c r="I588" s="163"/>
      <c r="J588" s="163"/>
      <c r="K588" s="163"/>
      <c r="L588" s="163"/>
    </row>
    <row r="589" spans="1:12" s="1" customFormat="1">
      <c r="A589" s="163"/>
      <c r="B589" s="163"/>
      <c r="C589" s="163"/>
      <c r="D589" s="163"/>
      <c r="E589" s="163"/>
      <c r="F589" s="163"/>
      <c r="G589" s="163"/>
      <c r="H589" s="163"/>
      <c r="I589" s="163"/>
      <c r="J589" s="163"/>
      <c r="K589" s="163"/>
      <c r="L589" s="163"/>
    </row>
    <row r="590" spans="1:12" s="1" customFormat="1">
      <c r="A590" s="163"/>
      <c r="B590" s="163"/>
      <c r="C590" s="163"/>
      <c r="D590" s="163"/>
      <c r="E590" s="163"/>
      <c r="F590" s="163"/>
      <c r="G590" s="163"/>
      <c r="H590" s="163"/>
      <c r="I590" s="163"/>
      <c r="J590" s="163"/>
      <c r="K590" s="163"/>
      <c r="L590" s="163"/>
    </row>
    <row r="591" spans="1:12" s="1" customFormat="1">
      <c r="A591" s="163"/>
      <c r="B591" s="163"/>
      <c r="C591" s="163"/>
      <c r="D591" s="163"/>
      <c r="E591" s="163"/>
      <c r="F591" s="163"/>
      <c r="G591" s="163"/>
      <c r="H591" s="163"/>
      <c r="I591" s="163"/>
      <c r="J591" s="163"/>
      <c r="K591" s="163"/>
      <c r="L591" s="163"/>
    </row>
    <row r="592" spans="1:12" s="1" customFormat="1">
      <c r="A592" s="163"/>
      <c r="B592" s="163"/>
      <c r="C592" s="163"/>
      <c r="D592" s="163"/>
      <c r="E592" s="163"/>
      <c r="F592" s="163"/>
      <c r="G592" s="163"/>
      <c r="H592" s="163"/>
      <c r="I592" s="163"/>
      <c r="J592" s="163"/>
      <c r="K592" s="163"/>
      <c r="L592" s="163"/>
    </row>
    <row r="593" spans="1:12" s="1" customFormat="1">
      <c r="A593" s="163"/>
      <c r="B593" s="163"/>
      <c r="C593" s="163"/>
      <c r="D593" s="163"/>
      <c r="E593" s="163"/>
      <c r="F593" s="163"/>
      <c r="G593" s="163"/>
      <c r="H593" s="163"/>
      <c r="I593" s="163"/>
      <c r="J593" s="163"/>
      <c r="K593" s="163"/>
      <c r="L593" s="163"/>
    </row>
    <row r="594" spans="1:12" s="1" customFormat="1">
      <c r="A594" s="163"/>
      <c r="B594" s="163"/>
      <c r="C594" s="163"/>
      <c r="D594" s="163"/>
      <c r="E594" s="163"/>
      <c r="F594" s="163"/>
      <c r="G594" s="163"/>
      <c r="H594" s="163"/>
      <c r="I594" s="163"/>
      <c r="J594" s="163"/>
      <c r="K594" s="163"/>
      <c r="L594" s="163"/>
    </row>
    <row r="595" spans="1:12" s="1" customFormat="1">
      <c r="A595" s="163"/>
      <c r="B595" s="163"/>
      <c r="C595" s="163"/>
      <c r="D595" s="163"/>
      <c r="E595" s="163"/>
      <c r="F595" s="163"/>
      <c r="G595" s="163"/>
      <c r="H595" s="163"/>
      <c r="I595" s="163"/>
      <c r="J595" s="163"/>
      <c r="K595" s="163"/>
      <c r="L595" s="163"/>
    </row>
    <row r="596" spans="1:12" s="1" customFormat="1">
      <c r="A596" s="163"/>
      <c r="B596" s="163"/>
      <c r="C596" s="163"/>
      <c r="D596" s="163"/>
      <c r="E596" s="163"/>
      <c r="F596" s="163"/>
      <c r="G596" s="163"/>
      <c r="H596" s="163"/>
      <c r="I596" s="163"/>
      <c r="J596" s="163"/>
      <c r="K596" s="163"/>
      <c r="L596" s="163"/>
    </row>
    <row r="597" spans="1:12" s="1" customFormat="1">
      <c r="A597" s="163"/>
      <c r="B597" s="163"/>
      <c r="C597" s="163"/>
      <c r="D597" s="163"/>
      <c r="E597" s="163"/>
      <c r="F597" s="163"/>
      <c r="G597" s="163"/>
      <c r="H597" s="163"/>
      <c r="I597" s="163"/>
      <c r="J597" s="163"/>
      <c r="K597" s="163"/>
      <c r="L597" s="163"/>
    </row>
    <row r="598" spans="1:12" s="1" customFormat="1">
      <c r="A598" s="163"/>
      <c r="B598" s="163"/>
      <c r="C598" s="163"/>
      <c r="D598" s="163"/>
      <c r="E598" s="163"/>
      <c r="F598" s="163"/>
      <c r="G598" s="163"/>
      <c r="H598" s="163"/>
      <c r="I598" s="163"/>
      <c r="J598" s="163"/>
      <c r="K598" s="163"/>
      <c r="L598" s="163"/>
    </row>
    <row r="599" spans="1:12" s="1" customFormat="1">
      <c r="A599" s="163"/>
      <c r="B599" s="163"/>
      <c r="C599" s="163"/>
      <c r="D599" s="163"/>
      <c r="E599" s="163"/>
      <c r="F599" s="163"/>
      <c r="G599" s="163"/>
      <c r="H599" s="163"/>
      <c r="I599" s="163"/>
      <c r="J599" s="163"/>
      <c r="K599" s="163"/>
      <c r="L599" s="163"/>
    </row>
    <row r="600" spans="1:12" s="1" customFormat="1">
      <c r="A600" s="163"/>
      <c r="B600" s="163"/>
      <c r="C600" s="163"/>
      <c r="D600" s="163"/>
      <c r="E600" s="163"/>
      <c r="F600" s="163"/>
      <c r="G600" s="163"/>
      <c r="H600" s="163"/>
      <c r="I600" s="163"/>
      <c r="J600" s="163"/>
      <c r="K600" s="163"/>
      <c r="L600" s="163"/>
    </row>
    <row r="601" spans="1:12" s="1" customFormat="1">
      <c r="A601" s="163"/>
      <c r="B601" s="163"/>
      <c r="C601" s="163"/>
      <c r="D601" s="163"/>
      <c r="E601" s="163"/>
      <c r="F601" s="163"/>
      <c r="G601" s="163"/>
      <c r="H601" s="163"/>
      <c r="I601" s="163"/>
      <c r="J601" s="163"/>
      <c r="K601" s="163"/>
      <c r="L601" s="163"/>
    </row>
    <row r="602" spans="1:12" s="1" customFormat="1">
      <c r="A602" s="163"/>
      <c r="B602" s="163"/>
      <c r="C602" s="163"/>
      <c r="D602" s="163"/>
      <c r="E602" s="163"/>
      <c r="F602" s="163"/>
      <c r="G602" s="163"/>
      <c r="H602" s="163"/>
      <c r="I602" s="163"/>
      <c r="J602" s="163"/>
      <c r="K602" s="163"/>
      <c r="L602" s="163"/>
    </row>
    <row r="603" spans="1:12" s="1" customFormat="1">
      <c r="A603" s="163"/>
      <c r="B603" s="163"/>
      <c r="C603" s="163"/>
      <c r="D603" s="163"/>
      <c r="E603" s="163"/>
      <c r="F603" s="163"/>
      <c r="G603" s="163"/>
      <c r="H603" s="163"/>
      <c r="I603" s="163"/>
      <c r="J603" s="163"/>
      <c r="K603" s="163"/>
      <c r="L603" s="163"/>
    </row>
    <row r="604" spans="1:12" s="1" customFormat="1">
      <c r="A604" s="163"/>
      <c r="B604" s="163"/>
      <c r="C604" s="163"/>
      <c r="D604" s="163"/>
      <c r="E604" s="163"/>
      <c r="F604" s="163"/>
      <c r="G604" s="163"/>
      <c r="H604" s="163"/>
      <c r="I604" s="163"/>
      <c r="J604" s="163"/>
      <c r="K604" s="163"/>
      <c r="L604" s="163"/>
    </row>
    <row r="605" spans="1:12" s="1" customFormat="1">
      <c r="A605" s="163"/>
      <c r="B605" s="163"/>
      <c r="C605" s="163"/>
      <c r="D605" s="163"/>
      <c r="E605" s="163"/>
      <c r="F605" s="163"/>
      <c r="G605" s="163"/>
      <c r="H605" s="163"/>
      <c r="I605" s="163"/>
      <c r="J605" s="163"/>
      <c r="K605" s="163"/>
      <c r="L605" s="163"/>
    </row>
    <row r="606" spans="1:12" s="1" customFormat="1">
      <c r="A606" s="163"/>
      <c r="B606" s="163"/>
      <c r="C606" s="163"/>
      <c r="D606" s="163"/>
      <c r="E606" s="163"/>
      <c r="F606" s="163"/>
      <c r="G606" s="163"/>
      <c r="H606" s="163"/>
      <c r="I606" s="163"/>
      <c r="J606" s="163"/>
      <c r="K606" s="163"/>
      <c r="L606" s="163"/>
    </row>
    <row r="607" spans="1:12" s="1" customFormat="1">
      <c r="A607" s="163"/>
      <c r="B607" s="163"/>
      <c r="C607" s="163"/>
      <c r="D607" s="163"/>
      <c r="E607" s="163"/>
      <c r="F607" s="163"/>
      <c r="G607" s="163"/>
      <c r="H607" s="163"/>
      <c r="I607" s="163"/>
      <c r="J607" s="163"/>
      <c r="K607" s="163"/>
      <c r="L607" s="163"/>
    </row>
    <row r="608" spans="1:12" s="1" customFormat="1">
      <c r="A608" s="163"/>
      <c r="B608" s="163"/>
      <c r="C608" s="163"/>
      <c r="D608" s="163"/>
      <c r="E608" s="163"/>
      <c r="F608" s="163"/>
      <c r="G608" s="163"/>
      <c r="H608" s="163"/>
      <c r="I608" s="163"/>
      <c r="J608" s="163"/>
      <c r="K608" s="163"/>
      <c r="L608" s="163"/>
    </row>
    <row r="609" spans="1:12" s="1" customFormat="1">
      <c r="A609" s="163"/>
      <c r="B609" s="163"/>
      <c r="C609" s="163"/>
      <c r="D609" s="163"/>
      <c r="E609" s="163"/>
      <c r="F609" s="163"/>
      <c r="G609" s="163"/>
      <c r="H609" s="163"/>
      <c r="I609" s="163"/>
      <c r="J609" s="163"/>
      <c r="K609" s="163"/>
      <c r="L609" s="163"/>
    </row>
    <row r="610" spans="1:12" s="1" customFormat="1">
      <c r="A610" s="163"/>
      <c r="B610" s="163"/>
      <c r="C610" s="163"/>
      <c r="D610" s="163"/>
      <c r="E610" s="163"/>
      <c r="F610" s="163"/>
      <c r="G610" s="163"/>
      <c r="H610" s="163"/>
      <c r="I610" s="163"/>
      <c r="J610" s="163"/>
      <c r="K610" s="163"/>
      <c r="L610" s="163"/>
    </row>
    <row r="611" spans="1:12" s="1" customFormat="1">
      <c r="A611" s="163"/>
      <c r="B611" s="163"/>
      <c r="C611" s="163"/>
      <c r="D611" s="163"/>
      <c r="E611" s="163"/>
      <c r="F611" s="163"/>
      <c r="G611" s="163"/>
      <c r="H611" s="163"/>
      <c r="I611" s="163"/>
      <c r="J611" s="163"/>
      <c r="K611" s="163"/>
      <c r="L611" s="163"/>
    </row>
    <row r="612" spans="1:12" s="1" customFormat="1">
      <c r="A612" s="163"/>
      <c r="B612" s="163"/>
      <c r="C612" s="163"/>
      <c r="D612" s="163"/>
      <c r="E612" s="163"/>
      <c r="F612" s="163"/>
      <c r="G612" s="163"/>
      <c r="H612" s="163"/>
      <c r="I612" s="163"/>
      <c r="J612" s="163"/>
      <c r="K612" s="163"/>
      <c r="L612" s="163"/>
    </row>
    <row r="613" spans="1:12" s="1" customFormat="1">
      <c r="A613" s="163"/>
      <c r="B613" s="163"/>
      <c r="C613" s="163"/>
      <c r="D613" s="163"/>
      <c r="E613" s="163"/>
      <c r="F613" s="163"/>
      <c r="G613" s="163"/>
      <c r="H613" s="163"/>
      <c r="I613" s="163"/>
      <c r="J613" s="163"/>
      <c r="K613" s="163"/>
      <c r="L613" s="163"/>
    </row>
    <row r="614" spans="1:12" s="1" customFormat="1">
      <c r="A614" s="163"/>
      <c r="B614" s="163"/>
      <c r="C614" s="163"/>
      <c r="D614" s="163"/>
      <c r="E614" s="163"/>
      <c r="F614" s="163"/>
      <c r="G614" s="163"/>
      <c r="H614" s="163"/>
      <c r="I614" s="163"/>
      <c r="J614" s="163"/>
      <c r="K614" s="163"/>
      <c r="L614" s="163"/>
    </row>
    <row r="615" spans="1:12" s="1" customFormat="1">
      <c r="A615" s="163"/>
      <c r="B615" s="163"/>
      <c r="C615" s="163"/>
      <c r="D615" s="163"/>
      <c r="E615" s="163"/>
      <c r="F615" s="163"/>
      <c r="G615" s="163"/>
      <c r="H615" s="163"/>
      <c r="I615" s="163"/>
      <c r="J615" s="163"/>
      <c r="K615" s="163"/>
      <c r="L615" s="163"/>
    </row>
    <row r="616" spans="1:12" s="1" customFormat="1">
      <c r="A616" s="163"/>
      <c r="B616" s="163"/>
      <c r="C616" s="163"/>
      <c r="D616" s="163"/>
      <c r="E616" s="163"/>
      <c r="F616" s="163"/>
      <c r="G616" s="163"/>
      <c r="H616" s="163"/>
      <c r="I616" s="163"/>
      <c r="J616" s="163"/>
      <c r="K616" s="163"/>
      <c r="L616" s="163"/>
    </row>
    <row r="617" spans="1:12" s="1" customFormat="1">
      <c r="A617" s="163"/>
      <c r="B617" s="163"/>
      <c r="C617" s="163"/>
      <c r="D617" s="163"/>
      <c r="E617" s="163"/>
      <c r="F617" s="163"/>
      <c r="G617" s="163"/>
      <c r="H617" s="163"/>
      <c r="I617" s="163"/>
      <c r="J617" s="163"/>
      <c r="K617" s="163"/>
      <c r="L617" s="163"/>
    </row>
    <row r="618" spans="1:12" s="1" customFormat="1">
      <c r="A618" s="163"/>
      <c r="B618" s="163"/>
      <c r="C618" s="163"/>
      <c r="D618" s="163"/>
      <c r="E618" s="163"/>
      <c r="F618" s="163"/>
      <c r="G618" s="163"/>
      <c r="H618" s="163"/>
      <c r="I618" s="163"/>
      <c r="J618" s="163"/>
      <c r="K618" s="163"/>
      <c r="L618" s="163"/>
    </row>
    <row r="619" spans="1:12" s="1" customFormat="1">
      <c r="A619" s="163"/>
      <c r="B619" s="163"/>
      <c r="C619" s="163"/>
      <c r="D619" s="163"/>
      <c r="E619" s="163"/>
      <c r="F619" s="163"/>
      <c r="G619" s="163"/>
      <c r="H619" s="163"/>
      <c r="I619" s="163"/>
      <c r="J619" s="163"/>
      <c r="K619" s="163"/>
      <c r="L619" s="163"/>
    </row>
    <row r="620" spans="1:12" s="1" customFormat="1">
      <c r="A620" s="163"/>
      <c r="B620" s="163"/>
      <c r="C620" s="163"/>
      <c r="D620" s="163"/>
      <c r="E620" s="163"/>
      <c r="F620" s="163"/>
      <c r="G620" s="163"/>
      <c r="H620" s="163"/>
      <c r="I620" s="163"/>
      <c r="J620" s="163"/>
      <c r="K620" s="163"/>
      <c r="L620" s="163"/>
    </row>
    <row r="621" spans="1:12" s="1" customFormat="1">
      <c r="A621" s="163"/>
      <c r="B621" s="163"/>
      <c r="C621" s="163"/>
      <c r="D621" s="163"/>
      <c r="E621" s="163"/>
      <c r="F621" s="163"/>
      <c r="G621" s="163"/>
      <c r="H621" s="163"/>
      <c r="I621" s="163"/>
      <c r="J621" s="163"/>
      <c r="K621" s="163"/>
      <c r="L621" s="163"/>
    </row>
    <row r="622" spans="1:12" s="1" customFormat="1">
      <c r="A622" s="163"/>
      <c r="B622" s="163"/>
      <c r="C622" s="163"/>
      <c r="D622" s="163"/>
      <c r="E622" s="163"/>
      <c r="F622" s="163"/>
      <c r="G622" s="163"/>
      <c r="H622" s="163"/>
      <c r="I622" s="163"/>
      <c r="J622" s="163"/>
      <c r="K622" s="163"/>
      <c r="L622" s="163"/>
    </row>
    <row r="623" spans="1:12" s="1" customFormat="1">
      <c r="A623" s="163"/>
      <c r="B623" s="163"/>
      <c r="C623" s="163"/>
      <c r="D623" s="163"/>
      <c r="E623" s="163"/>
      <c r="F623" s="163"/>
      <c r="G623" s="163"/>
      <c r="H623" s="163"/>
      <c r="I623" s="163"/>
      <c r="J623" s="163"/>
      <c r="K623" s="163"/>
      <c r="L623" s="163"/>
    </row>
    <row r="624" spans="1:12" s="1" customFormat="1">
      <c r="A624" s="163"/>
      <c r="B624" s="163"/>
      <c r="C624" s="163"/>
      <c r="D624" s="163"/>
      <c r="E624" s="163"/>
      <c r="F624" s="163"/>
      <c r="G624" s="163"/>
      <c r="H624" s="163"/>
      <c r="I624" s="163"/>
      <c r="J624" s="163"/>
      <c r="K624" s="163"/>
      <c r="L624" s="163"/>
    </row>
    <row r="625" spans="1:12" s="1" customFormat="1">
      <c r="A625" s="163"/>
      <c r="B625" s="163"/>
      <c r="C625" s="163"/>
      <c r="D625" s="163"/>
      <c r="E625" s="163"/>
      <c r="F625" s="163"/>
      <c r="G625" s="163"/>
      <c r="H625" s="163"/>
      <c r="I625" s="163"/>
      <c r="J625" s="163"/>
      <c r="K625" s="163"/>
      <c r="L625" s="163"/>
    </row>
    <row r="626" spans="1:12" s="1" customFormat="1">
      <c r="A626" s="163"/>
      <c r="B626" s="163"/>
      <c r="C626" s="163"/>
      <c r="D626" s="163"/>
      <c r="E626" s="163"/>
      <c r="F626" s="163"/>
      <c r="G626" s="163"/>
      <c r="H626" s="163"/>
      <c r="I626" s="163"/>
      <c r="J626" s="163"/>
      <c r="K626" s="163"/>
      <c r="L626" s="163"/>
    </row>
    <row r="627" spans="1:12" s="1" customFormat="1">
      <c r="A627" s="163"/>
      <c r="B627" s="163"/>
      <c r="C627" s="163"/>
      <c r="D627" s="163"/>
      <c r="E627" s="163"/>
      <c r="F627" s="163"/>
      <c r="G627" s="163"/>
      <c r="H627" s="163"/>
      <c r="I627" s="163"/>
      <c r="J627" s="163"/>
      <c r="K627" s="163"/>
      <c r="L627" s="163"/>
    </row>
    <row r="628" spans="1:12" s="1" customFormat="1">
      <c r="A628" s="163"/>
      <c r="B628" s="163"/>
      <c r="C628" s="163"/>
      <c r="D628" s="163"/>
      <c r="E628" s="163"/>
      <c r="F628" s="163"/>
      <c r="G628" s="163"/>
      <c r="H628" s="163"/>
      <c r="I628" s="163"/>
      <c r="J628" s="163"/>
      <c r="K628" s="163"/>
      <c r="L628" s="163"/>
    </row>
    <row r="629" spans="1:12" s="1" customFormat="1">
      <c r="A629" s="163"/>
      <c r="B629" s="163"/>
      <c r="C629" s="163"/>
      <c r="D629" s="163"/>
      <c r="E629" s="163"/>
      <c r="F629" s="163"/>
      <c r="G629" s="163"/>
      <c r="H629" s="163"/>
      <c r="I629" s="163"/>
      <c r="J629" s="163"/>
      <c r="K629" s="163"/>
      <c r="L629" s="163"/>
    </row>
    <row r="630" spans="1:12" s="1" customFormat="1">
      <c r="A630" s="163"/>
      <c r="B630" s="163"/>
      <c r="C630" s="163"/>
      <c r="D630" s="163"/>
      <c r="E630" s="163"/>
      <c r="F630" s="163"/>
      <c r="G630" s="163"/>
      <c r="H630" s="163"/>
      <c r="I630" s="163"/>
      <c r="J630" s="163"/>
      <c r="K630" s="163"/>
      <c r="L630" s="163"/>
    </row>
    <row r="631" spans="1:12" s="1" customFormat="1">
      <c r="A631" s="163"/>
      <c r="B631" s="163"/>
      <c r="C631" s="163"/>
      <c r="D631" s="163"/>
      <c r="E631" s="163"/>
      <c r="F631" s="163"/>
      <c r="G631" s="163"/>
      <c r="H631" s="163"/>
      <c r="I631" s="163"/>
      <c r="J631" s="163"/>
      <c r="K631" s="163"/>
      <c r="L631" s="163"/>
    </row>
    <row r="632" spans="1:12" s="1" customFormat="1">
      <c r="A632" s="163"/>
      <c r="B632" s="163"/>
      <c r="C632" s="163"/>
      <c r="D632" s="163"/>
      <c r="E632" s="163"/>
      <c r="F632" s="163"/>
      <c r="G632" s="163"/>
      <c r="H632" s="163"/>
      <c r="I632" s="163"/>
      <c r="J632" s="163"/>
      <c r="K632" s="163"/>
      <c r="L632" s="163"/>
    </row>
    <row r="633" spans="1:12" s="1" customFormat="1">
      <c r="A633" s="163"/>
      <c r="B633" s="163"/>
      <c r="C633" s="163"/>
      <c r="D633" s="163"/>
      <c r="E633" s="163"/>
      <c r="F633" s="163"/>
      <c r="G633" s="163"/>
      <c r="H633" s="163"/>
      <c r="I633" s="163"/>
      <c r="J633" s="163"/>
      <c r="K633" s="163"/>
      <c r="L633" s="163"/>
    </row>
    <row r="634" spans="1:12" s="1" customFormat="1">
      <c r="A634" s="163"/>
      <c r="B634" s="163"/>
      <c r="C634" s="163"/>
      <c r="D634" s="163"/>
      <c r="E634" s="163"/>
      <c r="F634" s="163"/>
      <c r="G634" s="163"/>
      <c r="H634" s="163"/>
      <c r="I634" s="163"/>
      <c r="J634" s="163"/>
      <c r="K634" s="163"/>
      <c r="L634" s="163"/>
    </row>
    <row r="635" spans="1:12" s="1" customFormat="1">
      <c r="A635" s="163"/>
      <c r="B635" s="163"/>
      <c r="C635" s="163"/>
      <c r="D635" s="163"/>
      <c r="E635" s="163"/>
      <c r="F635" s="163"/>
      <c r="G635" s="163"/>
      <c r="H635" s="163"/>
      <c r="I635" s="163"/>
      <c r="J635" s="163"/>
      <c r="K635" s="163"/>
      <c r="L635" s="163"/>
    </row>
    <row r="636" spans="1:12" s="1" customFormat="1">
      <c r="A636" s="163"/>
      <c r="B636" s="163"/>
      <c r="C636" s="163"/>
      <c r="D636" s="163"/>
      <c r="E636" s="163"/>
      <c r="F636" s="163"/>
      <c r="G636" s="163"/>
      <c r="H636" s="163"/>
      <c r="I636" s="163"/>
      <c r="J636" s="163"/>
      <c r="K636" s="163"/>
      <c r="L636" s="163"/>
    </row>
    <row r="637" spans="1:12" s="1" customFormat="1">
      <c r="A637" s="163"/>
      <c r="B637" s="163"/>
      <c r="C637" s="163"/>
      <c r="D637" s="163"/>
      <c r="E637" s="163"/>
      <c r="F637" s="163"/>
      <c r="G637" s="163"/>
      <c r="H637" s="163"/>
      <c r="I637" s="163"/>
      <c r="J637" s="163"/>
      <c r="K637" s="163"/>
      <c r="L637" s="163"/>
    </row>
    <row r="638" spans="1:12" s="1" customFormat="1">
      <c r="A638" s="163"/>
      <c r="B638" s="163"/>
      <c r="C638" s="163"/>
      <c r="D638" s="163"/>
      <c r="E638" s="163"/>
      <c r="F638" s="163"/>
      <c r="G638" s="163"/>
      <c r="H638" s="163"/>
      <c r="I638" s="163"/>
      <c r="J638" s="163"/>
      <c r="K638" s="163"/>
      <c r="L638" s="163"/>
    </row>
    <row r="639" spans="1:12" s="1" customFormat="1">
      <c r="A639" s="163"/>
      <c r="B639" s="163"/>
      <c r="C639" s="163"/>
      <c r="D639" s="163"/>
      <c r="E639" s="163"/>
      <c r="F639" s="163"/>
      <c r="G639" s="163"/>
      <c r="H639" s="163"/>
      <c r="I639" s="163"/>
      <c r="J639" s="163"/>
      <c r="K639" s="163"/>
      <c r="L639" s="163"/>
    </row>
    <row r="640" spans="1:12" s="1" customFormat="1">
      <c r="A640" s="163"/>
      <c r="B640" s="163"/>
      <c r="C640" s="163"/>
      <c r="D640" s="163"/>
      <c r="E640" s="163"/>
      <c r="F640" s="163"/>
      <c r="G640" s="163"/>
      <c r="H640" s="163"/>
      <c r="I640" s="163"/>
      <c r="J640" s="163"/>
      <c r="K640" s="163"/>
      <c r="L640" s="163"/>
    </row>
    <row r="641" spans="1:12" s="1" customFormat="1">
      <c r="A641" s="163"/>
      <c r="B641" s="163"/>
      <c r="C641" s="163"/>
      <c r="D641" s="163"/>
      <c r="E641" s="163"/>
      <c r="F641" s="163"/>
      <c r="G641" s="163"/>
      <c r="H641" s="163"/>
      <c r="I641" s="163"/>
      <c r="J641" s="163"/>
      <c r="K641" s="163"/>
      <c r="L641" s="163"/>
    </row>
    <row r="642" spans="1:12" s="1" customFormat="1">
      <c r="A642" s="163"/>
      <c r="B642" s="163"/>
      <c r="C642" s="163"/>
      <c r="D642" s="163"/>
      <c r="E642" s="163"/>
      <c r="F642" s="163"/>
      <c r="G642" s="163"/>
      <c r="H642" s="163"/>
      <c r="I642" s="163"/>
      <c r="J642" s="163"/>
      <c r="K642" s="163"/>
      <c r="L642" s="163"/>
    </row>
    <row r="643" spans="1:12" s="1" customFormat="1">
      <c r="A643" s="163"/>
      <c r="B643" s="163"/>
      <c r="C643" s="163"/>
      <c r="D643" s="163"/>
      <c r="E643" s="163"/>
      <c r="F643" s="163"/>
      <c r="G643" s="163"/>
      <c r="H643" s="163"/>
      <c r="I643" s="163"/>
      <c r="J643" s="163"/>
      <c r="K643" s="163"/>
      <c r="L643" s="163"/>
    </row>
    <row r="644" spans="1:12" s="1" customFormat="1">
      <c r="A644" s="163"/>
      <c r="B644" s="163"/>
      <c r="C644" s="163"/>
      <c r="D644" s="163"/>
      <c r="E644" s="163"/>
      <c r="F644" s="163"/>
      <c r="G644" s="163"/>
      <c r="H644" s="163"/>
      <c r="I644" s="163"/>
      <c r="J644" s="163"/>
      <c r="K644" s="163"/>
      <c r="L644" s="163"/>
    </row>
    <row r="645" spans="1:12" s="1" customFormat="1">
      <c r="A645" s="163"/>
      <c r="B645" s="163"/>
      <c r="C645" s="163"/>
      <c r="D645" s="163"/>
      <c r="E645" s="163"/>
      <c r="F645" s="163"/>
      <c r="G645" s="163"/>
      <c r="H645" s="163"/>
      <c r="I645" s="163"/>
      <c r="J645" s="163"/>
      <c r="K645" s="163"/>
      <c r="L645" s="163"/>
    </row>
    <row r="646" spans="1:12" s="1" customFormat="1">
      <c r="A646" s="163"/>
      <c r="B646" s="163"/>
      <c r="C646" s="163"/>
      <c r="D646" s="163"/>
      <c r="E646" s="163"/>
      <c r="F646" s="163"/>
      <c r="G646" s="163"/>
      <c r="H646" s="163"/>
      <c r="I646" s="163"/>
      <c r="J646" s="163"/>
      <c r="K646" s="163"/>
      <c r="L646" s="163"/>
    </row>
    <row r="647" spans="1:12" s="1" customFormat="1">
      <c r="A647" s="163"/>
      <c r="B647" s="163"/>
      <c r="C647" s="163"/>
      <c r="D647" s="163"/>
      <c r="E647" s="163"/>
      <c r="F647" s="163"/>
      <c r="G647" s="163"/>
      <c r="H647" s="163"/>
      <c r="I647" s="163"/>
      <c r="J647" s="163"/>
      <c r="K647" s="163"/>
      <c r="L647" s="163"/>
    </row>
    <row r="648" spans="1:12" s="1" customFormat="1">
      <c r="A648" s="163"/>
      <c r="B648" s="163"/>
      <c r="C648" s="163"/>
      <c r="D648" s="163"/>
      <c r="E648" s="163"/>
      <c r="F648" s="163"/>
      <c r="G648" s="163"/>
      <c r="H648" s="163"/>
      <c r="I648" s="163"/>
      <c r="J648" s="163"/>
      <c r="K648" s="163"/>
      <c r="L648" s="163"/>
    </row>
    <row r="649" spans="1:12" s="1" customFormat="1">
      <c r="A649" s="163"/>
      <c r="B649" s="163"/>
      <c r="C649" s="163"/>
      <c r="D649" s="163"/>
      <c r="E649" s="163"/>
      <c r="F649" s="163"/>
      <c r="G649" s="163"/>
      <c r="H649" s="163"/>
      <c r="I649" s="163"/>
      <c r="J649" s="163"/>
      <c r="K649" s="163"/>
      <c r="L649" s="163"/>
    </row>
    <row r="650" spans="1:12" s="1" customFormat="1">
      <c r="A650" s="163"/>
      <c r="B650" s="163"/>
      <c r="C650" s="163"/>
      <c r="D650" s="163"/>
      <c r="E650" s="163"/>
      <c r="F650" s="163"/>
      <c r="G650" s="163"/>
      <c r="H650" s="163"/>
      <c r="I650" s="163"/>
      <c r="J650" s="163"/>
      <c r="K650" s="163"/>
      <c r="L650" s="163"/>
    </row>
    <row r="651" spans="1:12" s="1" customFormat="1">
      <c r="A651" s="163"/>
      <c r="B651" s="163"/>
      <c r="C651" s="163"/>
      <c r="D651" s="163"/>
      <c r="E651" s="163"/>
      <c r="F651" s="163"/>
      <c r="G651" s="163"/>
      <c r="H651" s="163"/>
      <c r="I651" s="163"/>
      <c r="J651" s="163"/>
      <c r="K651" s="163"/>
      <c r="L651" s="163"/>
    </row>
    <row r="652" spans="1:12" s="1" customFormat="1">
      <c r="A652" s="163"/>
      <c r="B652" s="163"/>
      <c r="C652" s="163"/>
      <c r="D652" s="163"/>
      <c r="E652" s="163"/>
      <c r="F652" s="163"/>
      <c r="G652" s="163"/>
      <c r="H652" s="163"/>
      <c r="I652" s="163"/>
      <c r="J652" s="163"/>
      <c r="K652" s="163"/>
      <c r="L652" s="163"/>
    </row>
    <row r="653" spans="1:12" s="1" customFormat="1">
      <c r="A653" s="163"/>
      <c r="B653" s="163"/>
      <c r="C653" s="163"/>
      <c r="D653" s="163"/>
      <c r="E653" s="163"/>
      <c r="F653" s="163"/>
      <c r="G653" s="163"/>
      <c r="H653" s="163"/>
      <c r="I653" s="163"/>
      <c r="J653" s="163"/>
      <c r="K653" s="163"/>
      <c r="L653" s="163"/>
    </row>
    <row r="654" spans="1:12" s="1" customFormat="1">
      <c r="A654" s="163"/>
      <c r="B654" s="163"/>
      <c r="C654" s="163"/>
      <c r="D654" s="163"/>
      <c r="E654" s="163"/>
      <c r="F654" s="163"/>
      <c r="G654" s="163"/>
      <c r="H654" s="163"/>
      <c r="I654" s="163"/>
      <c r="J654" s="163"/>
      <c r="K654" s="163"/>
      <c r="L654" s="163"/>
    </row>
    <row r="655" spans="1:12" s="1" customFormat="1">
      <c r="A655" s="163"/>
      <c r="B655" s="163"/>
      <c r="C655" s="163"/>
      <c r="D655" s="163"/>
      <c r="E655" s="163"/>
      <c r="F655" s="163"/>
      <c r="G655" s="163"/>
      <c r="H655" s="163"/>
      <c r="I655" s="163"/>
      <c r="J655" s="163"/>
      <c r="K655" s="163"/>
      <c r="L655" s="163"/>
    </row>
    <row r="656" spans="1:12" s="1" customFormat="1">
      <c r="A656" s="163"/>
      <c r="B656" s="163"/>
      <c r="C656" s="163"/>
      <c r="D656" s="163"/>
      <c r="E656" s="163"/>
      <c r="F656" s="163"/>
      <c r="G656" s="163"/>
      <c r="H656" s="163"/>
      <c r="I656" s="163"/>
      <c r="J656" s="163"/>
      <c r="K656" s="163"/>
      <c r="L656" s="163"/>
    </row>
    <row r="657" spans="1:12" s="1" customFormat="1">
      <c r="A657" s="163"/>
      <c r="B657" s="163"/>
      <c r="C657" s="163"/>
      <c r="D657" s="163"/>
      <c r="E657" s="163"/>
      <c r="F657" s="163"/>
      <c r="G657" s="163"/>
      <c r="H657" s="163"/>
      <c r="I657" s="163"/>
      <c r="J657" s="163"/>
      <c r="K657" s="163"/>
      <c r="L657" s="163"/>
    </row>
    <row r="658" spans="1:12" s="1" customFormat="1">
      <c r="A658" s="163"/>
      <c r="B658" s="163"/>
      <c r="C658" s="163"/>
      <c r="D658" s="163"/>
      <c r="E658" s="163"/>
      <c r="F658" s="163"/>
      <c r="G658" s="163"/>
      <c r="H658" s="163"/>
      <c r="I658" s="163"/>
      <c r="J658" s="163"/>
      <c r="K658" s="163"/>
      <c r="L658" s="163"/>
    </row>
    <row r="659" spans="1:12" s="1" customFormat="1">
      <c r="A659" s="163"/>
      <c r="B659" s="163"/>
      <c r="C659" s="163"/>
      <c r="D659" s="163"/>
      <c r="E659" s="163"/>
      <c r="F659" s="163"/>
      <c r="G659" s="163"/>
      <c r="H659" s="163"/>
      <c r="I659" s="163"/>
      <c r="J659" s="163"/>
      <c r="K659" s="163"/>
      <c r="L659" s="163"/>
    </row>
    <row r="660" spans="1:12" s="1" customFormat="1">
      <c r="A660" s="163"/>
      <c r="B660" s="163"/>
      <c r="C660" s="163"/>
      <c r="D660" s="163"/>
      <c r="E660" s="163"/>
      <c r="F660" s="163"/>
      <c r="G660" s="163"/>
      <c r="H660" s="163"/>
      <c r="I660" s="163"/>
      <c r="J660" s="163"/>
      <c r="K660" s="163"/>
      <c r="L660" s="163"/>
    </row>
    <row r="661" spans="1:12" s="1" customFormat="1">
      <c r="A661" s="163"/>
      <c r="B661" s="163"/>
      <c r="C661" s="163"/>
      <c r="D661" s="163"/>
      <c r="E661" s="163"/>
      <c r="F661" s="163"/>
      <c r="G661" s="163"/>
      <c r="H661" s="163"/>
      <c r="I661" s="163"/>
      <c r="J661" s="163"/>
      <c r="K661" s="163"/>
      <c r="L661" s="163"/>
    </row>
    <row r="662" spans="1:12" s="1" customFormat="1">
      <c r="A662" s="163"/>
      <c r="B662" s="163"/>
      <c r="C662" s="163"/>
      <c r="D662" s="163"/>
      <c r="E662" s="163"/>
      <c r="F662" s="163"/>
      <c r="G662" s="163"/>
      <c r="H662" s="163"/>
      <c r="I662" s="163"/>
      <c r="J662" s="163"/>
      <c r="K662" s="163"/>
      <c r="L662" s="163"/>
    </row>
    <row r="663" spans="1:12" s="1" customFormat="1">
      <c r="A663" s="163"/>
      <c r="B663" s="163"/>
      <c r="C663" s="163"/>
      <c r="D663" s="163"/>
      <c r="E663" s="163"/>
      <c r="F663" s="163"/>
      <c r="G663" s="163"/>
      <c r="H663" s="163"/>
      <c r="I663" s="163"/>
      <c r="J663" s="163"/>
      <c r="K663" s="163"/>
      <c r="L663" s="163"/>
    </row>
    <row r="664" spans="1:12" s="1" customFormat="1">
      <c r="A664" s="163"/>
      <c r="B664" s="163"/>
      <c r="C664" s="163"/>
      <c r="D664" s="163"/>
      <c r="E664" s="163"/>
      <c r="F664" s="163"/>
      <c r="G664" s="163"/>
      <c r="H664" s="163"/>
      <c r="I664" s="163"/>
      <c r="J664" s="163"/>
      <c r="K664" s="163"/>
      <c r="L664" s="163"/>
    </row>
    <row r="665" spans="1:12" s="1" customFormat="1">
      <c r="A665" s="163"/>
      <c r="B665" s="163"/>
      <c r="C665" s="163"/>
      <c r="D665" s="163"/>
      <c r="E665" s="163"/>
      <c r="F665" s="163"/>
      <c r="G665" s="163"/>
      <c r="H665" s="163"/>
      <c r="I665" s="163"/>
      <c r="J665" s="163"/>
      <c r="K665" s="163"/>
      <c r="L665" s="163"/>
    </row>
    <row r="666" spans="1:12" s="1" customFormat="1">
      <c r="A666" s="163"/>
      <c r="B666" s="163"/>
      <c r="C666" s="163"/>
      <c r="D666" s="163"/>
      <c r="E666" s="163"/>
      <c r="F666" s="163"/>
      <c r="G666" s="163"/>
      <c r="H666" s="163"/>
      <c r="I666" s="163"/>
      <c r="J666" s="163"/>
      <c r="K666" s="163"/>
      <c r="L666" s="163"/>
    </row>
    <row r="667" spans="1:12" s="1" customFormat="1">
      <c r="A667" s="163"/>
      <c r="B667" s="163"/>
      <c r="C667" s="163"/>
      <c r="D667" s="163"/>
      <c r="E667" s="163"/>
      <c r="F667" s="163"/>
      <c r="G667" s="163"/>
      <c r="H667" s="163"/>
      <c r="I667" s="163"/>
      <c r="J667" s="163"/>
      <c r="K667" s="163"/>
      <c r="L667" s="163"/>
    </row>
    <row r="668" spans="1:12" s="1" customFormat="1">
      <c r="A668" s="163"/>
      <c r="B668" s="163"/>
      <c r="C668" s="163"/>
      <c r="D668" s="163"/>
      <c r="E668" s="163"/>
      <c r="F668" s="163"/>
      <c r="G668" s="163"/>
      <c r="H668" s="163"/>
      <c r="I668" s="163"/>
      <c r="J668" s="163"/>
      <c r="K668" s="163"/>
      <c r="L668" s="163"/>
    </row>
    <row r="669" spans="1:12" s="1" customFormat="1">
      <c r="A669" s="163"/>
      <c r="B669" s="163"/>
      <c r="C669" s="163"/>
      <c r="D669" s="163"/>
      <c r="E669" s="163"/>
      <c r="F669" s="163"/>
      <c r="G669" s="163"/>
      <c r="H669" s="163"/>
      <c r="I669" s="163"/>
      <c r="J669" s="163"/>
      <c r="K669" s="163"/>
      <c r="L669" s="163"/>
    </row>
    <row r="670" spans="1:12" s="1" customFormat="1">
      <c r="A670" s="163"/>
      <c r="B670" s="163"/>
      <c r="C670" s="163"/>
      <c r="D670" s="163"/>
      <c r="E670" s="163"/>
      <c r="F670" s="163"/>
      <c r="G670" s="163"/>
      <c r="H670" s="163"/>
      <c r="I670" s="163"/>
      <c r="J670" s="163"/>
      <c r="K670" s="163"/>
      <c r="L670" s="163"/>
    </row>
    <row r="671" spans="1:12" s="1" customFormat="1">
      <c r="A671" s="163"/>
      <c r="B671" s="163"/>
      <c r="C671" s="163"/>
      <c r="D671" s="163"/>
      <c r="E671" s="163"/>
      <c r="F671" s="163"/>
      <c r="G671" s="163"/>
      <c r="H671" s="163"/>
      <c r="I671" s="163"/>
      <c r="J671" s="163"/>
      <c r="K671" s="163"/>
      <c r="L671" s="163"/>
    </row>
    <row r="672" spans="1:12" s="1" customFormat="1">
      <c r="A672" s="163"/>
      <c r="B672" s="163"/>
      <c r="C672" s="163"/>
      <c r="D672" s="163"/>
      <c r="E672" s="163"/>
      <c r="F672" s="163"/>
      <c r="G672" s="163"/>
      <c r="H672" s="163"/>
      <c r="I672" s="163"/>
      <c r="J672" s="163"/>
      <c r="K672" s="163"/>
      <c r="L672" s="163"/>
    </row>
    <row r="673" spans="1:12" s="1" customFormat="1">
      <c r="A673" s="163"/>
      <c r="B673" s="163"/>
      <c r="C673" s="163"/>
      <c r="D673" s="163"/>
      <c r="E673" s="163"/>
      <c r="F673" s="163"/>
      <c r="G673" s="163"/>
      <c r="H673" s="163"/>
      <c r="I673" s="163"/>
      <c r="J673" s="163"/>
      <c r="K673" s="163"/>
      <c r="L673" s="163"/>
    </row>
    <row r="674" spans="1:12" s="1" customFormat="1">
      <c r="A674" s="163"/>
      <c r="B674" s="163"/>
      <c r="C674" s="163"/>
      <c r="D674" s="163"/>
      <c r="E674" s="163"/>
      <c r="F674" s="163"/>
      <c r="G674" s="163"/>
      <c r="H674" s="163"/>
      <c r="I674" s="163"/>
      <c r="J674" s="163"/>
      <c r="K674" s="163"/>
      <c r="L674" s="163"/>
    </row>
    <row r="675" spans="1:12" s="1" customFormat="1">
      <c r="A675" s="163"/>
      <c r="B675" s="163"/>
      <c r="C675" s="163"/>
      <c r="D675" s="163"/>
      <c r="E675" s="163"/>
      <c r="F675" s="163"/>
      <c r="G675" s="163"/>
      <c r="H675" s="163"/>
      <c r="I675" s="163"/>
      <c r="J675" s="163"/>
      <c r="K675" s="163"/>
      <c r="L675" s="163"/>
    </row>
    <row r="676" spans="1:12" s="1" customFormat="1">
      <c r="A676" s="163"/>
      <c r="B676" s="163"/>
      <c r="C676" s="163"/>
      <c r="D676" s="163"/>
      <c r="E676" s="163"/>
      <c r="F676" s="163"/>
      <c r="G676" s="163"/>
      <c r="H676" s="163"/>
      <c r="I676" s="163"/>
      <c r="J676" s="163"/>
      <c r="K676" s="163"/>
      <c r="L676" s="163"/>
    </row>
    <row r="677" spans="1:12" s="1" customFormat="1">
      <c r="A677" s="163"/>
      <c r="B677" s="163"/>
      <c r="C677" s="163"/>
      <c r="D677" s="163"/>
      <c r="E677" s="163"/>
      <c r="F677" s="163"/>
      <c r="G677" s="163"/>
      <c r="H677" s="163"/>
      <c r="I677" s="163"/>
      <c r="J677" s="163"/>
      <c r="K677" s="163"/>
      <c r="L677" s="163"/>
    </row>
    <row r="678" spans="1:12" s="1" customFormat="1">
      <c r="A678" s="163"/>
      <c r="B678" s="163"/>
      <c r="C678" s="163"/>
      <c r="D678" s="163"/>
      <c r="E678" s="163"/>
      <c r="F678" s="163"/>
      <c r="G678" s="163"/>
      <c r="H678" s="163"/>
      <c r="I678" s="163"/>
      <c r="J678" s="163"/>
      <c r="K678" s="163"/>
      <c r="L678" s="163"/>
    </row>
    <row r="679" spans="1:12" s="1" customFormat="1">
      <c r="A679" s="163"/>
      <c r="B679" s="163"/>
      <c r="C679" s="163"/>
      <c r="D679" s="163"/>
      <c r="E679" s="163"/>
      <c r="F679" s="163"/>
      <c r="G679" s="163"/>
      <c r="H679" s="163"/>
      <c r="I679" s="163"/>
      <c r="J679" s="163"/>
      <c r="K679" s="163"/>
      <c r="L679" s="163"/>
    </row>
    <row r="680" spans="1:12" s="1" customFormat="1">
      <c r="A680" s="163"/>
      <c r="B680" s="163"/>
      <c r="C680" s="163"/>
      <c r="D680" s="163"/>
      <c r="E680" s="163"/>
      <c r="F680" s="163"/>
      <c r="G680" s="163"/>
      <c r="H680" s="163"/>
      <c r="I680" s="163"/>
      <c r="J680" s="163"/>
      <c r="K680" s="163"/>
      <c r="L680" s="163"/>
    </row>
    <row r="681" spans="1:12" s="1" customFormat="1">
      <c r="A681" s="163"/>
      <c r="B681" s="163"/>
      <c r="C681" s="163"/>
      <c r="D681" s="163"/>
      <c r="E681" s="163"/>
      <c r="F681" s="163"/>
      <c r="G681" s="163"/>
      <c r="H681" s="163"/>
      <c r="I681" s="163"/>
      <c r="J681" s="163"/>
      <c r="K681" s="163"/>
      <c r="L681" s="163"/>
    </row>
    <row r="682" spans="1:12" s="1" customFormat="1">
      <c r="A682" s="163"/>
      <c r="B682" s="163"/>
      <c r="C682" s="163"/>
      <c r="D682" s="163"/>
      <c r="E682" s="163"/>
      <c r="F682" s="163"/>
      <c r="G682" s="163"/>
      <c r="H682" s="163"/>
      <c r="I682" s="163"/>
      <c r="J682" s="163"/>
      <c r="K682" s="163"/>
      <c r="L682" s="163"/>
    </row>
    <row r="683" spans="1:12" s="1" customFormat="1">
      <c r="A683" s="163"/>
      <c r="B683" s="163"/>
      <c r="C683" s="163"/>
      <c r="D683" s="163"/>
      <c r="E683" s="163"/>
      <c r="F683" s="163"/>
      <c r="G683" s="163"/>
      <c r="H683" s="163"/>
      <c r="I683" s="163"/>
      <c r="J683" s="163"/>
      <c r="K683" s="163"/>
      <c r="L683" s="163"/>
    </row>
    <row r="684" spans="1:12" s="1" customFormat="1">
      <c r="A684" s="163"/>
      <c r="B684" s="163"/>
      <c r="C684" s="163"/>
      <c r="D684" s="163"/>
      <c r="E684" s="163"/>
      <c r="F684" s="163"/>
      <c r="G684" s="163"/>
      <c r="H684" s="163"/>
      <c r="I684" s="163"/>
      <c r="J684" s="163"/>
      <c r="K684" s="163"/>
      <c r="L684" s="163"/>
    </row>
    <row r="685" spans="1:12" s="1" customFormat="1">
      <c r="A685" s="163"/>
      <c r="B685" s="163"/>
      <c r="C685" s="163"/>
      <c r="D685" s="163"/>
      <c r="E685" s="163"/>
      <c r="F685" s="163"/>
      <c r="G685" s="163"/>
      <c r="H685" s="163"/>
      <c r="I685" s="163"/>
      <c r="J685" s="163"/>
      <c r="K685" s="163"/>
      <c r="L685" s="163"/>
    </row>
    <row r="686" spans="1:12" s="1" customFormat="1">
      <c r="A686" s="163"/>
      <c r="B686" s="163"/>
      <c r="C686" s="163"/>
      <c r="D686" s="163"/>
      <c r="E686" s="163"/>
      <c r="F686" s="163"/>
      <c r="G686" s="163"/>
      <c r="H686" s="163"/>
      <c r="I686" s="163"/>
      <c r="J686" s="163"/>
      <c r="K686" s="163"/>
      <c r="L686" s="163"/>
    </row>
    <row r="687" spans="1:12" s="1" customFormat="1">
      <c r="A687" s="163"/>
      <c r="B687" s="163"/>
      <c r="C687" s="163"/>
      <c r="D687" s="163"/>
      <c r="E687" s="163"/>
      <c r="F687" s="163"/>
      <c r="G687" s="163"/>
      <c r="H687" s="163"/>
      <c r="I687" s="163"/>
      <c r="J687" s="163"/>
      <c r="K687" s="163"/>
      <c r="L687" s="163"/>
    </row>
    <row r="688" spans="1:12" s="1" customFormat="1">
      <c r="A688" s="163"/>
      <c r="B688" s="163"/>
      <c r="C688" s="163"/>
      <c r="D688" s="163"/>
      <c r="E688" s="163"/>
      <c r="F688" s="163"/>
      <c r="G688" s="163"/>
      <c r="H688" s="163"/>
      <c r="I688" s="163"/>
      <c r="J688" s="163"/>
      <c r="K688" s="163"/>
      <c r="L688" s="163"/>
    </row>
    <row r="689" spans="1:12" s="1" customFormat="1">
      <c r="A689" s="163"/>
      <c r="B689" s="163"/>
      <c r="C689" s="163"/>
      <c r="D689" s="163"/>
      <c r="E689" s="163"/>
      <c r="F689" s="163"/>
      <c r="G689" s="163"/>
      <c r="H689" s="163"/>
      <c r="I689" s="163"/>
      <c r="J689" s="163"/>
      <c r="K689" s="163"/>
      <c r="L689" s="163"/>
    </row>
    <row r="690" spans="1:12" s="1" customFormat="1">
      <c r="A690" s="163"/>
      <c r="B690" s="163"/>
      <c r="C690" s="163"/>
      <c r="D690" s="163"/>
      <c r="E690" s="163"/>
      <c r="F690" s="163"/>
      <c r="G690" s="163"/>
      <c r="H690" s="163"/>
      <c r="I690" s="163"/>
      <c r="J690" s="163"/>
      <c r="K690" s="163"/>
      <c r="L690" s="163"/>
    </row>
    <row r="691" spans="1:12" s="1" customFormat="1">
      <c r="A691" s="163"/>
      <c r="B691" s="163"/>
      <c r="C691" s="163"/>
      <c r="D691" s="163"/>
      <c r="E691" s="163"/>
      <c r="F691" s="163"/>
      <c r="G691" s="163"/>
      <c r="H691" s="163"/>
      <c r="I691" s="163"/>
      <c r="J691" s="163"/>
      <c r="K691" s="163"/>
      <c r="L691" s="163"/>
    </row>
    <row r="692" spans="1:12" s="1" customFormat="1">
      <c r="A692" s="163"/>
      <c r="B692" s="163"/>
      <c r="C692" s="163"/>
      <c r="D692" s="163"/>
      <c r="E692" s="163"/>
      <c r="F692" s="163"/>
      <c r="G692" s="163"/>
      <c r="H692" s="163"/>
      <c r="I692" s="163"/>
      <c r="J692" s="163"/>
      <c r="K692" s="163"/>
      <c r="L692" s="163"/>
    </row>
    <row r="693" spans="1:12" s="1" customFormat="1">
      <c r="A693" s="163"/>
      <c r="B693" s="163"/>
      <c r="C693" s="163"/>
      <c r="D693" s="163"/>
      <c r="E693" s="163"/>
      <c r="F693" s="163"/>
      <c r="G693" s="163"/>
      <c r="H693" s="163"/>
      <c r="I693" s="163"/>
      <c r="J693" s="163"/>
      <c r="K693" s="163"/>
      <c r="L693" s="163"/>
    </row>
    <row r="694" spans="1:12" s="1" customFormat="1">
      <c r="A694" s="163"/>
      <c r="B694" s="163"/>
      <c r="C694" s="163"/>
      <c r="D694" s="163"/>
      <c r="E694" s="163"/>
      <c r="F694" s="163"/>
      <c r="G694" s="163"/>
      <c r="H694" s="163"/>
      <c r="I694" s="163"/>
      <c r="J694" s="163"/>
      <c r="K694" s="163"/>
      <c r="L694" s="163"/>
    </row>
    <row r="695" spans="1:12" s="1" customFormat="1">
      <c r="A695" s="163"/>
      <c r="B695" s="163"/>
      <c r="C695" s="163"/>
      <c r="D695" s="163"/>
      <c r="E695" s="163"/>
      <c r="F695" s="163"/>
      <c r="G695" s="163"/>
      <c r="H695" s="163"/>
      <c r="I695" s="163"/>
      <c r="J695" s="163"/>
      <c r="K695" s="163"/>
      <c r="L695" s="163"/>
    </row>
    <row r="696" spans="1:12" s="1" customFormat="1">
      <c r="A696" s="163"/>
      <c r="B696" s="163"/>
      <c r="C696" s="163"/>
      <c r="D696" s="163"/>
      <c r="E696" s="163"/>
      <c r="F696" s="163"/>
      <c r="G696" s="163"/>
      <c r="H696" s="163"/>
      <c r="I696" s="163"/>
      <c r="J696" s="163"/>
      <c r="K696" s="163"/>
      <c r="L696" s="163"/>
    </row>
    <row r="697" spans="1:12" s="1" customFormat="1">
      <c r="A697" s="163"/>
      <c r="B697" s="163"/>
      <c r="C697" s="163"/>
      <c r="D697" s="163"/>
      <c r="E697" s="163"/>
      <c r="F697" s="163"/>
      <c r="G697" s="163"/>
      <c r="H697" s="163"/>
      <c r="I697" s="163"/>
      <c r="J697" s="163"/>
      <c r="K697" s="163"/>
      <c r="L697" s="163"/>
    </row>
    <row r="698" spans="1:12" s="1" customFormat="1">
      <c r="A698" s="163"/>
      <c r="B698" s="163"/>
      <c r="C698" s="163"/>
      <c r="D698" s="163"/>
      <c r="E698" s="163"/>
      <c r="F698" s="163"/>
      <c r="G698" s="163"/>
      <c r="H698" s="163"/>
      <c r="I698" s="163"/>
      <c r="J698" s="163"/>
      <c r="K698" s="163"/>
      <c r="L698" s="163"/>
    </row>
    <row r="699" spans="1:12" s="1" customFormat="1">
      <c r="A699" s="163"/>
      <c r="B699" s="163"/>
      <c r="C699" s="163"/>
      <c r="D699" s="163"/>
      <c r="E699" s="163"/>
      <c r="F699" s="163"/>
      <c r="G699" s="163"/>
      <c r="H699" s="163"/>
      <c r="I699" s="163"/>
      <c r="J699" s="163"/>
      <c r="K699" s="163"/>
      <c r="L699" s="163"/>
    </row>
    <row r="700" spans="1:12" s="1" customFormat="1">
      <c r="A700" s="163"/>
      <c r="B700" s="163"/>
      <c r="C700" s="163"/>
      <c r="D700" s="163"/>
      <c r="E700" s="163"/>
      <c r="F700" s="163"/>
      <c r="G700" s="163"/>
      <c r="H700" s="163"/>
      <c r="I700" s="163"/>
      <c r="J700" s="163"/>
      <c r="K700" s="163"/>
      <c r="L700" s="163"/>
    </row>
    <row r="701" spans="1:12" s="1" customFormat="1">
      <c r="A701" s="163"/>
      <c r="B701" s="163"/>
      <c r="C701" s="163"/>
      <c r="D701" s="163"/>
      <c r="E701" s="163"/>
      <c r="F701" s="163"/>
      <c r="G701" s="163"/>
      <c r="H701" s="163"/>
      <c r="I701" s="163"/>
      <c r="J701" s="163"/>
      <c r="K701" s="163"/>
      <c r="L701" s="163"/>
    </row>
    <row r="702" spans="1:12" s="1" customFormat="1">
      <c r="A702" s="163"/>
      <c r="B702" s="163"/>
      <c r="C702" s="163"/>
      <c r="D702" s="163"/>
      <c r="E702" s="163"/>
      <c r="F702" s="163"/>
      <c r="G702" s="163"/>
      <c r="H702" s="163"/>
      <c r="I702" s="163"/>
      <c r="J702" s="163"/>
      <c r="K702" s="163"/>
      <c r="L702" s="163"/>
    </row>
    <row r="703" spans="1:12" s="1" customFormat="1">
      <c r="A703" s="163"/>
      <c r="B703" s="163"/>
      <c r="C703" s="163"/>
      <c r="D703" s="163"/>
      <c r="E703" s="163"/>
      <c r="F703" s="163"/>
      <c r="G703" s="163"/>
      <c r="H703" s="163"/>
      <c r="I703" s="163"/>
      <c r="J703" s="163"/>
      <c r="K703" s="163"/>
      <c r="L703" s="163"/>
    </row>
    <row r="704" spans="1:12" s="1" customFormat="1">
      <c r="A704" s="163"/>
      <c r="B704" s="163"/>
      <c r="C704" s="163"/>
      <c r="D704" s="163"/>
      <c r="E704" s="163"/>
      <c r="F704" s="163"/>
      <c r="G704" s="163"/>
      <c r="H704" s="163"/>
      <c r="I704" s="163"/>
      <c r="J704" s="163"/>
      <c r="K704" s="163"/>
      <c r="L704" s="163"/>
    </row>
    <row r="705" spans="1:12" s="1" customFormat="1">
      <c r="A705" s="163"/>
      <c r="B705" s="163"/>
      <c r="C705" s="163"/>
      <c r="D705" s="163"/>
      <c r="E705" s="163"/>
      <c r="F705" s="163"/>
      <c r="G705" s="163"/>
      <c r="H705" s="163"/>
      <c r="I705" s="163"/>
      <c r="J705" s="163"/>
      <c r="K705" s="163"/>
      <c r="L705" s="163"/>
    </row>
    <row r="706" spans="1:12" s="1" customFormat="1">
      <c r="A706" s="163"/>
      <c r="B706" s="163"/>
      <c r="C706" s="163"/>
      <c r="D706" s="163"/>
      <c r="E706" s="163"/>
      <c r="F706" s="163"/>
      <c r="G706" s="163"/>
      <c r="H706" s="163"/>
      <c r="I706" s="163"/>
      <c r="J706" s="163"/>
      <c r="K706" s="163"/>
      <c r="L706" s="163"/>
    </row>
    <row r="707" spans="1:12" s="1" customFormat="1">
      <c r="A707" s="163"/>
      <c r="B707" s="163"/>
      <c r="C707" s="163"/>
      <c r="D707" s="163"/>
      <c r="E707" s="163"/>
      <c r="F707" s="163"/>
      <c r="G707" s="163"/>
      <c r="H707" s="163"/>
      <c r="I707" s="163"/>
      <c r="J707" s="163"/>
      <c r="K707" s="163"/>
      <c r="L707" s="163"/>
    </row>
    <row r="708" spans="1:12" s="1" customFormat="1">
      <c r="A708" s="163"/>
      <c r="B708" s="163"/>
      <c r="C708" s="163"/>
      <c r="D708" s="163"/>
      <c r="E708" s="163"/>
      <c r="F708" s="163"/>
      <c r="G708" s="163"/>
      <c r="H708" s="163"/>
      <c r="I708" s="163"/>
      <c r="J708" s="163"/>
      <c r="K708" s="163"/>
      <c r="L708" s="163"/>
    </row>
    <row r="709" spans="1:12" s="1" customFormat="1">
      <c r="A709" s="163"/>
      <c r="B709" s="163"/>
      <c r="C709" s="163"/>
      <c r="D709" s="163"/>
      <c r="E709" s="163"/>
      <c r="F709" s="163"/>
      <c r="G709" s="163"/>
      <c r="H709" s="163"/>
      <c r="I709" s="163"/>
      <c r="J709" s="163"/>
      <c r="K709" s="163"/>
      <c r="L709" s="163"/>
    </row>
    <row r="710" spans="1:12" s="1" customFormat="1">
      <c r="A710" s="163"/>
      <c r="B710" s="163"/>
      <c r="C710" s="163"/>
      <c r="D710" s="163"/>
      <c r="E710" s="163"/>
      <c r="F710" s="163"/>
      <c r="G710" s="163"/>
      <c r="H710" s="163"/>
      <c r="I710" s="163"/>
      <c r="J710" s="163"/>
      <c r="K710" s="163"/>
      <c r="L710" s="163"/>
    </row>
    <row r="711" spans="1:12" s="1" customFormat="1">
      <c r="A711" s="163"/>
      <c r="B711" s="163"/>
      <c r="C711" s="163"/>
      <c r="D711" s="163"/>
      <c r="E711" s="163"/>
      <c r="F711" s="163"/>
      <c r="G711" s="163"/>
      <c r="H711" s="163"/>
      <c r="I711" s="163"/>
      <c r="J711" s="163"/>
      <c r="K711" s="163"/>
      <c r="L711" s="163"/>
    </row>
    <row r="712" spans="1:12" s="1" customFormat="1">
      <c r="A712" s="163"/>
      <c r="B712" s="163"/>
      <c r="C712" s="163"/>
      <c r="D712" s="163"/>
      <c r="E712" s="163"/>
      <c r="F712" s="163"/>
      <c r="G712" s="163"/>
      <c r="H712" s="163"/>
      <c r="I712" s="163"/>
      <c r="J712" s="163"/>
      <c r="K712" s="163"/>
      <c r="L712" s="163"/>
    </row>
    <row r="713" spans="1:12" s="1" customFormat="1">
      <c r="A713" s="163"/>
      <c r="B713" s="163"/>
      <c r="C713" s="163"/>
      <c r="D713" s="163"/>
      <c r="E713" s="163"/>
      <c r="F713" s="163"/>
      <c r="G713" s="163"/>
      <c r="H713" s="163"/>
      <c r="I713" s="163"/>
      <c r="J713" s="163"/>
      <c r="K713" s="163"/>
      <c r="L713" s="163"/>
    </row>
    <row r="714" spans="1:12" s="1" customFormat="1">
      <c r="A714" s="163"/>
      <c r="B714" s="163"/>
      <c r="C714" s="163"/>
      <c r="D714" s="163"/>
      <c r="E714" s="163"/>
      <c r="F714" s="163"/>
      <c r="G714" s="163"/>
      <c r="H714" s="163"/>
      <c r="I714" s="163"/>
      <c r="J714" s="163"/>
      <c r="K714" s="163"/>
      <c r="L714" s="163"/>
    </row>
    <row r="715" spans="1:12" s="1" customFormat="1">
      <c r="A715" s="163"/>
      <c r="B715" s="163"/>
      <c r="C715" s="163"/>
      <c r="D715" s="163"/>
      <c r="E715" s="163"/>
      <c r="F715" s="163"/>
      <c r="G715" s="163"/>
      <c r="H715" s="163"/>
      <c r="I715" s="163"/>
      <c r="J715" s="163"/>
      <c r="K715" s="163"/>
      <c r="L715" s="163"/>
    </row>
    <row r="716" spans="1:12" s="1" customFormat="1">
      <c r="A716" s="163"/>
      <c r="B716" s="163"/>
      <c r="C716" s="163"/>
      <c r="D716" s="163"/>
      <c r="E716" s="163"/>
      <c r="F716" s="163"/>
      <c r="G716" s="163"/>
      <c r="H716" s="163"/>
      <c r="I716" s="163"/>
      <c r="J716" s="163"/>
      <c r="K716" s="163"/>
      <c r="L716" s="163"/>
    </row>
    <row r="717" spans="1:12" s="1" customFormat="1">
      <c r="A717" s="163"/>
      <c r="B717" s="163"/>
      <c r="C717" s="163"/>
      <c r="D717" s="163"/>
      <c r="E717" s="163"/>
      <c r="F717" s="163"/>
      <c r="G717" s="163"/>
      <c r="H717" s="163"/>
      <c r="I717" s="163"/>
      <c r="J717" s="163"/>
      <c r="K717" s="163"/>
      <c r="L717" s="163"/>
    </row>
    <row r="718" spans="1:12" s="1" customFormat="1">
      <c r="A718" s="163"/>
      <c r="B718" s="163"/>
      <c r="C718" s="163"/>
      <c r="D718" s="163"/>
      <c r="E718" s="163"/>
      <c r="F718" s="163"/>
      <c r="G718" s="163"/>
      <c r="H718" s="163"/>
      <c r="I718" s="163"/>
      <c r="J718" s="163"/>
      <c r="K718" s="163"/>
      <c r="L718" s="163"/>
    </row>
    <row r="719" spans="1:12" s="1" customFormat="1">
      <c r="A719" s="163"/>
      <c r="B719" s="163"/>
      <c r="C719" s="163"/>
      <c r="D719" s="163"/>
      <c r="E719" s="163"/>
      <c r="F719" s="163"/>
      <c r="G719" s="163"/>
      <c r="H719" s="163"/>
      <c r="I719" s="163"/>
      <c r="J719" s="163"/>
      <c r="K719" s="163"/>
      <c r="L719" s="163"/>
    </row>
    <row r="720" spans="1:12" s="1" customFormat="1">
      <c r="A720" s="163"/>
      <c r="B720" s="163"/>
      <c r="C720" s="163"/>
      <c r="D720" s="163"/>
      <c r="E720" s="163"/>
      <c r="F720" s="163"/>
      <c r="G720" s="163"/>
      <c r="H720" s="163"/>
      <c r="I720" s="163"/>
      <c r="J720" s="163"/>
      <c r="K720" s="163"/>
      <c r="L720" s="163"/>
    </row>
    <row r="721" spans="1:12" s="1" customFormat="1">
      <c r="A721" s="163"/>
      <c r="B721" s="163"/>
      <c r="C721" s="163"/>
      <c r="D721" s="163"/>
      <c r="E721" s="163"/>
      <c r="F721" s="163"/>
      <c r="G721" s="163"/>
      <c r="H721" s="163"/>
      <c r="I721" s="163"/>
      <c r="J721" s="163"/>
      <c r="K721" s="163"/>
      <c r="L721" s="163"/>
    </row>
    <row r="722" spans="1:12" s="1" customFormat="1">
      <c r="A722" s="163"/>
      <c r="B722" s="163"/>
      <c r="C722" s="163"/>
      <c r="D722" s="163"/>
      <c r="E722" s="163"/>
      <c r="F722" s="163"/>
      <c r="G722" s="163"/>
      <c r="H722" s="163"/>
      <c r="I722" s="163"/>
      <c r="J722" s="163"/>
      <c r="K722" s="163"/>
      <c r="L722" s="163"/>
    </row>
    <row r="723" spans="1:12" s="1" customFormat="1">
      <c r="A723" s="163"/>
      <c r="B723" s="163"/>
      <c r="C723" s="163"/>
      <c r="D723" s="163"/>
      <c r="E723" s="163"/>
      <c r="F723" s="163"/>
      <c r="G723" s="163"/>
      <c r="H723" s="163"/>
      <c r="I723" s="163"/>
      <c r="J723" s="163"/>
      <c r="K723" s="163"/>
      <c r="L723" s="163"/>
    </row>
    <row r="724" spans="1:12" s="1" customFormat="1">
      <c r="A724" s="163"/>
      <c r="B724" s="163"/>
      <c r="C724" s="163"/>
      <c r="D724" s="163"/>
      <c r="E724" s="163"/>
      <c r="F724" s="163"/>
      <c r="G724" s="163"/>
      <c r="H724" s="163"/>
      <c r="I724" s="163"/>
      <c r="J724" s="163"/>
      <c r="K724" s="163"/>
      <c r="L724" s="163"/>
    </row>
    <row r="725" spans="1:12" s="1" customFormat="1">
      <c r="A725" s="163"/>
      <c r="B725" s="163"/>
      <c r="C725" s="163"/>
      <c r="D725" s="163"/>
      <c r="E725" s="163"/>
      <c r="F725" s="163"/>
      <c r="G725" s="163"/>
      <c r="H725" s="163"/>
      <c r="I725" s="163"/>
      <c r="J725" s="163"/>
      <c r="K725" s="163"/>
      <c r="L725" s="163"/>
    </row>
    <row r="726" spans="1:12" s="1" customFormat="1">
      <c r="A726" s="163"/>
      <c r="B726" s="163"/>
      <c r="C726" s="163"/>
      <c r="D726" s="163"/>
      <c r="E726" s="163"/>
      <c r="F726" s="163"/>
      <c r="G726" s="163"/>
      <c r="H726" s="163"/>
      <c r="I726" s="163"/>
      <c r="J726" s="163"/>
      <c r="K726" s="163"/>
      <c r="L726" s="163"/>
    </row>
    <row r="727" spans="1:12" s="1" customFormat="1">
      <c r="A727" s="163"/>
      <c r="B727" s="163"/>
      <c r="C727" s="163"/>
      <c r="D727" s="163"/>
      <c r="E727" s="163"/>
      <c r="F727" s="163"/>
      <c r="G727" s="163"/>
      <c r="H727" s="163"/>
      <c r="I727" s="163"/>
      <c r="J727" s="163"/>
      <c r="K727" s="163"/>
      <c r="L727" s="163"/>
    </row>
    <row r="728" spans="1:12" s="1" customFormat="1">
      <c r="A728" s="163"/>
      <c r="B728" s="163"/>
      <c r="C728" s="163"/>
      <c r="D728" s="163"/>
      <c r="E728" s="163"/>
      <c r="F728" s="163"/>
      <c r="G728" s="163"/>
      <c r="H728" s="163"/>
      <c r="I728" s="163"/>
      <c r="J728" s="163"/>
      <c r="K728" s="163"/>
      <c r="L728" s="163"/>
    </row>
    <row r="729" spans="1:12" s="1" customFormat="1">
      <c r="A729" s="163"/>
      <c r="B729" s="163"/>
      <c r="C729" s="163"/>
      <c r="D729" s="163"/>
      <c r="E729" s="163"/>
      <c r="F729" s="163"/>
      <c r="G729" s="163"/>
      <c r="H729" s="163"/>
      <c r="I729" s="163"/>
      <c r="J729" s="163"/>
      <c r="K729" s="163"/>
      <c r="L729" s="163"/>
    </row>
    <row r="730" spans="1:12" s="1" customFormat="1">
      <c r="A730" s="163"/>
      <c r="B730" s="163"/>
      <c r="C730" s="163"/>
      <c r="D730" s="163"/>
      <c r="E730" s="163"/>
      <c r="F730" s="163"/>
      <c r="G730" s="163"/>
      <c r="H730" s="163"/>
      <c r="I730" s="163"/>
      <c r="J730" s="163"/>
      <c r="K730" s="163"/>
      <c r="L730" s="163"/>
    </row>
    <row r="731" spans="1:12" s="1" customFormat="1">
      <c r="A731" s="163"/>
      <c r="B731" s="163"/>
      <c r="C731" s="163"/>
      <c r="D731" s="163"/>
      <c r="E731" s="163"/>
      <c r="F731" s="163"/>
      <c r="G731" s="163"/>
      <c r="H731" s="163"/>
      <c r="I731" s="163"/>
      <c r="J731" s="163"/>
      <c r="K731" s="163"/>
      <c r="L731" s="163"/>
    </row>
    <row r="732" spans="1:12" s="1" customFormat="1">
      <c r="A732" s="163"/>
      <c r="B732" s="163"/>
      <c r="C732" s="163"/>
      <c r="D732" s="163"/>
      <c r="E732" s="163"/>
      <c r="F732" s="163"/>
      <c r="G732" s="163"/>
      <c r="H732" s="163"/>
      <c r="I732" s="163"/>
      <c r="J732" s="163"/>
      <c r="K732" s="163"/>
      <c r="L732" s="163"/>
    </row>
    <row r="733" spans="1:12" s="1" customFormat="1">
      <c r="A733" s="163"/>
      <c r="B733" s="163"/>
      <c r="C733" s="163"/>
      <c r="D733" s="163"/>
      <c r="E733" s="163"/>
      <c r="F733" s="163"/>
      <c r="G733" s="163"/>
      <c r="H733" s="163"/>
      <c r="I733" s="163"/>
      <c r="J733" s="163"/>
      <c r="K733" s="163"/>
      <c r="L733" s="163"/>
    </row>
    <row r="734" spans="1:12" s="1" customFormat="1">
      <c r="A734" s="163"/>
      <c r="B734" s="163"/>
      <c r="C734" s="163"/>
      <c r="D734" s="163"/>
      <c r="E734" s="163"/>
      <c r="F734" s="163"/>
      <c r="G734" s="163"/>
      <c r="H734" s="163"/>
      <c r="I734" s="163"/>
      <c r="J734" s="163"/>
      <c r="K734" s="163"/>
      <c r="L734" s="163"/>
    </row>
    <row r="735" spans="1:12" s="1" customFormat="1">
      <c r="A735" s="163"/>
      <c r="B735" s="163"/>
      <c r="C735" s="163"/>
      <c r="D735" s="163"/>
      <c r="E735" s="163"/>
      <c r="F735" s="163"/>
      <c r="G735" s="163"/>
      <c r="H735" s="163"/>
      <c r="I735" s="163"/>
      <c r="J735" s="163"/>
      <c r="K735" s="163"/>
      <c r="L735" s="163"/>
    </row>
    <row r="736" spans="1:12" s="1" customFormat="1">
      <c r="A736" s="163"/>
      <c r="B736" s="163"/>
      <c r="C736" s="163"/>
      <c r="D736" s="163"/>
      <c r="E736" s="163"/>
      <c r="F736" s="163"/>
      <c r="G736" s="163"/>
      <c r="H736" s="163"/>
      <c r="I736" s="163"/>
      <c r="J736" s="163"/>
      <c r="K736" s="163"/>
      <c r="L736" s="163"/>
    </row>
    <row r="737" spans="1:12" s="1" customFormat="1">
      <c r="A737" s="163"/>
      <c r="B737" s="163"/>
      <c r="C737" s="163"/>
      <c r="D737" s="163"/>
      <c r="E737" s="163"/>
      <c r="F737" s="163"/>
      <c r="G737" s="163"/>
      <c r="H737" s="163"/>
      <c r="I737" s="163"/>
      <c r="J737" s="163"/>
      <c r="K737" s="163"/>
      <c r="L737" s="163"/>
    </row>
    <row r="738" spans="1:12" s="1" customFormat="1">
      <c r="A738" s="163"/>
      <c r="B738" s="163"/>
      <c r="C738" s="163"/>
      <c r="D738" s="163"/>
      <c r="E738" s="163"/>
      <c r="F738" s="163"/>
      <c r="G738" s="163"/>
      <c r="H738" s="163"/>
      <c r="I738" s="163"/>
      <c r="J738" s="163"/>
      <c r="K738" s="163"/>
      <c r="L738" s="163"/>
    </row>
    <row r="739" spans="1:12" s="1" customFormat="1">
      <c r="A739" s="163"/>
      <c r="B739" s="163"/>
      <c r="C739" s="163"/>
      <c r="D739" s="163"/>
      <c r="E739" s="163"/>
      <c r="F739" s="163"/>
      <c r="G739" s="163"/>
      <c r="H739" s="163"/>
      <c r="I739" s="163"/>
      <c r="J739" s="163"/>
      <c r="K739" s="163"/>
      <c r="L739" s="163"/>
    </row>
    <row r="740" spans="1:12" s="1" customFormat="1">
      <c r="A740" s="163"/>
      <c r="B740" s="163"/>
      <c r="C740" s="163"/>
      <c r="D740" s="163"/>
      <c r="E740" s="163"/>
      <c r="F740" s="163"/>
      <c r="G740" s="163"/>
      <c r="H740" s="163"/>
      <c r="I740" s="163"/>
      <c r="J740" s="163"/>
      <c r="K740" s="163"/>
      <c r="L740" s="163"/>
    </row>
    <row r="741" spans="1:12" s="1" customFormat="1">
      <c r="A741" s="163"/>
      <c r="B741" s="163"/>
      <c r="C741" s="163"/>
      <c r="D741" s="163"/>
      <c r="E741" s="163"/>
      <c r="F741" s="163"/>
      <c r="G741" s="163"/>
      <c r="H741" s="163"/>
      <c r="I741" s="163"/>
      <c r="J741" s="163"/>
      <c r="K741" s="163"/>
      <c r="L741" s="163"/>
    </row>
    <row r="742" spans="1:12" s="1" customFormat="1">
      <c r="A742" s="163"/>
      <c r="B742" s="163"/>
      <c r="C742" s="163"/>
      <c r="D742" s="163"/>
      <c r="E742" s="163"/>
      <c r="F742" s="163"/>
      <c r="G742" s="163"/>
      <c r="H742" s="163"/>
      <c r="I742" s="163"/>
      <c r="J742" s="163"/>
      <c r="K742" s="163"/>
      <c r="L742" s="163"/>
    </row>
    <row r="743" spans="1:12" s="1" customFormat="1">
      <c r="A743" s="163"/>
      <c r="B743" s="163"/>
      <c r="C743" s="163"/>
      <c r="D743" s="163"/>
      <c r="E743" s="163"/>
      <c r="F743" s="163"/>
      <c r="G743" s="163"/>
      <c r="H743" s="163"/>
      <c r="I743" s="163"/>
      <c r="J743" s="163"/>
      <c r="K743" s="163"/>
      <c r="L743" s="163"/>
    </row>
    <row r="744" spans="1:12" s="1" customFormat="1">
      <c r="A744" s="163"/>
      <c r="B744" s="163"/>
      <c r="C744" s="163"/>
      <c r="D744" s="163"/>
      <c r="E744" s="163"/>
      <c r="F744" s="163"/>
      <c r="G744" s="163"/>
      <c r="H744" s="163"/>
      <c r="I744" s="163"/>
      <c r="J744" s="163"/>
      <c r="K744" s="163"/>
      <c r="L744" s="163"/>
    </row>
    <row r="745" spans="1:12" s="1" customFormat="1">
      <c r="A745" s="163"/>
      <c r="B745" s="163"/>
      <c r="C745" s="163"/>
      <c r="D745" s="163"/>
      <c r="E745" s="163"/>
      <c r="F745" s="163"/>
      <c r="G745" s="163"/>
      <c r="H745" s="163"/>
      <c r="I745" s="163"/>
      <c r="J745" s="163"/>
      <c r="K745" s="163"/>
      <c r="L745" s="163"/>
    </row>
    <row r="746" spans="1:12" s="1" customFormat="1">
      <c r="A746" s="163"/>
      <c r="B746" s="163"/>
      <c r="C746" s="163"/>
      <c r="D746" s="163"/>
      <c r="E746" s="163"/>
      <c r="F746" s="163"/>
      <c r="G746" s="163"/>
      <c r="H746" s="163"/>
      <c r="I746" s="163"/>
      <c r="J746" s="163"/>
      <c r="K746" s="163"/>
      <c r="L746" s="163"/>
    </row>
    <row r="747" spans="1:12" s="1" customFormat="1">
      <c r="A747" s="163"/>
      <c r="B747" s="163"/>
      <c r="C747" s="163"/>
      <c r="D747" s="163"/>
      <c r="E747" s="163"/>
      <c r="F747" s="163"/>
      <c r="G747" s="163"/>
      <c r="H747" s="163"/>
      <c r="I747" s="163"/>
      <c r="J747" s="163"/>
      <c r="K747" s="163"/>
      <c r="L747" s="163"/>
    </row>
    <row r="748" spans="1:12" s="1" customFormat="1"/>
    <row r="749" spans="1:12" s="1" customFormat="1"/>
  </sheetData>
  <sheetProtection formatRows="0" insertRows="0"/>
  <customSheetViews>
    <customSheetView guid="{21F2E024-704F-4E93-AC63-213755ECFFE0}" scale="70" showPageBreaks="1" showGridLines="0" fitToPage="1" printArea="1" view="pageBreakPreview">
      <pane ySplit="6" topLeftCell="A7" activePane="bottomLeft" state="frozen"/>
      <selection pane="bottomLeft" activeCell="H34" sqref="H34"/>
      <pageMargins left="0.70866141732283472" right="0.70866141732283472" top="0.74803149606299213" bottom="0.74803149606299213" header="0.31496062992125984" footer="0.31496062992125984"/>
      <pageSetup paperSize="9" scale="57"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27">
    <mergeCell ref="H36:I36"/>
    <mergeCell ref="H30:I30"/>
    <mergeCell ref="H31:I31"/>
    <mergeCell ref="H37:I37"/>
    <mergeCell ref="H32:I32"/>
    <mergeCell ref="H33:I33"/>
    <mergeCell ref="H34:I34"/>
    <mergeCell ref="H35:I35"/>
    <mergeCell ref="H22:I22"/>
    <mergeCell ref="H19:K19"/>
    <mergeCell ref="H20:K20"/>
    <mergeCell ref="H23:I23"/>
    <mergeCell ref="H24:I24"/>
    <mergeCell ref="K23:K31"/>
    <mergeCell ref="H25:I25"/>
    <mergeCell ref="H26:I26"/>
    <mergeCell ref="H27:I27"/>
    <mergeCell ref="H28:I28"/>
    <mergeCell ref="H29:I29"/>
    <mergeCell ref="H18:K18"/>
    <mergeCell ref="I2:K2"/>
    <mergeCell ref="I3:K3"/>
    <mergeCell ref="H15:K15"/>
    <mergeCell ref="H16:K16"/>
    <mergeCell ref="H17:K17"/>
    <mergeCell ref="H14:K14"/>
    <mergeCell ref="A5:K5"/>
  </mergeCells>
  <dataValidations count="3">
    <dataValidation allowBlank="1" showInputMessage="1" showErrorMessage="1" prompt="Please enter text" sqref="F15:F19 H15:K19 F23:F37 H23:I37 K23 K32:K37"/>
    <dataValidation type="list" allowBlank="1" showInputMessage="1" showErrorMessage="1" prompt="Please select from available drop-down options" sqref="G23:G37">
      <formula1>"Opex,Sales,Capex,[Select one]"</formula1>
    </dataValidation>
    <dataValidation allowBlank="1" showInputMessage="1" sqref="F38:G38"/>
  </dataValidations>
  <pageMargins left="0.70866141732283472" right="0.70866141732283472" top="0.74803149606299213" bottom="0.74803149606299213" header="0.31496062992125984" footer="0.31496062992125984"/>
  <pageSetup paperSize="9" scale="65" orientation="landscape" r:id="rId2"/>
  <headerFooter alignWithMargins="0">
    <oddHeader>&amp;C&amp;"Arial,Regular" Commerce Commission Information Disclosure Template</oddHeader>
    <oddFooter>&amp;L&amp;"Arial,Regular" &amp;P&amp;C&amp;"Arial,Regular" &amp;F&amp;R&amp;"Arial,Regular" &amp;A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CoverSheet</vt:lpstr>
      <vt:lpstr>TOC</vt:lpstr>
      <vt:lpstr>Guidelines</vt:lpstr>
      <vt:lpstr>1.Analytical Ratios</vt:lpstr>
      <vt:lpstr>S2.Return on Investment </vt:lpstr>
      <vt:lpstr>S3.Regulatory Profit</vt:lpstr>
      <vt:lpstr>S4.RAB Value (Rolled Forward)</vt:lpstr>
      <vt:lpstr>S5a.Regulatory Tax Allowance </vt:lpstr>
      <vt:lpstr>S5b.Related Party Transactions</vt:lpstr>
      <vt:lpstr>S5c.TCSD Allowance </vt:lpstr>
      <vt:lpstr>S5d.Cost Allocations</vt:lpstr>
      <vt:lpstr>S5e.Asset Allocations</vt:lpstr>
      <vt:lpstr>S6a.Actual Expenditure Capex</vt:lpstr>
      <vt:lpstr>S6b.Actual Expenditure Opex</vt:lpstr>
      <vt:lpstr>S7.Actual vs Forecast</vt:lpstr>
      <vt:lpstr>S8.Billed Quantities+Revenues</vt:lpstr>
      <vt:lpstr>S9a.Asset Register</vt:lpstr>
      <vt:lpstr>S9b.Asset Age Profile</vt:lpstr>
      <vt:lpstr>S9c.Overhead Lines</vt:lpstr>
      <vt:lpstr>S9d.Embedded Networks</vt:lpstr>
      <vt:lpstr>S9e.Demand</vt:lpstr>
      <vt:lpstr>S10.Reliability</vt:lpstr>
      <vt:lpstr>'1.Analytical Ratios'!Print_Area</vt:lpstr>
      <vt:lpstr>CoverSheet!Print_Area</vt:lpstr>
      <vt:lpstr>Guidelines!Print_Area</vt:lpstr>
      <vt:lpstr>S10.Reliability!Print_Area</vt:lpstr>
      <vt:lpstr>'S2.Return on Investment '!Print_Area</vt:lpstr>
      <vt:lpstr>'S3.Regulatory Profit'!Print_Area</vt:lpstr>
      <vt:lpstr>'S4.RAB Value (Rolled Forward)'!Print_Area</vt:lpstr>
      <vt:lpstr>'S5a.Regulatory Tax Allowance '!Print_Area</vt:lpstr>
      <vt:lpstr>'S5b.Related Party Transactions'!Print_Area</vt:lpstr>
      <vt:lpstr>'S5c.TCSD Allowance '!Print_Area</vt:lpstr>
      <vt:lpstr>'S5d.Cost Allocations'!Print_Area</vt:lpstr>
      <vt:lpstr>'S5e.Asset Allocations'!Print_Area</vt:lpstr>
      <vt:lpstr>'S6a.Actual Expenditure Capex'!Print_Area</vt:lpstr>
      <vt:lpstr>'S6b.Actual Expenditure Opex'!Print_Area</vt:lpstr>
      <vt:lpstr>'S7.Actual vs Forecast'!Print_Area</vt:lpstr>
      <vt:lpstr>'S8.Billed Quantities+Revenues'!Print_Area</vt:lpstr>
      <vt:lpstr>'S9a.Asset Register'!Print_Area</vt:lpstr>
      <vt:lpstr>'S9b.Asset Age Profile'!Print_Area</vt:lpstr>
      <vt:lpstr>'S9c.Overhead Lines'!Print_Area</vt:lpstr>
      <vt:lpstr>'S9d.Embedded Networks'!Print_Area</vt:lpstr>
      <vt:lpstr>S9e.Demand!Print_Area</vt:lpstr>
      <vt:lpstr>TOC!Print_Area</vt:lpstr>
      <vt:lpstr>Guidelines!Print_Titles</vt:lpstr>
      <vt:lpstr>'S2.Return on Investment '!Print_Titles</vt:lpstr>
      <vt:lpstr>'S3.Regulatory Profit'!Print_Titles</vt:lpstr>
      <vt:lpstr>'S4.RAB Value (Rolled Forward)'!Print_Titles</vt:lpstr>
      <vt:lpstr>'S5a.Regulatory Tax Allowance '!Print_Titles</vt:lpstr>
      <vt:lpstr>'S5d.Cost Allocations'!Print_Titles</vt:lpstr>
      <vt:lpstr>'S5e.Asset Allocations'!Print_Titles</vt:lpstr>
      <vt:lpstr>'S6a.Actual Expenditure Capex'!Print_Titles</vt:lpstr>
      <vt:lpstr>'S8.Billed Quantities+Revenues'!Print_Titles</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EDB Information Disclosure Templates Draft 16 Jan</dc:title>
  <dc:creator>ComCom</dc:creator>
  <cp:lastModifiedBy>Tony Pieromaldi</cp:lastModifiedBy>
  <cp:lastPrinted>2014-07-23T02:51:38Z</cp:lastPrinted>
  <dcterms:created xsi:type="dcterms:W3CDTF">2010-01-15T02:39:26Z</dcterms:created>
  <dcterms:modified xsi:type="dcterms:W3CDTF">2015-06-17T22:16:31Z</dcterms:modified>
</cp:coreProperties>
</file>