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sfrs01\FolderRedirection\wrt\Desktop\"/>
    </mc:Choice>
  </mc:AlternateContent>
  <bookViews>
    <workbookView xWindow="60" yWindow="45" windowWidth="15810" windowHeight="5325" tabRatio="802"/>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externalReferences>
    <externalReference r:id="rId11"/>
    <externalReference r:id="rId12"/>
    <externalReference r:id="rId13"/>
    <externalReference r:id="rId14"/>
    <externalReference r:id="rId15"/>
  </externalReference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Forecast'!$A$1:$S$192</definedName>
    <definedName name="_xlnm.Print_Area" localSheetId="7">'S12c.Demand Forecast'!$A$1:$N$46</definedName>
    <definedName name="_xlnm.Print_Area" localSheetId="9">S13.AMMAT!$A$1:$J$95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Forecast'!$A$1:$S$192</definedName>
    <definedName name="Z_21F2E024_704F_4E93_AC63_213755ECFFE0_.wvu.PrintArea" localSheetId="4" hidden="1">'S11b.Opex Forecast'!$A$1:$T$51</definedName>
    <definedName name="Z_21F2E024_704F_4E93_AC63_213755ECFFE0_.wvu.PrintArea" localSheetId="5" hidden="1">'S12a.Asset Condition'!$A$1:$N$65</definedName>
    <definedName name="Z_21F2E024_704F_4E93_AC63_213755ECFFE0_.wvu.PrintArea" localSheetId="6" hidden="1">'S12b.Capacity Forecast'!$A$1:$O$30</definedName>
    <definedName name="Z_21F2E024_704F_4E93_AC63_213755ECFFE0_.wvu.PrintArea" localSheetId="7" hidden="1">'S12c.Demand Forecast'!$A$1:$N$46</definedName>
    <definedName name="Z_21F2E024_704F_4E93_AC63_213755ECFFE0_.wvu.PrintArea" localSheetId="9" hidden="1">S13.AMMAT!$A$1:$T$95</definedName>
    <definedName name="Z_21F2E024_704F_4E93_AC63_213755ECFFE0_.wvu.PrintArea" localSheetId="1" hidden="1">TOC!$A$1:$D$16</definedName>
  </definedNames>
  <calcPr calcId="162913" iterate="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K10" i="88" l="1"/>
  <c r="L10" i="88"/>
  <c r="M10" i="88"/>
  <c r="N10" i="88"/>
  <c r="O10" i="88"/>
  <c r="P10" i="88"/>
  <c r="Q10" i="88"/>
  <c r="R10" i="88"/>
  <c r="S10" i="88"/>
  <c r="K11" i="88"/>
  <c r="L11" i="88"/>
  <c r="M11" i="88"/>
  <c r="N11" i="88"/>
  <c r="O11" i="88"/>
  <c r="P11" i="88"/>
  <c r="Q11" i="88"/>
  <c r="R11" i="88"/>
  <c r="S11" i="88"/>
  <c r="K12" i="88"/>
  <c r="L12" i="88"/>
  <c r="M12" i="88"/>
  <c r="N12" i="88"/>
  <c r="O12" i="88"/>
  <c r="P12" i="88"/>
  <c r="Q12" i="88"/>
  <c r="R12" i="88"/>
  <c r="S12" i="88"/>
  <c r="K13" i="88"/>
  <c r="L13" i="88"/>
  <c r="M13" i="88"/>
  <c r="N13" i="88"/>
  <c r="O13" i="88"/>
  <c r="P13" i="88"/>
  <c r="Q13" i="88"/>
  <c r="R13" i="88"/>
  <c r="S13" i="88"/>
  <c r="J13" i="88"/>
  <c r="J12" i="88"/>
  <c r="J11" i="88"/>
  <c r="J10" i="88"/>
  <c r="I182" i="44" l="1"/>
  <c r="J182" i="44"/>
  <c r="K182" i="44"/>
  <c r="L182" i="44"/>
  <c r="M182" i="44"/>
  <c r="H182" i="44"/>
  <c r="F182" i="44"/>
  <c r="M174" i="44"/>
  <c r="L174" i="44"/>
  <c r="K174" i="44"/>
  <c r="J174" i="44"/>
  <c r="I174" i="44"/>
  <c r="H174" i="44"/>
  <c r="M173" i="44"/>
  <c r="L173" i="44"/>
  <c r="K173" i="44"/>
  <c r="J173" i="44"/>
  <c r="I173" i="44"/>
  <c r="H173" i="44"/>
  <c r="M172" i="44"/>
  <c r="L172" i="44"/>
  <c r="K172" i="44"/>
  <c r="J172" i="44"/>
  <c r="I172" i="44"/>
  <c r="H172" i="44"/>
  <c r="F174" i="44"/>
  <c r="F173" i="44"/>
  <c r="F172" i="44"/>
  <c r="O43" i="44"/>
  <c r="P43" i="44"/>
  <c r="Q43" i="44"/>
  <c r="R43" i="44"/>
  <c r="N43" i="44"/>
  <c r="I20" i="44"/>
  <c r="J20" i="44"/>
  <c r="K20" i="44"/>
  <c r="L20" i="44"/>
  <c r="M20" i="44"/>
  <c r="N20" i="44"/>
  <c r="O20" i="44"/>
  <c r="P20" i="44"/>
  <c r="Q20" i="44"/>
  <c r="R20" i="44"/>
  <c r="H20" i="44"/>
  <c r="J36" i="88"/>
  <c r="K36" i="88"/>
  <c r="L36" i="88"/>
  <c r="M36" i="88"/>
  <c r="N36" i="88"/>
  <c r="O36" i="88"/>
  <c r="P36" i="88"/>
  <c r="Q36" i="88"/>
  <c r="R36" i="88"/>
  <c r="S36" i="88"/>
  <c r="I36" i="88"/>
  <c r="J27" i="88"/>
  <c r="K27" i="88"/>
  <c r="L27" i="88"/>
  <c r="M27" i="88"/>
  <c r="N27" i="88"/>
  <c r="O27" i="88"/>
  <c r="P27" i="88"/>
  <c r="Q27" i="88"/>
  <c r="R27" i="88"/>
  <c r="S27" i="88"/>
  <c r="J28" i="88"/>
  <c r="K28" i="88"/>
  <c r="L28" i="88"/>
  <c r="M28" i="88"/>
  <c r="N28" i="88"/>
  <c r="O28" i="88"/>
  <c r="P28" i="88"/>
  <c r="Q28" i="88"/>
  <c r="R28" i="88"/>
  <c r="S28" i="88"/>
  <c r="I28" i="88"/>
  <c r="I27" i="88"/>
  <c r="J15" i="88"/>
  <c r="K15" i="88"/>
  <c r="L15" i="88"/>
  <c r="M15" i="88"/>
  <c r="N15" i="88"/>
  <c r="O15" i="88"/>
  <c r="P15" i="88"/>
  <c r="Q15" i="88"/>
  <c r="R15" i="88"/>
  <c r="S15" i="88"/>
  <c r="J16" i="88"/>
  <c r="K16" i="88"/>
  <c r="L16" i="88"/>
  <c r="M16" i="88"/>
  <c r="N16" i="88"/>
  <c r="O16" i="88"/>
  <c r="P16" i="88"/>
  <c r="Q16" i="88"/>
  <c r="R16" i="88"/>
  <c r="S16" i="88"/>
  <c r="I16" i="88"/>
  <c r="I15" i="88"/>
  <c r="K22" i="88" l="1"/>
  <c r="L22" i="88"/>
  <c r="M22" i="88"/>
  <c r="N22" i="88"/>
  <c r="O22" i="88"/>
  <c r="P22" i="88"/>
  <c r="Q22" i="88"/>
  <c r="R22" i="88"/>
  <c r="S22" i="88"/>
  <c r="K23" i="88"/>
  <c r="L23" i="88"/>
  <c r="M23" i="88"/>
  <c r="N23" i="88"/>
  <c r="O23" i="88"/>
  <c r="P23" i="88"/>
  <c r="Q23" i="88"/>
  <c r="R23" i="88"/>
  <c r="S23" i="88"/>
  <c r="K24" i="88"/>
  <c r="L24" i="88"/>
  <c r="M24" i="88"/>
  <c r="N24" i="88"/>
  <c r="O24" i="88"/>
  <c r="P24" i="88"/>
  <c r="Q24" i="88"/>
  <c r="R24" i="88"/>
  <c r="S24" i="88"/>
  <c r="K25" i="88"/>
  <c r="L25" i="88"/>
  <c r="M25" i="88"/>
  <c r="N25" i="88"/>
  <c r="O25" i="88"/>
  <c r="P25" i="88"/>
  <c r="Q25" i="88"/>
  <c r="R25" i="88"/>
  <c r="S25" i="88"/>
  <c r="J25" i="88"/>
  <c r="J24" i="88"/>
  <c r="J23" i="88"/>
  <c r="J22" i="88"/>
  <c r="H29" i="44"/>
  <c r="J24" i="44" l="1"/>
  <c r="J29" i="44" s="1"/>
  <c r="K24" i="44"/>
  <c r="K29" i="44" s="1"/>
  <c r="L24" i="44"/>
  <c r="L29" i="44" s="1"/>
  <c r="M24" i="44"/>
  <c r="M29" i="44" s="1"/>
  <c r="N24" i="44"/>
  <c r="N29" i="44" s="1"/>
  <c r="O24" i="44"/>
  <c r="O29" i="44" s="1"/>
  <c r="P24" i="44"/>
  <c r="P29" i="44" s="1"/>
  <c r="Q24" i="44"/>
  <c r="Q29" i="44" s="1"/>
  <c r="R24" i="44"/>
  <c r="R29" i="44" s="1"/>
  <c r="I24" i="44"/>
  <c r="I29" i="44" s="1"/>
  <c r="O34" i="44" l="1"/>
  <c r="O11" i="44" s="1"/>
  <c r="O40" i="44"/>
  <c r="O17" i="44" s="1"/>
  <c r="P40" i="44"/>
  <c r="Q40" i="44"/>
  <c r="Q17" i="44" s="1"/>
  <c r="R40" i="44"/>
  <c r="N40" i="44"/>
  <c r="N17" i="44" s="1"/>
  <c r="O38" i="44"/>
  <c r="O15" i="44" s="1"/>
  <c r="P38" i="44"/>
  <c r="P15" i="44" s="1"/>
  <c r="Q38" i="44"/>
  <c r="Q15" i="44" s="1"/>
  <c r="R38" i="44"/>
  <c r="R15" i="44" s="1"/>
  <c r="N38" i="44"/>
  <c r="N15" i="44"/>
  <c r="O36" i="44"/>
  <c r="P36" i="44"/>
  <c r="P13" i="44" s="1"/>
  <c r="Q36" i="44"/>
  <c r="Q13" i="44" s="1"/>
  <c r="R36" i="44"/>
  <c r="R13" i="44" s="1"/>
  <c r="N36" i="44"/>
  <c r="N13" i="44" s="1"/>
  <c r="O35" i="44"/>
  <c r="O12" i="44" s="1"/>
  <c r="P35" i="44"/>
  <c r="Q35" i="44"/>
  <c r="Q12" i="44" s="1"/>
  <c r="R35" i="44"/>
  <c r="R12" i="44" s="1"/>
  <c r="N35" i="44"/>
  <c r="N12" i="44" s="1"/>
  <c r="P34" i="44"/>
  <c r="P11" i="44" s="1"/>
  <c r="Q34" i="44"/>
  <c r="Q11" i="44" s="1"/>
  <c r="R34" i="44"/>
  <c r="R11" i="44" s="1"/>
  <c r="N34" i="44"/>
  <c r="N11" i="44" s="1"/>
  <c r="O33" i="44"/>
  <c r="O10" i="44" s="1"/>
  <c r="P33" i="44"/>
  <c r="P10" i="44" s="1"/>
  <c r="Q33" i="44"/>
  <c r="Q10" i="44" s="1"/>
  <c r="R33" i="44"/>
  <c r="R10" i="44" s="1"/>
  <c r="N33" i="44"/>
  <c r="N10" i="44" s="1"/>
  <c r="J48" i="44"/>
  <c r="K48" i="44"/>
  <c r="L48" i="44"/>
  <c r="M48" i="44"/>
  <c r="N48" i="44"/>
  <c r="O48" i="44"/>
  <c r="P48" i="44"/>
  <c r="Q48" i="44"/>
  <c r="R48" i="44"/>
  <c r="I48" i="44"/>
  <c r="N16" i="44"/>
  <c r="O16" i="44"/>
  <c r="P16" i="44"/>
  <c r="Q16" i="44"/>
  <c r="R16" i="44"/>
  <c r="P17" i="44"/>
  <c r="R17" i="44"/>
  <c r="P12" i="44"/>
  <c r="O13" i="44"/>
  <c r="J162" i="44"/>
  <c r="K162" i="44"/>
  <c r="L162" i="44"/>
  <c r="M162" i="44"/>
  <c r="I162" i="44"/>
  <c r="J156" i="44"/>
  <c r="K156" i="44"/>
  <c r="L156" i="44"/>
  <c r="M156" i="44"/>
  <c r="J157" i="44"/>
  <c r="K157" i="44"/>
  <c r="L157" i="44"/>
  <c r="M157" i="44"/>
  <c r="J158" i="44"/>
  <c r="K158" i="44"/>
  <c r="L158" i="44"/>
  <c r="M158" i="44"/>
  <c r="I158" i="44"/>
  <c r="I157" i="44"/>
  <c r="I156" i="44"/>
  <c r="F158" i="44"/>
  <c r="F157" i="44"/>
  <c r="F156" i="44"/>
  <c r="J127" i="44"/>
  <c r="K127" i="44"/>
  <c r="L127" i="44"/>
  <c r="M127" i="44"/>
  <c r="J128" i="44"/>
  <c r="K128" i="44"/>
  <c r="L128" i="44"/>
  <c r="M128" i="44"/>
  <c r="J129" i="44"/>
  <c r="K129" i="44"/>
  <c r="L129" i="44"/>
  <c r="M129" i="44"/>
  <c r="J130" i="44"/>
  <c r="K130" i="44"/>
  <c r="L130" i="44"/>
  <c r="M130" i="44"/>
  <c r="J131" i="44"/>
  <c r="K131" i="44"/>
  <c r="L131" i="44"/>
  <c r="M131" i="44"/>
  <c r="I131" i="44"/>
  <c r="F131" i="44"/>
  <c r="I130" i="44"/>
  <c r="I129" i="44"/>
  <c r="I128" i="44"/>
  <c r="I127" i="44"/>
  <c r="J126" i="44"/>
  <c r="K126" i="44"/>
  <c r="L126" i="44"/>
  <c r="M126" i="44"/>
  <c r="I126" i="44"/>
  <c r="F130" i="44"/>
  <c r="F129" i="44"/>
  <c r="F128" i="44"/>
  <c r="F127" i="44"/>
  <c r="F126" i="44"/>
  <c r="J111" i="44"/>
  <c r="K111" i="44"/>
  <c r="L111" i="44"/>
  <c r="M111" i="44"/>
  <c r="I111" i="44"/>
  <c r="J102" i="44"/>
  <c r="K102" i="44"/>
  <c r="L102" i="44"/>
  <c r="M102" i="44"/>
  <c r="I102" i="44"/>
  <c r="J101" i="44"/>
  <c r="K101" i="44"/>
  <c r="L101" i="44"/>
  <c r="M101" i="44"/>
  <c r="I101" i="44"/>
  <c r="J100" i="44"/>
  <c r="K100" i="44"/>
  <c r="L100" i="44"/>
  <c r="M100" i="44"/>
  <c r="I100" i="44"/>
  <c r="J99" i="44"/>
  <c r="K99" i="44"/>
  <c r="L99" i="44"/>
  <c r="M99" i="44"/>
  <c r="I99" i="44"/>
  <c r="J98" i="44"/>
  <c r="K98" i="44"/>
  <c r="L98" i="44"/>
  <c r="M98" i="44"/>
  <c r="I98" i="44"/>
  <c r="J97" i="44"/>
  <c r="K97" i="44"/>
  <c r="L97" i="44"/>
  <c r="M97" i="44"/>
  <c r="I97" i="44"/>
  <c r="J96" i="44"/>
  <c r="K96" i="44"/>
  <c r="L96" i="44"/>
  <c r="M96" i="44"/>
  <c r="I96" i="44"/>
  <c r="J88" i="44"/>
  <c r="K88" i="44"/>
  <c r="L88" i="44"/>
  <c r="M88" i="44"/>
  <c r="I88" i="44"/>
  <c r="J87" i="44"/>
  <c r="K87" i="44"/>
  <c r="L87" i="44"/>
  <c r="M87" i="44"/>
  <c r="I87" i="44"/>
  <c r="J86" i="44"/>
  <c r="K86" i="44"/>
  <c r="L86" i="44"/>
  <c r="M86" i="44"/>
  <c r="I86" i="44"/>
  <c r="J85" i="44"/>
  <c r="K85" i="44"/>
  <c r="L85" i="44"/>
  <c r="M85" i="44"/>
  <c r="I85" i="44"/>
  <c r="J84" i="44"/>
  <c r="K84" i="44"/>
  <c r="L84" i="44"/>
  <c r="M84" i="44"/>
  <c r="I84" i="44"/>
  <c r="J83" i="44"/>
  <c r="K83" i="44"/>
  <c r="L83" i="44"/>
  <c r="M83" i="44"/>
  <c r="I83" i="44"/>
  <c r="J82" i="44"/>
  <c r="K82" i="44"/>
  <c r="L82" i="44"/>
  <c r="M82" i="44"/>
  <c r="I82" i="44"/>
  <c r="M70" i="44"/>
  <c r="J74" i="44"/>
  <c r="I71" i="44"/>
  <c r="J70" i="44"/>
  <c r="K70" i="44"/>
  <c r="L70" i="44"/>
  <c r="J71" i="44"/>
  <c r="K71" i="44"/>
  <c r="L71" i="44"/>
  <c r="M71" i="44"/>
  <c r="J72" i="44"/>
  <c r="K72" i="44"/>
  <c r="L72" i="44"/>
  <c r="M72" i="44"/>
  <c r="J73" i="44"/>
  <c r="K73" i="44"/>
  <c r="L73" i="44"/>
  <c r="M73" i="44"/>
  <c r="K74" i="44"/>
  <c r="L74" i="44"/>
  <c r="M74" i="44"/>
  <c r="J75" i="44"/>
  <c r="K75" i="44"/>
  <c r="L75" i="44"/>
  <c r="M75" i="44"/>
  <c r="J76" i="44"/>
  <c r="K76" i="44"/>
  <c r="L76" i="44"/>
  <c r="M76" i="44"/>
  <c r="I76" i="44"/>
  <c r="I75" i="44"/>
  <c r="I74" i="44"/>
  <c r="I73" i="44"/>
  <c r="I72" i="44"/>
  <c r="I70" i="44"/>
  <c r="I25" i="99" l="1"/>
  <c r="J25" i="99" s="1"/>
  <c r="K25" i="99" s="1"/>
  <c r="L25" i="99" s="1"/>
  <c r="M25" i="99" s="1"/>
  <c r="I26" i="99"/>
  <c r="J26" i="99" s="1"/>
  <c r="K26" i="99" s="1"/>
  <c r="L26" i="99" s="1"/>
  <c r="M26" i="99" s="1"/>
  <c r="M168" i="44" l="1"/>
  <c r="L168" i="44"/>
  <c r="K168" i="44"/>
  <c r="J168" i="44"/>
  <c r="I168" i="44"/>
  <c r="H168" i="44"/>
  <c r="G168" i="44"/>
  <c r="M139" i="44"/>
  <c r="L139" i="44"/>
  <c r="K139" i="44"/>
  <c r="J139" i="44"/>
  <c r="I139" i="44"/>
  <c r="H139" i="44"/>
  <c r="G139" i="44"/>
  <c r="M123" i="44"/>
  <c r="L123" i="44"/>
  <c r="K123" i="44"/>
  <c r="J123" i="44"/>
  <c r="I123" i="44"/>
  <c r="H123" i="44"/>
  <c r="G123" i="44"/>
  <c r="M108" i="44"/>
  <c r="L108" i="44"/>
  <c r="K108" i="44"/>
  <c r="J108" i="44"/>
  <c r="I108" i="44"/>
  <c r="H108" i="44"/>
  <c r="G108" i="44"/>
  <c r="H87" i="58" l="1"/>
  <c r="R87" i="58"/>
  <c r="R75" i="58"/>
  <c r="H75" i="58"/>
  <c r="H63" i="58"/>
  <c r="R63" i="58"/>
  <c r="R51" i="58"/>
  <c r="H51" i="58"/>
  <c r="H40" i="58"/>
  <c r="R40" i="58"/>
  <c r="R28" i="58"/>
  <c r="H28" i="58"/>
  <c r="H16" i="58"/>
  <c r="R16" i="58"/>
  <c r="R4" i="58"/>
  <c r="J9" i="56"/>
  <c r="M154" i="44"/>
  <c r="L154" i="44"/>
  <c r="K154" i="44"/>
  <c r="J154" i="44"/>
  <c r="I154" i="44"/>
  <c r="H154" i="44"/>
  <c r="G154" i="44"/>
  <c r="P3" i="44"/>
  <c r="P2" i="44"/>
  <c r="G94" i="44"/>
  <c r="N8" i="44"/>
  <c r="N18" i="44"/>
  <c r="N19" i="44" s="1"/>
  <c r="N31" i="44"/>
  <c r="N41" i="44"/>
  <c r="N42" i="44" s="1"/>
  <c r="N44" i="44" s="1"/>
  <c r="N52" i="44"/>
  <c r="N54" i="44"/>
  <c r="N55" i="44"/>
  <c r="N56" i="44"/>
  <c r="N57" i="44"/>
  <c r="N59" i="44"/>
  <c r="N60" i="44"/>
  <c r="N61" i="44"/>
  <c r="N64" i="44"/>
  <c r="M94" i="44"/>
  <c r="L94" i="44"/>
  <c r="K94" i="44"/>
  <c r="J94" i="44"/>
  <c r="I94" i="44"/>
  <c r="H94"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9" i="99"/>
  <c r="L29" i="99"/>
  <c r="K29" i="99"/>
  <c r="J29" i="99"/>
  <c r="I29" i="99"/>
  <c r="H29"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9" i="99"/>
  <c r="G10" i="99"/>
  <c r="H8" i="88"/>
  <c r="M22" i="99"/>
  <c r="H40" i="99"/>
  <c r="H42" i="99" s="1"/>
  <c r="M32" i="99"/>
  <c r="M34" i="99" s="1"/>
  <c r="L32" i="99"/>
  <c r="L34" i="99" s="1"/>
  <c r="K32" i="99"/>
  <c r="K34" i="99" s="1"/>
  <c r="J32" i="99"/>
  <c r="J34" i="99" s="1"/>
  <c r="I32" i="99"/>
  <c r="I34" i="99" s="1"/>
  <c r="H32" i="99"/>
  <c r="H34" i="99" s="1"/>
  <c r="H44" i="99" s="1"/>
  <c r="L22" i="99"/>
  <c r="K22" i="99"/>
  <c r="J22" i="99"/>
  <c r="I22" i="99"/>
  <c r="H22" i="99"/>
  <c r="I48" i="88"/>
  <c r="I47" i="88"/>
  <c r="I45" i="88"/>
  <c r="I44" i="88"/>
  <c r="I43" i="88"/>
  <c r="I42" i="88"/>
  <c r="H189" i="44"/>
  <c r="H179" i="44"/>
  <c r="H163" i="44"/>
  <c r="H165" i="44" s="1"/>
  <c r="H149" i="44"/>
  <c r="H39" i="44" s="1"/>
  <c r="H16" i="44" s="1"/>
  <c r="H134" i="44"/>
  <c r="H38" i="44" s="1"/>
  <c r="H118" i="44"/>
  <c r="H36" i="44" s="1"/>
  <c r="H103" i="44"/>
  <c r="H35" i="44" s="1"/>
  <c r="H89" i="44"/>
  <c r="H91" i="44" s="1"/>
  <c r="I78" i="44"/>
  <c r="I33" i="44" s="1"/>
  <c r="J78" i="44"/>
  <c r="J80" i="44" s="1"/>
  <c r="K78" i="44"/>
  <c r="K33" i="44" s="1"/>
  <c r="K10" i="44" s="1"/>
  <c r="L78" i="44"/>
  <c r="L80" i="44" s="1"/>
  <c r="M78" i="44"/>
  <c r="M33" i="44" s="1"/>
  <c r="H78" i="44"/>
  <c r="H33" i="44" s="1"/>
  <c r="R18" i="44"/>
  <c r="Q18" i="44"/>
  <c r="Q19" i="44" s="1"/>
  <c r="Q21" i="44" s="1"/>
  <c r="P18" i="44"/>
  <c r="P19" i="44" s="1"/>
  <c r="O18" i="44"/>
  <c r="O19" i="44" s="1"/>
  <c r="K3" i="75"/>
  <c r="K3" i="99"/>
  <c r="Q2" i="88"/>
  <c r="K2" i="75"/>
  <c r="K2" i="99"/>
  <c r="K2" i="91"/>
  <c r="Q3" i="88"/>
  <c r="M40" i="99"/>
  <c r="L40" i="99"/>
  <c r="K40" i="99"/>
  <c r="J40" i="99"/>
  <c r="I40" i="99"/>
  <c r="I42"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8" i="44"/>
  <c r="I120" i="44" s="1"/>
  <c r="J118" i="44"/>
  <c r="J120" i="44" s="1"/>
  <c r="K118" i="44"/>
  <c r="K120" i="44" s="1"/>
  <c r="L118" i="44"/>
  <c r="L120" i="44" s="1"/>
  <c r="M118" i="44"/>
  <c r="M36" i="44" s="1"/>
  <c r="M189" i="44"/>
  <c r="L189" i="44"/>
  <c r="K189" i="44"/>
  <c r="J189" i="44"/>
  <c r="I189" i="44"/>
  <c r="M163" i="44"/>
  <c r="M165" i="44" s="1"/>
  <c r="L163" i="44"/>
  <c r="L165" i="44" s="1"/>
  <c r="K163" i="44"/>
  <c r="K165" i="44" s="1"/>
  <c r="J163" i="44"/>
  <c r="J165" i="44" s="1"/>
  <c r="I163" i="44"/>
  <c r="I165" i="44" s="1"/>
  <c r="M149" i="44"/>
  <c r="M39" i="44" s="1"/>
  <c r="M16" i="44" s="1"/>
  <c r="L149" i="44"/>
  <c r="L39" i="44" s="1"/>
  <c r="L16" i="44" s="1"/>
  <c r="K149" i="44"/>
  <c r="K39" i="44" s="1"/>
  <c r="K16" i="44" s="1"/>
  <c r="J149" i="44"/>
  <c r="J151" i="44" s="1"/>
  <c r="I149" i="44"/>
  <c r="I39" i="44" s="1"/>
  <c r="M134" i="44"/>
  <c r="M38" i="44" s="1"/>
  <c r="L134" i="44"/>
  <c r="L136" i="44" s="1"/>
  <c r="K134" i="44"/>
  <c r="K38" i="44" s="1"/>
  <c r="J134" i="44"/>
  <c r="J38" i="44" s="1"/>
  <c r="J15" i="44" s="1"/>
  <c r="I134" i="44"/>
  <c r="I38" i="44" s="1"/>
  <c r="I15" i="44" s="1"/>
  <c r="M179" i="44"/>
  <c r="L179" i="44"/>
  <c r="K179" i="44"/>
  <c r="J179" i="44"/>
  <c r="I179"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3" i="44"/>
  <c r="M35" i="44" s="1"/>
  <c r="L103" i="44"/>
  <c r="L35" i="44" s="1"/>
  <c r="K103" i="44"/>
  <c r="K35" i="44" s="1"/>
  <c r="J103" i="44"/>
  <c r="J35" i="44" s="1"/>
  <c r="J12" i="44" s="1"/>
  <c r="I103" i="44"/>
  <c r="I105" i="44" s="1"/>
  <c r="M89" i="44"/>
  <c r="M91" i="44" s="1"/>
  <c r="L89" i="44"/>
  <c r="L34" i="44" s="1"/>
  <c r="L11" i="44" s="1"/>
  <c r="K89" i="44"/>
  <c r="K34" i="44" s="1"/>
  <c r="J89" i="44"/>
  <c r="J91" i="44" s="1"/>
  <c r="I89" i="44"/>
  <c r="I34" i="44" s="1"/>
  <c r="H15" i="44" l="1"/>
  <c r="H12" i="44"/>
  <c r="H56" i="44" s="1"/>
  <c r="I16" i="44"/>
  <c r="I60" i="44" s="1"/>
  <c r="H10" i="44"/>
  <c r="H54" i="44" s="1"/>
  <c r="H13" i="44"/>
  <c r="H57" i="44" s="1"/>
  <c r="K12" i="44"/>
  <c r="K56" i="44" s="1"/>
  <c r="I10" i="44"/>
  <c r="I54" i="44" s="1"/>
  <c r="I11" i="44"/>
  <c r="I55" i="44" s="1"/>
  <c r="L12" i="44"/>
  <c r="L56" i="44" s="1"/>
  <c r="M12" i="44"/>
  <c r="M56" i="44" s="1"/>
  <c r="K15" i="44"/>
  <c r="M15" i="44"/>
  <c r="M13" i="44"/>
  <c r="M57" i="44" s="1"/>
  <c r="M10" i="44"/>
  <c r="M54" i="44" s="1"/>
  <c r="K11" i="44"/>
  <c r="K55" i="44" s="1"/>
  <c r="R46" i="88"/>
  <c r="J46" i="88"/>
  <c r="H151" i="44"/>
  <c r="M80" i="44"/>
  <c r="L44" i="99"/>
  <c r="I44" i="99"/>
  <c r="J44" i="99"/>
  <c r="K44" i="99"/>
  <c r="M44" i="99"/>
  <c r="K49" i="88"/>
  <c r="I80" i="44"/>
  <c r="N62" i="44"/>
  <c r="H105" i="44"/>
  <c r="J30" i="88"/>
  <c r="S46" i="88"/>
  <c r="M42" i="99"/>
  <c r="M45" i="99" s="1"/>
  <c r="I45" i="99"/>
  <c r="M136" i="44"/>
  <c r="L33" i="44"/>
  <c r="H34" i="44"/>
  <c r="Q18" i="88"/>
  <c r="M18" i="88"/>
  <c r="K105" i="44"/>
  <c r="O18" i="88"/>
  <c r="I49" i="88"/>
  <c r="M30" i="88"/>
  <c r="L191" i="44"/>
  <c r="L43" i="44" s="1"/>
  <c r="L64" i="44" s="1"/>
  <c r="K136" i="44"/>
  <c r="R18" i="88"/>
  <c r="J18" i="88"/>
  <c r="M105" i="44"/>
  <c r="P49" i="88"/>
  <c r="N49" i="88"/>
  <c r="L91" i="44"/>
  <c r="L151" i="44"/>
  <c r="J40" i="44"/>
  <c r="J17" i="44" s="1"/>
  <c r="P18" i="88"/>
  <c r="L18" i="88"/>
  <c r="I91" i="44"/>
  <c r="L40" i="44"/>
  <c r="K91" i="44"/>
  <c r="L36" i="44"/>
  <c r="N46" i="88"/>
  <c r="K40" i="44"/>
  <c r="H80" i="44"/>
  <c r="K36" i="44"/>
  <c r="H40" i="44"/>
  <c r="J191" i="44"/>
  <c r="J43" i="44" s="1"/>
  <c r="J64" i="44" s="1"/>
  <c r="L38" i="44"/>
  <c r="H120" i="44"/>
  <c r="R62" i="44"/>
  <c r="M40" i="44"/>
  <c r="J136" i="44"/>
  <c r="I40" i="44"/>
  <c r="H136" i="44"/>
  <c r="J34" i="44"/>
  <c r="J11" i="44" s="1"/>
  <c r="J33" i="44"/>
  <c r="J10" i="44" s="1"/>
  <c r="I191" i="44"/>
  <c r="I43" i="44" s="1"/>
  <c r="I64" i="44" s="1"/>
  <c r="M191" i="44"/>
  <c r="M43" i="44" s="1"/>
  <c r="M64" i="44" s="1"/>
  <c r="H191" i="44"/>
  <c r="H43" i="44" s="1"/>
  <c r="H64" i="44" s="1"/>
  <c r="R49" i="88"/>
  <c r="R50" i="88" s="1"/>
  <c r="N30" i="88"/>
  <c r="R30" i="88"/>
  <c r="L46" i="88"/>
  <c r="P46" i="88"/>
  <c r="I18" i="88"/>
  <c r="N18" i="88"/>
  <c r="S18" i="88"/>
  <c r="M46" i="88"/>
  <c r="Q49" i="88"/>
  <c r="J49" i="88"/>
  <c r="K30" i="88"/>
  <c r="K42" i="99"/>
  <c r="K45" i="99" s="1"/>
  <c r="Q62" i="44"/>
  <c r="R19" i="44"/>
  <c r="R21" i="44" s="1"/>
  <c r="R27" i="44" s="1"/>
  <c r="O63" i="44"/>
  <c r="O21" i="44"/>
  <c r="O27" i="44" s="1"/>
  <c r="N21" i="44"/>
  <c r="N65" i="44" s="1"/>
  <c r="N63" i="44"/>
  <c r="K60" i="44"/>
  <c r="I151" i="44"/>
  <c r="M151" i="44"/>
  <c r="P62" i="44"/>
  <c r="J36" i="44"/>
  <c r="J13" i="44" s="1"/>
  <c r="L42" i="99"/>
  <c r="L45" i="99" s="1"/>
  <c r="I36" i="44"/>
  <c r="K191" i="44"/>
  <c r="K43" i="44" s="1"/>
  <c r="K64" i="44" s="1"/>
  <c r="J39" i="44"/>
  <c r="M120" i="44"/>
  <c r="K46" i="88"/>
  <c r="K50" i="88" s="1"/>
  <c r="S49" i="88"/>
  <c r="Q46" i="88"/>
  <c r="K151" i="44"/>
  <c r="I136" i="44"/>
  <c r="M49" i="88"/>
  <c r="H45" i="99"/>
  <c r="I35" i="44"/>
  <c r="O62" i="44"/>
  <c r="L105" i="44"/>
  <c r="K18" i="88"/>
  <c r="J42" i="99"/>
  <c r="J45" i="99" s="1"/>
  <c r="K80" i="44"/>
  <c r="O49" i="88"/>
  <c r="I46" i="88"/>
  <c r="O46" i="88"/>
  <c r="S30" i="88"/>
  <c r="L30" i="88"/>
  <c r="P30" i="88"/>
  <c r="P21" i="44"/>
  <c r="P63" i="44"/>
  <c r="J56" i="44"/>
  <c r="R44" i="44"/>
  <c r="M60" i="44"/>
  <c r="Q27" i="44"/>
  <c r="Q44" i="44"/>
  <c r="Q65" i="44" s="1"/>
  <c r="Q63" i="44"/>
  <c r="I59" i="44"/>
  <c r="K54" i="44"/>
  <c r="H60" i="44"/>
  <c r="L55" i="44"/>
  <c r="J59" i="44"/>
  <c r="L60" i="44"/>
  <c r="J105" i="44"/>
  <c r="M34" i="44"/>
  <c r="M11" i="44" s="1"/>
  <c r="I30" i="88"/>
  <c r="O30" i="88"/>
  <c r="Q30" i="88"/>
  <c r="L49" i="88"/>
  <c r="J16" i="44" l="1"/>
  <c r="J60" i="44" s="1"/>
  <c r="H17" i="44"/>
  <c r="H18" i="44" s="1"/>
  <c r="H19" i="44" s="1"/>
  <c r="H21" i="44" s="1"/>
  <c r="H27" i="44" s="1"/>
  <c r="H11" i="44"/>
  <c r="H55" i="44" s="1"/>
  <c r="H59" i="44"/>
  <c r="J57" i="44"/>
  <c r="J55" i="44"/>
  <c r="K17" i="44"/>
  <c r="K61" i="44" s="1"/>
  <c r="J18" i="44"/>
  <c r="I13" i="44"/>
  <c r="I57" i="44" s="1"/>
  <c r="I17" i="44"/>
  <c r="I18" i="44" s="1"/>
  <c r="K13" i="44"/>
  <c r="K57" i="44" s="1"/>
  <c r="L13" i="44"/>
  <c r="L57" i="44" s="1"/>
  <c r="I12" i="44"/>
  <c r="I56" i="44" s="1"/>
  <c r="J54" i="44"/>
  <c r="L15" i="44"/>
  <c r="M59" i="44"/>
  <c r="M17" i="44"/>
  <c r="M18" i="44" s="1"/>
  <c r="M19" i="44" s="1"/>
  <c r="M21" i="44" s="1"/>
  <c r="M27" i="44" s="1"/>
  <c r="L17" i="44"/>
  <c r="L61" i="44" s="1"/>
  <c r="L10" i="44"/>
  <c r="L54" i="44" s="1"/>
  <c r="K59" i="44"/>
  <c r="J50" i="88"/>
  <c r="I50" i="88"/>
  <c r="I41" i="44"/>
  <c r="S50" i="88"/>
  <c r="P50" i="88"/>
  <c r="Q50" i="88"/>
  <c r="N50" i="88"/>
  <c r="L50" i="88"/>
  <c r="M50" i="88"/>
  <c r="R65" i="44"/>
  <c r="K41" i="44"/>
  <c r="L41" i="44"/>
  <c r="H41" i="44"/>
  <c r="O50" i="88"/>
  <c r="J41" i="44"/>
  <c r="M41" i="44"/>
  <c r="R63" i="44"/>
  <c r="O65" i="44"/>
  <c r="N27" i="44"/>
  <c r="M55" i="44"/>
  <c r="P65" i="44"/>
  <c r="P27" i="44"/>
  <c r="H61" i="44" l="1"/>
  <c r="H62" i="44"/>
  <c r="M61" i="44"/>
  <c r="I19" i="44"/>
  <c r="I21" i="44" s="1"/>
  <c r="I27" i="44" s="1"/>
  <c r="K18" i="44"/>
  <c r="K19" i="44" s="1"/>
  <c r="K21" i="44" s="1"/>
  <c r="K27" i="44" s="1"/>
  <c r="M62" i="44"/>
  <c r="L18" i="44"/>
  <c r="L19" i="44" s="1"/>
  <c r="L21" i="44" s="1"/>
  <c r="L27" i="44" s="1"/>
  <c r="I61" i="44"/>
  <c r="J19" i="44"/>
  <c r="J21" i="44" s="1"/>
  <c r="J27" i="44" s="1"/>
  <c r="J62" i="44"/>
  <c r="I62" i="44"/>
  <c r="L59" i="44"/>
  <c r="J61" i="44"/>
  <c r="I42" i="44"/>
  <c r="I44" i="44" s="1"/>
  <c r="K42" i="44"/>
  <c r="J42" i="44"/>
  <c r="H42" i="44"/>
  <c r="H44" i="44" s="1"/>
  <c r="H65" i="44" s="1"/>
  <c r="M42" i="44"/>
  <c r="M63" i="44" s="1"/>
  <c r="L42" i="44"/>
  <c r="L63" i="44" l="1"/>
  <c r="I63" i="44"/>
  <c r="K63" i="44"/>
  <c r="I65" i="44"/>
  <c r="K62" i="44"/>
  <c r="L62" i="44"/>
  <c r="K44" i="44"/>
  <c r="K65" i="44" s="1"/>
  <c r="L44" i="44"/>
  <c r="L65" i="44" s="1"/>
  <c r="H63" i="44"/>
  <c r="J63" i="44"/>
  <c r="J44" i="44"/>
  <c r="J65" i="44" s="1"/>
  <c r="M44" i="44"/>
  <c r="M65" i="44" s="1"/>
</calcChain>
</file>

<file path=xl/sharedStrings.xml><?xml version="1.0" encoding="utf-8"?>
<sst xmlns="http://schemas.openxmlformats.org/spreadsheetml/2006/main" count="1424" uniqueCount="707">
  <si>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</si>
  <si>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</si>
  <si>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</si>
  <si>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</si>
  <si>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</si>
  <si>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</si>
  <si>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</si>
  <si>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</si>
  <si>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</si>
  <si>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</si>
  <si>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</si>
  <si>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</si>
  <si>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</si>
  <si>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</si>
  <si>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</si>
  <si>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</si>
  <si>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</si>
  <si>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</si>
  <si>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</si>
  <si>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</si>
  <si>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</si>
  <si>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</si>
  <si>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</si>
  <si>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</si>
  <si>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</si>
  <si>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</si>
  <si>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</si>
  <si>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</si>
  <si>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</si>
  <si>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</si>
  <si>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</si>
  <si>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</si>
  <si>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</si>
  <si>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</si>
  <si>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</si>
  <si>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</si>
  <si>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</si>
  <si>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</si>
  <si>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</si>
  <si>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</si>
  <si>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</si>
  <si>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</si>
  <si>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</si>
  <si>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</si>
  <si>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</si>
  <si>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</si>
  <si>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</si>
  <si>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</si>
  <si>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</si>
  <si>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</si>
  <si>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</si>
  <si>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</si>
  <si>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</si>
  <si>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</si>
  <si>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</si>
  <si>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</si>
  <si>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</si>
  <si>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</si>
  <si>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</si>
  <si>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</si>
  <si>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</si>
  <si>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</si>
  <si>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</si>
  <si>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</si>
  <si>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Grade 1</t>
  </si>
  <si>
    <t>Grade 2</t>
  </si>
  <si>
    <t>Grade 3</t>
  </si>
  <si>
    <t>Grade unknown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</si>
  <si>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</si>
  <si>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</si>
  <si>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</si>
  <si>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</si>
  <si>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</si>
  <si>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</si>
  <si>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</si>
  <si>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</si>
  <si>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</si>
  <si>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</si>
  <si>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</si>
  <si>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</si>
  <si>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</si>
  <si>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</si>
  <si>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</si>
  <si>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</si>
  <si>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</si>
  <si>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</si>
  <si>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</si>
  <si>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</si>
  <si>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</si>
  <si>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</si>
  <si>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</si>
  <si>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</si>
  <si>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</si>
  <si>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</si>
  <si>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</si>
  <si>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</si>
  <si>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</si>
  <si>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</si>
  <si>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</si>
  <si>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</si>
  <si>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</si>
  <si>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</si>
  <si>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</si>
  <si>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</si>
  <si>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</si>
  <si>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</si>
  <si>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</si>
  <si>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</si>
  <si>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</si>
  <si>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</si>
  <si>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</si>
  <si>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</si>
  <si>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</si>
  <si>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</si>
  <si>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</si>
  <si>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</si>
  <si>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</si>
  <si>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</si>
  <si>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</si>
  <si>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</si>
  <si>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</si>
  <si>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</si>
  <si>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</si>
  <si>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</si>
  <si>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</si>
  <si>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</si>
  <si>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</si>
  <si>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</si>
  <si>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</si>
  <si>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</si>
  <si>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</si>
  <si>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</si>
  <si>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</si>
  <si>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</si>
  <si>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</si>
  <si>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</si>
  <si>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</si>
  <si>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</si>
  <si>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</si>
  <si>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</si>
  <si>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</si>
  <si>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</si>
  <si>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</si>
  <si>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</si>
  <si>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</si>
  <si>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</si>
  <si>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</si>
  <si>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</si>
  <si>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</si>
  <si>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</si>
  <si>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</si>
  <si>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</si>
  <si>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</si>
  <si>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</si>
  <si>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</si>
  <si>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</si>
  <si>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</si>
  <si>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</si>
  <si>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</si>
  <si>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</si>
  <si>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</si>
  <si>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</si>
  <si>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</si>
  <si>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</si>
  <si>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</si>
  <si>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</si>
  <si>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</si>
  <si>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</si>
  <si>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</si>
  <si>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</si>
  <si>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</si>
  <si>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</si>
  <si>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</si>
  <si>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</si>
  <si>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</si>
  <si>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</si>
  <si>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</si>
  <si>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</si>
  <si>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</si>
  <si>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</si>
  <si>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</si>
  <si>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</si>
  <si>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</si>
  <si>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</si>
  <si>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</si>
  <si>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</si>
  <si>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</si>
  <si>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</si>
  <si>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</si>
  <si>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</si>
  <si>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</si>
  <si>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</si>
  <si>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</si>
  <si>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</si>
  <si>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</si>
  <si>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</si>
  <si>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</si>
  <si>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</si>
  <si>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</si>
  <si>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</si>
  <si>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</si>
  <si>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</si>
  <si>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</si>
  <si>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</si>
  <si>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</si>
  <si>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</si>
  <si>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</si>
  <si>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</si>
  <si>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</si>
  <si>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</si>
  <si>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</si>
  <si>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</si>
  <si>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</si>
  <si>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</si>
  <si>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</si>
  <si>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</si>
  <si>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</si>
  <si>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</si>
  <si>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</si>
  <si>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</si>
  <si>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</si>
  <si>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</si>
  <si>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</si>
  <si>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</si>
  <si>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</si>
  <si>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</si>
  <si>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</si>
  <si>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</si>
  <si>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</si>
  <si>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</si>
  <si>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</si>
  <si>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</si>
  <si>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</si>
  <si>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</si>
  <si>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</si>
  <si>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</si>
  <si>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</si>
  <si>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</si>
  <si>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</si>
  <si>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</si>
  <si>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</si>
  <si>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</si>
  <si>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</si>
  <si>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</si>
  <si>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</si>
  <si>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</si>
  <si>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</si>
  <si>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</si>
  <si>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</si>
  <si>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</si>
  <si>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</si>
  <si>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</si>
  <si>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</si>
  <si>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</si>
  <si>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</si>
  <si>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</si>
  <si>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</si>
  <si>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</si>
  <si>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</si>
  <si>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</si>
  <si>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</si>
  <si>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</si>
  <si>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</si>
  <si>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</si>
  <si>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</si>
  <si>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</si>
  <si>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</si>
  <si>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</si>
  <si>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</si>
  <si>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</si>
  <si>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</si>
  <si>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</si>
  <si>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</si>
  <si>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</si>
  <si>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</si>
  <si>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</si>
  <si>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</si>
  <si>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</si>
  <si>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</si>
  <si>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</si>
  <si>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</si>
  <si>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</si>
  <si>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</si>
  <si>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</si>
  <si>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</si>
  <si>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</si>
  <si>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</si>
  <si>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</si>
  <si>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</si>
  <si>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</si>
  <si>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</si>
  <si>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</si>
  <si>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</si>
  <si>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</si>
  <si>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</si>
  <si>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</si>
  <si>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</si>
  <si>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</si>
  <si>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</si>
  <si>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</si>
  <si>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</si>
  <si>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</si>
  <si>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</si>
  <si>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</si>
  <si>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Grade 4</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</si>
  <si>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</si>
  <si>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</si>
  <si>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</si>
  <si>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</si>
  <si>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</si>
  <si>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</si>
  <si>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</si>
  <si>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</si>
  <si>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</si>
  <si>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</si>
  <si>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</si>
  <si>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</si>
  <si>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</si>
  <si>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</si>
  <si>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</si>
  <si>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</si>
  <si>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</si>
  <si>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</si>
  <si>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</si>
  <si>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</si>
  <si>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</si>
  <si>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</si>
  <si>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</si>
  <si>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</si>
  <si>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</si>
  <si>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</si>
  <si>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</si>
  <si>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</si>
  <si>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</si>
  <si>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</si>
  <si>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</si>
  <si>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</si>
  <si>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</si>
  <si>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</si>
  <si>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</si>
  <si>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</si>
  <si>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</si>
  <si>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</si>
  <si>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</si>
  <si>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</si>
  <si>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</si>
  <si>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</si>
  <si>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</si>
  <si>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</si>
  <si>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</si>
  <si>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</si>
  <si>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</si>
  <si>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</si>
  <si>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</si>
  <si>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</si>
  <si>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</si>
  <si>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</si>
  <si>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</si>
  <si>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</si>
  <si>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</si>
  <si>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</si>
  <si>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</si>
  <si>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</si>
  <si>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</si>
  <si>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</si>
  <si>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</si>
  <si>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</si>
  <si>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</si>
  <si>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</si>
  <si>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</si>
  <si>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</si>
  <si>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</si>
  <si>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</si>
  <si>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</si>
  <si>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</si>
  <si>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</si>
  <si>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</si>
  <si>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</si>
  <si>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</si>
  <si>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</si>
  <si>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</si>
  <si>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</si>
  <si>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</si>
  <si>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</si>
  <si>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</si>
  <si>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</si>
  <si>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</si>
  <si>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</si>
  <si>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</si>
  <si>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</si>
  <si>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</si>
  <si>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</si>
  <si>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</si>
  <si>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</si>
  <si>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</si>
  <si>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</si>
  <si>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</si>
  <si>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</si>
  <si>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</si>
  <si>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</si>
  <si>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</si>
  <si>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</si>
  <si>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</si>
  <si>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</si>
  <si>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</si>
  <si>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</si>
  <si>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</si>
  <si>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</si>
  <si>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</si>
  <si>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</si>
  <si>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</si>
  <si>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</si>
  <si>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</si>
  <si>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</si>
  <si>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</si>
  <si>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</si>
  <si>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</si>
  <si>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</si>
  <si>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</si>
  <si>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</si>
  <si>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</si>
  <si>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</si>
  <si>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</si>
  <si>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11a(v):Asset Relocations</t>
  </si>
  <si>
    <t>11a(vi):Quality of Supply</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</si>
  <si>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</si>
  <si>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</si>
  <si>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</si>
  <si>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</si>
  <si>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</si>
  <si>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</si>
  <si>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</si>
  <si>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</si>
  <si>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</si>
  <si>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</si>
  <si>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</si>
  <si>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</si>
  <si>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</si>
  <si>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</si>
  <si>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</si>
  <si>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</si>
  <si>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</si>
  <si>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</si>
  <si>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</si>
  <si>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</si>
  <si>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</si>
  <si>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</si>
  <si>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</si>
  <si>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</si>
  <si>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</si>
  <si>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</si>
  <si>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</si>
  <si>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</si>
  <si>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</si>
  <si>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</si>
  <si>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</si>
  <si>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</si>
  <si>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</si>
  <si>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</si>
  <si>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</si>
  <si>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</si>
  <si>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</si>
  <si>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</si>
  <si>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</si>
  <si>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</si>
  <si>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</si>
  <si>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</si>
  <si>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</si>
  <si>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</si>
  <si>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</si>
  <si>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</si>
  <si>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</si>
  <si>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</si>
  <si>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</si>
  <si>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</si>
  <si>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</si>
  <si>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</si>
  <si>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</si>
  <si>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</si>
  <si>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</si>
  <si>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</si>
  <si>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</si>
  <si>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</si>
  <si>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</si>
  <si>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</si>
  <si>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</si>
  <si>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</si>
  <si>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</si>
  <si>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</si>
  <si>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</si>
  <si>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</si>
  <si>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</si>
  <si>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</si>
  <si>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</si>
  <si>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</si>
  <si>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</si>
  <si>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</si>
  <si>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</si>
  <si>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</si>
  <si>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</si>
  <si>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</si>
  <si>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</si>
  <si>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</si>
  <si>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</si>
  <si>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</si>
  <si>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</si>
  <si>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</si>
  <si>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</si>
  <si>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</si>
  <si>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</si>
  <si>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</si>
  <si>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</si>
  <si>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</si>
  <si>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</si>
  <si>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</si>
  <si>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</si>
  <si>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</si>
  <si>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</si>
  <si>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</si>
  <si>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</si>
  <si>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</si>
  <si>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</si>
  <si>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</si>
  <si>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</si>
  <si>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</si>
  <si>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</si>
  <si>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</si>
  <si>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</si>
  <si>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</si>
  <si>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</si>
  <si>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</si>
  <si>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</si>
  <si>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</si>
  <si>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</si>
  <si>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</si>
  <si>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</si>
  <si>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sch ref</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</si>
  <si>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</si>
  <si>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</si>
  <si>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</si>
  <si>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</si>
  <si>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</si>
  <si>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</si>
  <si>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</si>
  <si>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</si>
  <si>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</si>
  <si>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</si>
  <si>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</si>
  <si>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</si>
  <si>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</si>
  <si>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</si>
  <si>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</si>
  <si>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</si>
  <si>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</si>
  <si>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</si>
  <si>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</si>
  <si>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</si>
  <si>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</si>
  <si>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</si>
  <si>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</si>
  <si>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</si>
  <si>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</si>
  <si>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</si>
  <si>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</si>
  <si>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</si>
  <si>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</si>
  <si>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</si>
  <si>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</si>
  <si>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</si>
  <si>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</si>
  <si>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</si>
  <si>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</si>
  <si>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</si>
  <si>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</si>
  <si>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</si>
  <si>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</si>
  <si>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</si>
  <si>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</si>
  <si>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</si>
  <si>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</si>
  <si>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</si>
  <si>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</si>
  <si>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</si>
  <si>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</si>
  <si>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</si>
  <si>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</si>
  <si>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</si>
  <si>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</si>
  <si>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</si>
  <si>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</si>
  <si>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</si>
  <si>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</si>
  <si>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</si>
  <si>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</si>
  <si>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Low User Charge</t>
  </si>
  <si>
    <t>015</t>
  </si>
  <si>
    <t>360</t>
  </si>
  <si>
    <t>Assessed</t>
  </si>
  <si>
    <t>TOU 400V</t>
  </si>
  <si>
    <t>TOU 11kV</t>
  </si>
  <si>
    <t>IND</t>
  </si>
  <si>
    <t>O/H to U/G conversions</t>
  </si>
  <si>
    <t>Albury (ABY)</t>
  </si>
  <si>
    <t>N</t>
  </si>
  <si>
    <t>Balmoral (BML)</t>
  </si>
  <si>
    <t>Bell's Pond (BPD)</t>
  </si>
  <si>
    <t>Clandeboye 1 (CD1)</t>
  </si>
  <si>
    <t>N-1</t>
  </si>
  <si>
    <t>Clandeboye 2 (CD2)</t>
  </si>
  <si>
    <t>Cooney's Road (CNR)</t>
  </si>
  <si>
    <t>1.8/0.8/0.6*</t>
  </si>
  <si>
    <t>Fairlie (FLE)</t>
  </si>
  <si>
    <t>Geraldine (GLD)</t>
  </si>
  <si>
    <t>Haldon Lilybank (HLB)</t>
  </si>
  <si>
    <t>Pareora (PAR)</t>
  </si>
  <si>
    <t>Pleasant Point (PLP)</t>
  </si>
  <si>
    <t>Rangitata (RGA)</t>
  </si>
  <si>
    <t>Studholme (STU)</t>
  </si>
  <si>
    <t>Tekapo Village (TEK)</t>
  </si>
  <si>
    <t>Temuka (TMK)</t>
  </si>
  <si>
    <t>Timaru 11/33 (TIM)</t>
  </si>
  <si>
    <t>Twizel Village (TVS)</t>
  </si>
  <si>
    <t>Unwin Hut (UHT)</t>
  </si>
  <si>
    <t>-</t>
  </si>
  <si>
    <t>No firm capacity planned</t>
  </si>
  <si>
    <t>No constraint within +5 years</t>
  </si>
  <si>
    <t>Subtransmission circuit</t>
  </si>
  <si>
    <t xml:space="preserve">Line capacity constraint. </t>
  </si>
  <si>
    <t>Transformer</t>
  </si>
  <si>
    <t>Transfer from TIM, CD1, GLD &amp; TMK</t>
  </si>
  <si>
    <t>Low Charge</t>
  </si>
  <si>
    <t>Low Uncontrolled</t>
  </si>
  <si>
    <t>015 Uncontrolled</t>
  </si>
  <si>
    <t>360 Uncontrolled</t>
  </si>
  <si>
    <t>We have implemented an asset management policy as part of the development of our AMF.  All network managers have been made aware of this policy.</t>
  </si>
  <si>
    <t>AM Policy, AM Strategy</t>
  </si>
  <si>
    <t>AM strategy is available, aligns with AM policy, as well as other policies. Strategic objectives identified and documented.</t>
  </si>
  <si>
    <t>We circulate a copy of our AMP to our principle contractor, shareholders, large consumers, and key staff.  A copy of our AMP is available, at reception and on our website.  We do not, however, meet with large consumers or other smaller contractors; nor do we present all staff with the key components of the AMP.  We leave it to stakeholders to read and interpret the AMP themselves.</t>
  </si>
  <si>
    <t>Our recent network department restructure is based, in terms of the various teams, on all the asset life cycle stages.  New position descriptions were developed for these roles.  The majority of which also serves on the Alliance management team, as part of the Alliance agreement.  All external contracts for major projects are conducted under a standard form of contract, mainly NZ 3910 and in one instance in the past under the NEC3 form of contract.</t>
  </si>
  <si>
    <t>We have a comprehensive Emergency Preparedness Plan in place which supports us to manage the continuity of critical asset management activity in an emergency event.  Our plan is part of our Public Safety Management System which ensures consistency between our policies and strategies around asset management objectives.</t>
  </si>
  <si>
    <t>Our new network department structure and associated position descriptions, our recent procurement and current implementation of EAM, GIS and SCADA systems.  Expansion of our ICT team.</t>
  </si>
  <si>
    <t xml:space="preserve">We have an Alliance Agreement with our preferred contractor, NETcon.  The Alliance management team meet weekly to discuss performance, operational progress and other relevant issues.  The meetings are recorded in meeting minutes.  The Alliance has a suite of management and control documents in place.  As the Alliance grows in maturity this score will improve. </t>
  </si>
  <si>
    <t xml:space="preserve">Our new network department structure with line managers and teams focussed on planning, delivery, maintenance and operations, account for the all asset life cycle stages.  The team numbers were based on consultation with our peers and in accordance with the current and medium term workload around the dairy industry growth and irrigation schemes.  </t>
  </si>
  <si>
    <t>1. AEL Network Policy chapters 3 and 4.
2. Competency Matrix training plan.
3. Chartered Professional Engineers Act 2002.</t>
  </si>
  <si>
    <t>Every position on our network department structure has newly created or revised position description.  Many of these positions are newly appointed through a rigorous process where skills and experience are matched to the requirements of the various roles.  All candidates are presented with the same technical and soft skill questions and are required to provide real examples from their work history to substantiate or demonstrate their skills.  An evaluation matrix is filled out where scores are awarded for all competency requirements as required in the position description.  An offer is made to the candidate with the highest score, provided the minimum threshold score is met.</t>
  </si>
  <si>
    <t>Our AMP is made available to all staff on our internet and hard copies are distributed to the asset management and engineering teams.  We meet with our contractors each month to discuss the progression of the works programme.  We hold regular shareholder meetings where our asset management programme can be discussed.  Our stakeholder engagement, for consumers tends to be ad hoc.  We will need to improve our communications to better our score.</t>
  </si>
  <si>
    <t>Business cases have been prepared and approved for our EAM system as well as our GIS.  These documents broadly detail the system requirements.  However, after implementation programs to better configure and utilise more functionality will be developed to better support the AMS and asset strategies.</t>
  </si>
  <si>
    <t>We have developed a Risk Management Policy and are in the process of identifying asset related risk across the asset lifecycle.  We are in the process of implementing a risk management framework.</t>
  </si>
  <si>
    <t>We have early drafts for resourcing, competency and training requirements in place and have plans to progress the drafts.</t>
  </si>
  <si>
    <t>We have compiled a compliance register that lists all of our compliance obligations.  These are reviewed on a quarterly, six monthly and annual basis as is most appropriate and we report by exception to our board every quarter.  The register is used as part of the overarching risk management plan that is linked to our asset management practices.  We have yet to fully document our risk and control measures.</t>
  </si>
  <si>
    <t>Condition assessments are predominately paper based records.  There are some gaps in the historical information held.  Part of the installation of a new EAM will be data cleansing and ratification.  Once complete we would expect an increase in score.  We are yet to formalise or determine measures to review our processes.</t>
  </si>
  <si>
    <t>Our Risk Management Policy as it relates to the network, focusses on risk levels, what is acceptable or not, and the associated costs.  Justification of projects is based on the level of risk reduction to the company.</t>
  </si>
  <si>
    <t xml:space="preserve">We support and encourage all technical staff, especially engineers to attend the annual EEA conference where new technologies and systems are marketed and displayed.  Some vendors also present papers as part of the conference program.  The assistance of Deloitte in the evaluation of EAM systems exposed us to all the recognised systems on the market.  All staff has internet access and we are regularly informed by staff and the industry of new technologies, product/system developments and training courses.  </t>
  </si>
  <si>
    <t>Alpine Energy Limited</t>
  </si>
  <si>
    <t>Within the asset management framework (see section 4.1) life cycle strategies for planning, maintenance, operations and delivery are in in draft format.</t>
  </si>
  <si>
    <t>We have implemented our EAM system and integrated it with our GIS.  We are in the process of setting up maintenance schedules for all asset types.</t>
  </si>
  <si>
    <t>We are developing our AMS which includes completing our AMF, and maintenance schedules for all asset types.  When the AMF is completed the AMP will better reflect the life cycle activities of all assets.</t>
  </si>
  <si>
    <t>The fourth tier of the asset management framework will detail fleet strategies of all asset types including non-network assets.  Currently parts of this are contained in Chapter 7 of the AMP.</t>
  </si>
  <si>
    <t>Copies of our AMP are circulated to our subsidiary NETcon and to other large contractors. We do not provide copies to customers but will do so on request. Specific accountabilities for the AMP are detailed in all relevant staff position descriptions.</t>
  </si>
  <si>
    <t>Alliance Agreement with NETcon
Position descriptions
Standard formsfo contract ie. NZ 3910</t>
  </si>
  <si>
    <t>We involve our main service provider during the planning phase for the upcoming works program.
We have fortnightly progress and planning meetings where we discuss the works program and ensure all relevant teams and departments are informed.
All major projects are priced by our service providers for evaluation before jobs are issued.
All projects and jobs are captured against relevant assets within out EAM system.
We have an Alliance Agreement with our main service provider (Netcon) re works program delivery.
Business Process Maps have been developed for our new EAM system.
2. NETcon Purchase order
3. NETcon Alliance Agreement
4. Job descriptions for senior management
5. Our AMP
6. Business Process Mapping (BPM) of processes
7. Board papers approving unplanned works and monthly financial/variance analysis reports.
8. Training Records
9. Board meeting minutes.</t>
  </si>
  <si>
    <t xml:space="preserve">Since 2005 we have recruited additional staff to ensure that our work plan can be completed.  For example, in 2005 we had one network engineer and eight support staff.  In 2012 we had grown to six network engineers and twelve support staff.  The Board approves unplanned works and notes monthly variances between budgeted and actual expenditure.  </t>
  </si>
  <si>
    <t>1. H&amp;S Management System includes a section on Reporting and Monitoring, pp. 16-19
2. Emergency Preparedness Plan
3. Network Policy Public Safety Management System
4. Participant Outage Plan, chapter 4
5. Specific documents on the Network Folder for contingency planning
6. AMP, chapter 7
7. Risk Register in the Health and Safety Vault database.
2. Emergency Preparedness Plan
3. Network Policy Public Safety Management System
4. Participant Outage Plan, chapter 4
5. Specific documents on the Network Folder for contingency planning
6. AMP, chapter 7
7. Risk Register in the Health and Safety Vault database.</t>
  </si>
  <si>
    <t xml:space="preserve">1. Detailed position descriptions for the GM_Network and all direct reports
2. Chapter 2 of our AMP includes detailed discussion of our accountabilities for asset management
3. AEL Organisational Chart
4. BPMs
5. Safety Management System audit reports
6. Board meeting minutes on staffing levels and current / future competency requirements
7. Alliance Agreement with NETcon.
8. Our AMF as detailed in section 4.2 of the AMP.
2. Chapter 2 of our AMP includes detailed discussion of our accountabilities for asset management
3. AEL Organisational Chart
4. BPM of processes
5. Safety Management System audit reports
6. Board meeting minutes on staffing levels and current / future competency requirements
7. Alliance Agreement with NETcon.
8. Our proposed AM strategy in chapter 8 of the AMP.
</t>
  </si>
  <si>
    <t xml:space="preserve">The roles and responsibilities, selection criteria and review processes for the appointment of members of the asset management team are documented but not reviewed against strategies and objectives. </t>
  </si>
  <si>
    <t xml:space="preserve">Network CAPEX and OPEX are covered as standing agenda items on the fort nightly Network managers’ meetings.
The delivery program is the main agenda item on the Alliance agreement meetings.
Monthly expenditure is captured in the board report .
</t>
  </si>
  <si>
    <t>1. NETcon Alliance Agreement
2. Spread sheets for maintenance status of capacitors, reclosers, regulators, substations, etc.
3. TechnologyOne accounting software generate automated reports
4. New connection sign off sheets.
2. Spread sheets for maintenance status of capacitors, closers, regulators, substations, etc.
3. Nimbus accounting software generate automated reports
4. New connection sign off sheets.</t>
  </si>
  <si>
    <t xml:space="preserve">1. Alliance Agreement with NETcon
2. AMP, chapter 2 
3. BPM of HR processes
4. Board reports and meeting minutes discussing budgets, variance analysis, staff structures/requirements, and CAPEX and OPEX spending
</t>
  </si>
  <si>
    <t xml:space="preserve">1.Schedule 13 Senior management meeting notes
2. Network meeting notes
3. Job descriptions of senior management
4. Board reports and meeting minutes
5. Alliance Agreement meetings held with NETcon
6. Hard copies of standards manuals
7. The AMP contains a schedule of delegated authorities
8. Emergency recovery and disaster response arrangements.
</t>
  </si>
  <si>
    <t xml:space="preserve">1. Training and Compliance Manager maintains staff training records and a Competency Matrix
2. EEA meeting attendance records
3. Human Resource plans include HR BPMs.
</t>
  </si>
  <si>
    <t xml:space="preserve">For our contractors we hold a comprehensive database for all staff.  We identify the training requirements by considering the planned work programme and the competencies that the work to be carried out will require.  Enduring competency requirements are linked to our AMPs will be a function of our Alliance Agreement with NETcon.
We have bi-annual development reviews where managers and staff are given the opportunity to discuss and plan training and development for the immediate future
</t>
  </si>
  <si>
    <t xml:space="preserve">1. AEL Asset Management Policy chapters 3 and 4
2. Competency Matrix Training Records
3. BPM for AEL HR processes
4. NETcon Alliance Agreement
5. The AEL Safety Management System (SMS) audit reports.
</t>
  </si>
  <si>
    <t xml:space="preserve">1. Asset Management Policy
2. AMP
3. NETcon Alliance Agreement and meetings
4. Senior management job descriptions and meetings.
</t>
  </si>
  <si>
    <t xml:space="preserve">1.Asset Management Framework
2. Asset Management Policy, Strategy and lifecycle strategies..
</t>
  </si>
  <si>
    <t>We have completed the mapping or our processes under our BPM project.  Copies of all BPMs are available to staff on our intranet.  .  We are continuing to new BPMs to align with our new EAM system.</t>
  </si>
  <si>
    <t xml:space="preserve">1. Asset attributes identified and documented in GIS and EAM.
2..Proposal for an asset information audit project.
3. Deloittes strategic IT review.
4. Business cases for relevant projects.
</t>
  </si>
  <si>
    <t xml:space="preserve">1. Restructuring has added more staff to GIS team.
2. New GIS BPMs for creating assets and loading job pack data.
3. Job pack process ensures data capture and verification.
4. Implementation of drawing management system.
</t>
  </si>
  <si>
    <t xml:space="preserve">Data verification, ratification, and cleansing are done continuously and on an ad hoc case-by-case basis.  The implementation of our EAM and new GIS requires the verification of all existing data which will be done as a standalone project in 2018/19.  </t>
  </si>
  <si>
    <t xml:space="preserve">1. Appointment of ICT Manager
2. Review of the ICT system by Deloittes
3. Business Process Mapping development in new EAM system.
4. Board meetings and minutes.
</t>
  </si>
  <si>
    <t xml:space="preserve">The process of justifying the procurement and evaluation of an EAM system was based on the recommendation, and conducted in association with Deloitte after a review of our ICT systems some years ago.  The evaluation process included site visits to our peers who had already implemented systems.  During these visits functionality as defined and specified by us were demonstrated by the various distribution businesses.
A function of the newly created ICT Manager role is to develop the ICT systems around our AMP requirements based on the process identified by the BPM project.  We are establishing a review process.
</t>
  </si>
  <si>
    <t xml:space="preserve">1. Risk Management Policy and risk matrices as in Appendix A.3
2. Risk management processes identified in Policy.
3. Risk Committee includes directors and meets monthly.
4. Training sessions for all relevant network staff.
</t>
  </si>
  <si>
    <t xml:space="preserve">1. Use external experts to do asbestos in buildings review.
2. Health &amp; Safety Management System, section 3. pp. 30,38
3. Competency Matrix
4. Hazard and Condition Review, Training Needs Analysis with GM-Risk and Safety
5. Senior management job descriptions.
</t>
  </si>
  <si>
    <t xml:space="preserve">1. Health and Safety Management System, pp.10,11
2. Senior Management completes ‘ComplyWith’ questionnaire quarterly.
3. Training and Compliance Manager role description
4. Public Safety Management System, p. 19
5. We have a GM-Commercial &amp; Regulatory to assist with regulatory matters.
</t>
  </si>
  <si>
    <t xml:space="preserve">1. AMP detailing workplans and projects
2. Load growth Data
3. Engineering design reports 
4. Alliance Agreement held with NETcon.
5. NETcon maintenance schedule
6. We have maintenance/construction standards and drawings for use by contractors.
</t>
  </si>
  <si>
    <t>We have document control measures in place for all of our asset drawings.  And we have established BPMs for the building of new assets.  We are in the process of implementing lifecycle and fleet strategies in our new EAM system.  We are now reviewing our initial BPMs as part of our implementation of the new EAM.</t>
  </si>
  <si>
    <t>As part of implementing OneEnergy (EAM), we are revising maintenance processes and setting up maintenance schedules based on asset condition, age and reliability data.  As we capture more data, these processes will improve and result in increased benefits.  As part of the the new EAM system KPIs will be defined and measured.</t>
  </si>
  <si>
    <t xml:space="preserve">1. We have defined maintenance &amp; inspection plans and schedules.
2. Well defined outage management process.
3. NETcon Alliance Agreement
4.  Fortnightly meetings between NETcon and the AEL Asset Manager
5. Spread sheets outlining the basic maintenance status 
6. Asset commissioning check sheet.
</t>
  </si>
  <si>
    <r>
      <rPr>
        <u/>
        <sz val="12"/>
        <rFont val="Calibri"/>
        <family val="2"/>
        <scheme val="minor"/>
      </rPr>
      <t>1. AMP, chapter 6 and 8</t>
    </r>
    <r>
      <rPr>
        <sz val="12"/>
        <color rgb="FF0070C0"/>
        <rFont val="Calibri"/>
        <family val="2"/>
        <scheme val="minor"/>
      </rPr>
      <t xml:space="preserve">
2. Network Policy: Public Safety Management System, p. 21
3. Asset Management lifecycle strategies.
4. Fortnightly meetings between NETcon and the AEL Asset Manager.
5. NETcon spread sheets outlining basic maintenance status. 
</t>
    </r>
  </si>
  <si>
    <t xml:space="preserve">1. Asset Management Policy, chapter 7
2. Defects register and action discussed at fortnightly contractors meeting.
3. AEL Emergency Preparedness Plan, chapter 2 &amp; 3
4. Health &amp; Safety Management System, p. 11
5. Participant Outage Plan, chapter 3.1
6. Position descriptions of Senior Management
7. Risk management policy.
</t>
  </si>
  <si>
    <t>Our Emergency Preparedness Plan supports us to respond to emergency situations in an appropriate and timely manner.  The new EAM system that supports the centralisation of documentation will greatly assist us in improving our score in the future.</t>
  </si>
  <si>
    <t xml:space="preserve">BPM
EAM 
Scope for Tech 1 AMS
</t>
  </si>
  <si>
    <t>Our EAM has been designed around the review of our previous asset management systems and our present and future requirements.  An audit procedure will be developed once the EAM implementation is completed and all relevant BPM revised.</t>
  </si>
  <si>
    <t xml:space="preserve">1. Health &amp; Safety Management System, section 2, p. 16
2. AEL Emergency Preparedness Plan, chapter 2
3. Hazard and Incident Report form
4. NETcon Alliance Agreement
5. Fortnightly meetings between NETcon and AEL.
</t>
  </si>
  <si>
    <t xml:space="preserve">We have processes for routine and preventive inspection, maintenance and performance programmes.  In addition we have a plant fault report database for the capturing and action of all plant related faults that are discovered.  Our investigation processes fully document incidents of asset failures taking note of nonconformities to establish root cause.  </t>
  </si>
  <si>
    <t xml:space="preserve">1. AMP appendix A.3
2. Staff hire; IT Manager and Network Manager, including position descriptions.
3. Acquisition of the Vault Health and Safety Data Base
4. Business Process Mapping for procurement, storage, installation of assets in EAM.
5. Risk management policy
</t>
  </si>
  <si>
    <t xml:space="preserve">1. AMP, section 7.5
2. Emails from and to the EEA, ANA, Sapere Group, Utility Consulting etc. as discussed in user guidance
3.  Reports from PWC, Utility Consulting, Sapere Group, Deloittes
3. EEA conference attendance registers
4. Subscriptions to various publications. 
</t>
  </si>
  <si>
    <t>N-1 switched</t>
  </si>
  <si>
    <t>Hunter Downs Water</t>
  </si>
  <si>
    <t xml:space="preserve">No firm capacity planned. </t>
  </si>
  <si>
    <t>No firm capacity increase planned</t>
  </si>
  <si>
    <t>T2 HV winding rating, T1 installed in FY 18/19</t>
  </si>
  <si>
    <t>Load from SCADA, step demand increase 2020</t>
  </si>
  <si>
    <t xml:space="preserve">Load from SCADA, step demand increase 2020 </t>
  </si>
  <si>
    <t>No firm capacity increase  planned, Load is calculated value</t>
  </si>
  <si>
    <t>Load transfer fron STU &amp; TIM, Hunter Downs Water</t>
  </si>
  <si>
    <t>Transpower two 11 MVA transformers, Load shedding or shift required</t>
  </si>
  <si>
    <t>from Workplan 20180212 Final(2).xlsx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</si>
</sst>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 numFmtId="181" formatCode="[$-C09]d\ mmmm\ yyyy;@"/>
    <numFmt numFmtId="182" formatCode="_(* #,##0_);_(* \(#,##0\);_(* &quot;–&quot;??_);_(* @_)"/>
    <numFmt numFmtId="183" formatCode="_(* #,##0.0_);_(* \(#,##0.0\);_(* &quot;–&quot;???_);_(* @_)"/>
    <numFmt numFmtId="184" formatCode="_(* #,##0.00_);_(* \(#,##0.00\);_(* &quot;–&quot;???_);_(* @_)"/>
    <numFmt numFmtId="185" formatCode="_(* #,##0.0000_);_(* \(#,##0.0000\);_(* &quot;–&quot;??_);_(* @_)"/>
    <numFmt numFmtId="186" formatCode="_(* #,##0.00000_);_(* \(#,##0.00000\);_(* &quot;–&quot;??_);_(* @_)"/>
    <numFmt numFmtId="187" formatCode="#,##0.00;\(#,##0.00\);\-"/>
    <numFmt numFmtId="188" formatCode="_([$-1409]d\ mmm\ yyyy_-;_(@"/>
    <numFmt numFmtId="189" formatCode="m\o\n\th\ d\,\ yyyy"/>
    <numFmt numFmtId="190" formatCode="#.00"/>
    <numFmt numFmtId="191" formatCode="#."/>
    <numFmt numFmtId="192" formatCode="0.0%"/>
    <numFmt numFmtId="193" formatCode="_(* #,##0%_);_(* \(#,##0%\);_(* &quot;–&quot;???_);_(* @_)"/>
    <numFmt numFmtId="194" formatCode="_(* #,##0.0%_);_(* \(#,##0.0%\);_(* &quot;–&quot;???_);_(* @_)"/>
    <numFmt numFmtId="195" formatCode="_(* #,##0.00%_);_(* \(#,##0.00%\);_(* &quot;–&quot;???_);_(* @_)"/>
    <numFmt numFmtId="196" formatCode="0%;\-0%;\-"/>
    <numFmt numFmtId="197" formatCode="d\ mmm\ yy"/>
    <numFmt numFmtId="198" formatCode="_(@_)"/>
    <numFmt numFmtId="199" formatCode="_([$-1409]hh:mm_-;_(@"/>
    <numFmt numFmtId="200" formatCode="[$-1409]dddd\,\ d\ mmmm\ yyyy"/>
    <numFmt numFmtId="201" formatCode="#,##0.00\ ;[Red]\(#,##0.00\)"/>
    <numFmt numFmtId="202" formatCode="[$kr-406]\ #,##0.00"/>
    <numFmt numFmtId="203" formatCode="#,##0.00;[Red]\(#,##0.00\)"/>
    <numFmt numFmtId="204" formatCode="#,##0;[Red]\(#,##0\)"/>
    <numFmt numFmtId="205" formatCode="_(* #,##0_);_(* \(#,##0\);_(* &quot;–&quot;???_);_(* @_)"/>
    <numFmt numFmtId="206" formatCode="_(\ #,##0_);_ \(#,##0\);_(\ &quot;–&quot;??_);_(\ @_)"/>
    <numFmt numFmtId="207" formatCode="_(\ #,##0.00_);\ \(#,##0.00\);_(\ &quot;–&quot;??_);_(\ @_)"/>
    <numFmt numFmtId="208" formatCode="_(* #,##0.000_);_(* \(#,##0.000\);_(* &quot;–&quot;??_);_(* @_)"/>
    <numFmt numFmtId="209" formatCode="_ * #,##0.00_ ;_ * \-#,##0.00_ ;_ * &quot;-&quot;??_ ;_ @_ "/>
    <numFmt numFmtId="210" formatCode="_ &quot;$&quot;* #,##0.00_ ;_ &quot;$&quot;* \-#,##0.00_ ;_ &quot;$&quot;* &quot;-&quot;??_ ;_ @_ "/>
    <numFmt numFmtId="211" formatCode="_(* [$-1409]d\ mmm\ yyyy\ h\ AM/PM_);_(* @"/>
    <numFmt numFmtId="212" formatCode="_(* #,##0_);_(* \(#,##0\);_(* &quot;–&quot;??_);\(@_)"/>
    <numFmt numFmtId="213" formatCode="[$-1409]d\ mmmm\ yyyy"/>
    <numFmt numFmtId="214" formatCode="mmm"/>
    <numFmt numFmtId="215" formatCode="_(* #,##0.0%_);_(* \(#,##0.0%\);_(* &quot;–&quot;??_);_(* @_)"/>
    <numFmt numFmtId="216" formatCode="_([$-1409]h:mm\ AM/PM;@"/>
    <numFmt numFmtId="217" formatCode="_(* 0000_);_(* \(0000\);_(* &quot;–&quot;??_);_(@_)"/>
    <numFmt numFmtId="218" formatCode="_(\ #,##0.0_);\ \(#,##0.0\);_(\ &quot;–&quot;??_);_(\ @_)"/>
    <numFmt numFmtId="219" formatCode="_(\ &quot;$&quot;#,##0_);\ \(&quot;$&quot;#,##0\);_(\ &quot;–&quot;??_);_(\ @_)"/>
    <numFmt numFmtId="220" formatCode="[$-1409]d/m/yyyy"/>
    <numFmt numFmtId="221" formatCode="_(\ #,##0%_);_(\-#,##0%\);_(\ &quot;–&quot;??_);_(\ @_)"/>
    <numFmt numFmtId="222" formatCode="_(\ #,##0.00%_);\ _(\–#,##0.00%_);_(\ &quot;–&quot;??_);_(\ @_)"/>
    <numFmt numFmtId="223" formatCode="[$-1409]d\ mmm\ yy"/>
  </numFmts>
  <fonts count="232">
    <font>
      <sz val="10"/>
      <color theme="1"/>
      <name val="Calibri"/>
      <family val="4"/>
      <scheme val="minor"/>
    </font>
    <font>
      <sz val="11"/>
      <color theme="1"/>
      <name val="Calibri"/>
      <family val="2"/>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0"/>
      <name val="Calibri"/>
      <family val="2"/>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name val="Arial"/>
      <family val="2"/>
    </font>
    <font>
      <b/>
      <sz val="10"/>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font>
    <font>
      <sz val="10"/>
      <color indexed="30"/>
      <name val="Calibri"/>
      <family val="4"/>
    </font>
    <font>
      <sz val="10"/>
      <name val="Palatino"/>
    </font>
    <font>
      <i/>
      <sz val="10"/>
      <color theme="1"/>
      <name val="Calibri"/>
      <family val="2"/>
    </font>
    <font>
      <sz val="14"/>
      <color theme="1"/>
      <name val="Calibri"/>
      <family val="2"/>
    </font>
    <font>
      <sz val="10"/>
      <color theme="8"/>
      <name val="Calibri"/>
      <family val="2"/>
    </font>
    <font>
      <sz val="10"/>
      <color theme="4" tint="0.39994506668294322"/>
      <name val="Calibri"/>
      <family val="2"/>
    </font>
    <font>
      <sz val="10"/>
      <color rgb="FF0070C0"/>
      <name val="Calibri"/>
      <family val="2"/>
    </font>
    <font>
      <sz val="10"/>
      <color theme="4" tint="0.39994506668294322"/>
      <name val="Calibri"/>
      <family val="2"/>
      <scheme val="minor"/>
    </font>
    <font>
      <sz val="10"/>
      <color theme="8"/>
      <name val="Calibri"/>
      <family val="4"/>
      <scheme val="minor"/>
    </font>
    <font>
      <sz val="10"/>
      <color indexed="24"/>
      <name val="Calibri"/>
      <family val="2"/>
    </font>
    <font>
      <sz val="1"/>
      <color indexed="8"/>
      <name val="Courier"/>
      <family val="3"/>
    </font>
    <font>
      <b/>
      <sz val="10"/>
      <color theme="1"/>
      <name val="Calibri"/>
      <family val="2"/>
    </font>
    <font>
      <b/>
      <sz val="13"/>
      <color theme="4"/>
      <name val="Calibri"/>
      <family val="4"/>
      <scheme val="minor"/>
    </font>
    <font>
      <b/>
      <sz val="13"/>
      <color theme="4"/>
      <name val="Calibri"/>
      <family val="2"/>
    </font>
    <font>
      <i/>
      <sz val="8"/>
      <color theme="1"/>
      <name val="Calibri"/>
      <family val="4"/>
      <scheme val="minor"/>
    </font>
    <font>
      <i/>
      <sz val="8"/>
      <color theme="1"/>
      <name val="Calibri"/>
      <family val="2"/>
    </font>
    <font>
      <sz val="11"/>
      <color indexed="17"/>
      <name val="Calibri"/>
      <family val="2"/>
    </font>
    <font>
      <b/>
      <sz val="12"/>
      <color theme="1"/>
      <name val="Calibri"/>
      <family val="2"/>
    </font>
    <font>
      <b/>
      <sz val="11"/>
      <color theme="1"/>
      <name val="Calibri"/>
      <family val="2"/>
    </font>
    <font>
      <b/>
      <sz val="11"/>
      <color theme="1"/>
      <name val="Calibri"/>
      <family val="1"/>
    </font>
    <font>
      <b/>
      <sz val="10"/>
      <color theme="1"/>
      <name val="Calibri"/>
      <family val="1"/>
    </font>
    <font>
      <sz val="10"/>
      <color theme="1"/>
      <name val="Calibri"/>
      <family val="1"/>
    </font>
    <font>
      <b/>
      <sz val="1"/>
      <color indexed="8"/>
      <name val="Courier"/>
      <family val="3"/>
    </font>
    <font>
      <sz val="11"/>
      <color indexed="62"/>
      <name val="Calibri"/>
      <family val="2"/>
    </font>
    <font>
      <sz val="14"/>
      <color theme="1"/>
      <name val="Calibri"/>
      <family val="1"/>
    </font>
    <font>
      <b/>
      <sz val="13"/>
      <color theme="1"/>
      <name val="Calibri"/>
      <family val="1"/>
    </font>
    <font>
      <sz val="11"/>
      <color indexed="52"/>
      <name val="Calibri"/>
      <family val="2"/>
    </font>
    <font>
      <b/>
      <sz val="18"/>
      <color theme="1"/>
      <name val="Calibri"/>
      <family val="2"/>
    </font>
    <font>
      <sz val="11"/>
      <color indexed="60"/>
      <name val="Calibri"/>
      <family val="2"/>
    </font>
    <font>
      <sz val="11"/>
      <name val="Arial"/>
      <family val="2"/>
    </font>
    <font>
      <sz val="11"/>
      <color theme="1"/>
      <name val="Arial"/>
      <family val="2"/>
    </font>
    <font>
      <b/>
      <sz val="11"/>
      <color indexed="63"/>
      <name val="Calibri"/>
      <family val="2"/>
    </font>
    <font>
      <sz val="8"/>
      <color theme="1"/>
      <name val="Calibri"/>
      <family val="1"/>
    </font>
    <font>
      <sz val="10"/>
      <color indexed="8"/>
      <name val="Arial"/>
      <family val="2"/>
    </font>
    <font>
      <b/>
      <sz val="16"/>
      <color theme="1"/>
      <name val="Calibri"/>
      <family val="2"/>
    </font>
    <font>
      <u/>
      <sz val="10"/>
      <color theme="1"/>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color rgb="FFFF0000"/>
      <name val="Calibri"/>
      <family val="2"/>
      <scheme val="minor"/>
    </font>
    <font>
      <sz val="11"/>
      <color indexed="8"/>
      <name val="Arial"/>
      <family val="2"/>
    </font>
    <font>
      <sz val="10"/>
      <color indexed="9"/>
      <name val="Arial"/>
      <family val="2"/>
    </font>
    <font>
      <sz val="11"/>
      <color indexed="9"/>
      <name val="Arial"/>
      <family val="2"/>
    </font>
    <font>
      <sz val="11"/>
      <color theme="0"/>
      <name val="Arial"/>
      <family val="2"/>
    </font>
    <font>
      <sz val="10"/>
      <color theme="0"/>
      <name val="Calibri"/>
      <family val="2"/>
      <scheme val="minor"/>
    </font>
    <font>
      <b/>
      <sz val="13"/>
      <color theme="4" tint="0.39991454817346722"/>
      <name val="Calibri"/>
      <family val="2"/>
      <scheme val="minor"/>
    </font>
    <font>
      <sz val="10"/>
      <color indexed="20"/>
      <name val="Arial"/>
      <family val="2"/>
    </font>
    <font>
      <sz val="11"/>
      <color indexed="20"/>
      <name val="Arial"/>
      <family val="2"/>
    </font>
    <font>
      <sz val="11"/>
      <color rgb="FF9C0006"/>
      <name val="Arial"/>
      <family val="2"/>
    </font>
    <font>
      <sz val="10"/>
      <color rgb="FF9C0006"/>
      <name val="Calibri"/>
      <family val="2"/>
      <scheme val="minor"/>
    </font>
    <font>
      <sz val="9"/>
      <name val="Century Gothic"/>
      <family val="2"/>
    </font>
    <font>
      <b/>
      <sz val="11"/>
      <color indexed="52"/>
      <name val="Arial"/>
      <family val="2"/>
    </font>
    <font>
      <b/>
      <sz val="10"/>
      <color indexed="52"/>
      <name val="Arial"/>
      <family val="2"/>
    </font>
    <font>
      <b/>
      <sz val="11"/>
      <color indexed="10"/>
      <name val="Calibri"/>
      <family val="2"/>
    </font>
    <font>
      <b/>
      <sz val="11"/>
      <color rgb="FFFA7D00"/>
      <name val="Arial"/>
      <family val="2"/>
    </font>
    <font>
      <b/>
      <sz val="10"/>
      <color rgb="FFFA7D00"/>
      <name val="Calibri"/>
      <family val="2"/>
      <scheme val="minor"/>
    </font>
    <font>
      <b/>
      <sz val="10"/>
      <color indexed="9"/>
      <name val="Arial"/>
      <family val="2"/>
    </font>
    <font>
      <b/>
      <sz val="11"/>
      <color indexed="9"/>
      <name val="Arial"/>
      <family val="2"/>
    </font>
    <font>
      <b/>
      <sz val="11"/>
      <color theme="0"/>
      <name val="Arial"/>
      <family val="2"/>
    </font>
    <font>
      <b/>
      <sz val="10"/>
      <color theme="0"/>
      <name val="Calibri"/>
      <family val="2"/>
      <scheme val="minor"/>
    </font>
    <font>
      <sz val="10"/>
      <name val="Calibri"/>
      <family val="1"/>
      <scheme val="major"/>
    </font>
    <font>
      <sz val="10"/>
      <color indexed="8"/>
      <name val="Arial"/>
      <family val="4"/>
    </font>
    <font>
      <sz val="10"/>
      <color theme="1"/>
      <name val="Arial"/>
      <family val="2"/>
    </font>
    <font>
      <sz val="10"/>
      <color theme="1"/>
      <name val="Arial"/>
      <family val="4"/>
    </font>
    <font>
      <sz val="10"/>
      <color indexed="27"/>
      <name val="Calibri"/>
      <family val="2"/>
    </font>
    <font>
      <sz val="10"/>
      <color theme="8"/>
      <name val="Arial"/>
      <family val="4"/>
    </font>
    <font>
      <b/>
      <sz val="13"/>
      <color theme="4"/>
      <name val="Arial"/>
      <family val="4"/>
    </font>
    <font>
      <b/>
      <sz val="13"/>
      <color indexed="12"/>
      <name val="Arial"/>
      <family val="2"/>
    </font>
    <font>
      <i/>
      <sz val="8"/>
      <color theme="1"/>
      <name val="Arial"/>
      <family val="4"/>
    </font>
    <font>
      <i/>
      <sz val="10"/>
      <color rgb="FF7F7F7F"/>
      <name val="Calibri"/>
      <family val="2"/>
      <scheme val="minor"/>
    </font>
    <font>
      <i/>
      <sz val="10"/>
      <name val="Calibri"/>
      <family val="4"/>
      <scheme val="minor"/>
    </font>
    <font>
      <i/>
      <sz val="10"/>
      <name val="Calibri"/>
      <family val="4"/>
    </font>
    <font>
      <i/>
      <sz val="10"/>
      <color indexed="23"/>
      <name val="Arial"/>
      <family val="2"/>
    </font>
    <font>
      <i/>
      <sz val="11"/>
      <color rgb="FF7F7F7F"/>
      <name val="Arial"/>
      <family val="2"/>
    </font>
    <font>
      <i/>
      <sz val="11"/>
      <color indexed="23"/>
      <name val="Calibri"/>
      <family val="2"/>
    </font>
    <font>
      <u/>
      <sz val="10"/>
      <color theme="11"/>
      <name val="Arial"/>
      <family val="1"/>
    </font>
    <font>
      <sz val="10"/>
      <color indexed="17"/>
      <name val="Arial"/>
      <family val="2"/>
    </font>
    <font>
      <sz val="11"/>
      <color rgb="FF006100"/>
      <name val="Arial"/>
      <family val="2"/>
    </font>
    <font>
      <sz val="10"/>
      <color rgb="FF006100"/>
      <name val="Calibri"/>
      <family val="2"/>
      <scheme val="minor"/>
    </font>
    <font>
      <b/>
      <sz val="18"/>
      <name val="Calibri"/>
      <family val="2"/>
      <scheme val="minor"/>
    </font>
    <font>
      <b/>
      <sz val="15"/>
      <color indexed="56"/>
      <name val="Arial"/>
      <family val="2"/>
    </font>
    <font>
      <b/>
      <sz val="12"/>
      <color theme="1"/>
      <name val="Arial"/>
      <family val="1"/>
    </font>
    <font>
      <b/>
      <sz val="15"/>
      <color indexed="56"/>
      <name val="Calibri"/>
      <family val="2"/>
    </font>
    <font>
      <b/>
      <sz val="15"/>
      <color indexed="62"/>
      <name val="Calibri"/>
      <family val="2"/>
    </font>
    <font>
      <b/>
      <sz val="15"/>
      <color theme="3"/>
      <name val="Arial"/>
      <family val="2"/>
    </font>
    <font>
      <b/>
      <sz val="13"/>
      <color indexed="56"/>
      <name val="Arial"/>
      <family val="2"/>
    </font>
    <font>
      <b/>
      <sz val="13"/>
      <color indexed="56"/>
      <name val="Calibri"/>
      <family val="2"/>
    </font>
    <font>
      <b/>
      <sz val="13"/>
      <color indexed="62"/>
      <name val="Calibri"/>
      <family val="2"/>
    </font>
    <font>
      <u/>
      <sz val="12"/>
      <color theme="1"/>
      <name val="Arial"/>
      <family val="1"/>
    </font>
    <font>
      <b/>
      <sz val="11"/>
      <color indexed="56"/>
      <name val="Arial"/>
      <family val="2"/>
    </font>
    <font>
      <b/>
      <sz val="11"/>
      <color indexed="56"/>
      <name val="Calibri"/>
      <family val="2"/>
    </font>
    <font>
      <b/>
      <sz val="11"/>
      <color indexed="62"/>
      <name val="Calibri"/>
      <family val="2"/>
    </font>
    <font>
      <b/>
      <sz val="10"/>
      <color theme="1"/>
      <name val="Calibri"/>
      <family val="1"/>
      <scheme val="major"/>
    </font>
    <font>
      <b/>
      <sz val="10"/>
      <color theme="1"/>
      <name val="Arial"/>
      <family val="1"/>
    </font>
    <font>
      <b/>
      <sz val="11"/>
      <color theme="3"/>
      <name val="Arial"/>
      <family val="2"/>
    </font>
    <font>
      <sz val="10"/>
      <color theme="1"/>
      <name val="Calibri"/>
      <family val="1"/>
      <scheme val="major"/>
    </font>
    <font>
      <sz val="10"/>
      <color theme="1"/>
      <name val="Arial"/>
      <family val="1"/>
    </font>
    <font>
      <u/>
      <sz val="11"/>
      <color theme="10"/>
      <name val="Calibri"/>
      <family val="2"/>
    </font>
    <font>
      <u/>
      <sz val="10"/>
      <color theme="10"/>
      <name val="Calibri"/>
      <family val="2"/>
      <scheme val="minor"/>
    </font>
    <font>
      <u/>
      <sz val="11"/>
      <color theme="10"/>
      <name val="Calibri"/>
      <family val="2"/>
      <scheme val="minor"/>
    </font>
    <font>
      <u/>
      <sz val="11"/>
      <color indexed="12"/>
      <name val="Calibri"/>
      <family val="2"/>
    </font>
    <font>
      <u/>
      <sz val="10"/>
      <color theme="10"/>
      <name val="Arial"/>
      <family val="2"/>
    </font>
    <font>
      <u/>
      <sz val="11"/>
      <color theme="10"/>
      <name val="Arial"/>
      <family val="2"/>
    </font>
    <font>
      <u/>
      <sz val="10"/>
      <color indexed="12"/>
      <name val="Arial"/>
      <family val="2"/>
    </font>
    <font>
      <u/>
      <sz val="10"/>
      <color theme="4"/>
      <name val="Arial"/>
      <family val="1"/>
    </font>
    <font>
      <u/>
      <sz val="10"/>
      <color theme="10"/>
      <name val="Arial"/>
      <family val="4"/>
    </font>
    <font>
      <sz val="11"/>
      <color indexed="62"/>
      <name val="Arial"/>
      <family val="2"/>
    </font>
    <font>
      <sz val="10"/>
      <color indexed="62"/>
      <name val="Arial"/>
      <family val="2"/>
    </font>
    <font>
      <sz val="11"/>
      <color rgb="FF3F3F76"/>
      <name val="Arial"/>
      <family val="2"/>
    </font>
    <font>
      <sz val="10"/>
      <color rgb="FF3F3F76"/>
      <name val="Calibri"/>
      <family val="2"/>
      <scheme val="minor"/>
    </font>
    <font>
      <b/>
      <sz val="10"/>
      <name val="Calibri"/>
      <family val="4"/>
      <scheme val="minor"/>
    </font>
    <font>
      <sz val="14"/>
      <color theme="1"/>
      <name val="Calibri"/>
      <family val="1"/>
      <scheme val="major"/>
    </font>
    <font>
      <b/>
      <sz val="13"/>
      <name val="Arial"/>
      <family val="2"/>
    </font>
    <font>
      <b/>
      <sz val="13"/>
      <color theme="1"/>
      <name val="Calibri"/>
      <family val="1"/>
      <scheme val="major"/>
    </font>
    <font>
      <b/>
      <sz val="13"/>
      <color theme="1"/>
      <name val="Arial"/>
      <family val="1"/>
    </font>
    <font>
      <b/>
      <sz val="10"/>
      <color theme="1"/>
      <name val="Arial"/>
      <family val="4"/>
    </font>
    <font>
      <sz val="11"/>
      <color theme="9"/>
      <name val="Calibri"/>
      <family val="2"/>
      <scheme val="minor"/>
    </font>
    <font>
      <sz val="10"/>
      <color indexed="52"/>
      <name val="Arial"/>
      <family val="2"/>
    </font>
    <font>
      <sz val="11"/>
      <color rgb="FFFA7D00"/>
      <name val="Arial"/>
      <family val="2"/>
    </font>
    <font>
      <sz val="10"/>
      <color rgb="FFFA7D00"/>
      <name val="Calibri"/>
      <family val="2"/>
      <scheme val="minor"/>
    </font>
    <font>
      <sz val="10"/>
      <name val="MS Sans Serif"/>
      <family val="2"/>
    </font>
    <font>
      <sz val="10"/>
      <color indexed="60"/>
      <name val="Arial"/>
      <family val="2"/>
    </font>
    <font>
      <sz val="11"/>
      <color indexed="19"/>
      <name val="Calibri"/>
      <family val="2"/>
    </font>
    <font>
      <sz val="11"/>
      <color rgb="FF9C6500"/>
      <name val="Arial"/>
      <family val="2"/>
    </font>
    <font>
      <sz val="10"/>
      <color rgb="FF9C6500"/>
      <name val="Calibri"/>
      <family val="2"/>
      <scheme val="minor"/>
    </font>
    <font>
      <sz val="10"/>
      <color theme="1"/>
      <name val="Arial Mäori"/>
      <family val="2"/>
    </font>
    <font>
      <sz val="11"/>
      <color theme="1"/>
      <name val="Arial Mäori"/>
      <family val="2"/>
    </font>
    <font>
      <sz val="11"/>
      <color indexed="8"/>
      <name val="Arial Mäori"/>
      <family val="2"/>
    </font>
    <font>
      <b/>
      <sz val="11"/>
      <color indexed="63"/>
      <name val="Arial"/>
      <family val="2"/>
    </font>
    <font>
      <b/>
      <sz val="10"/>
      <color indexed="63"/>
      <name val="Arial"/>
      <family val="2"/>
    </font>
    <font>
      <b/>
      <sz val="11"/>
      <color rgb="FF3F3F3F"/>
      <name val="Arial"/>
      <family val="2"/>
    </font>
    <font>
      <b/>
      <sz val="10"/>
      <color rgb="FF3F3F3F"/>
      <name val="Calibri"/>
      <family val="2"/>
      <scheme val="minor"/>
    </font>
    <font>
      <sz val="8"/>
      <color theme="1"/>
      <name val="Arial"/>
      <family val="1"/>
    </font>
    <font>
      <sz val="8"/>
      <color theme="1"/>
      <name val="Calibri"/>
      <family val="1"/>
      <scheme val="major"/>
    </font>
    <font>
      <sz val="10"/>
      <color indexed="30"/>
      <name val="Arial"/>
      <family val="2"/>
    </font>
    <font>
      <sz val="11"/>
      <name val="Calibri"/>
      <family val="2"/>
    </font>
    <font>
      <b/>
      <sz val="20"/>
      <color theme="2"/>
      <name val="Calibri"/>
      <family val="2"/>
      <scheme val="minor"/>
    </font>
    <font>
      <b/>
      <sz val="18"/>
      <color indexed="62"/>
      <name val="Cambria"/>
      <family val="2"/>
    </font>
    <font>
      <sz val="16"/>
      <color theme="4"/>
      <name val="Arial"/>
      <family val="2"/>
    </font>
    <font>
      <b/>
      <sz val="18"/>
      <color theme="3"/>
      <name val="Arial"/>
      <family val="2"/>
    </font>
    <font>
      <b/>
      <sz val="11"/>
      <color indexed="8"/>
      <name val="Arial"/>
      <family val="2"/>
    </font>
    <font>
      <b/>
      <sz val="10"/>
      <color indexed="8"/>
      <name val="Arial"/>
      <family val="2"/>
    </font>
    <font>
      <b/>
      <sz val="11"/>
      <color theme="1"/>
      <name val="Arial"/>
      <family val="2"/>
    </font>
    <font>
      <sz val="10"/>
      <color indexed="10"/>
      <name val="Arial"/>
      <family val="2"/>
    </font>
    <font>
      <sz val="11"/>
      <color rgb="FFFF0000"/>
      <name val="Arial"/>
      <family val="2"/>
    </font>
    <font>
      <u/>
      <sz val="10"/>
      <color theme="10"/>
      <name val="Calibri"/>
      <family val="4"/>
      <scheme val="minor"/>
    </font>
    <font>
      <sz val="11"/>
      <color indexed="17"/>
      <name val="Arial"/>
      <family val="2"/>
    </font>
    <font>
      <sz val="11"/>
      <color indexed="52"/>
      <name val="Arial"/>
      <family val="2"/>
    </font>
    <font>
      <sz val="11"/>
      <color indexed="60"/>
      <name val="Arial"/>
      <family val="2"/>
    </font>
    <font>
      <b/>
      <sz val="18"/>
      <color indexed="56"/>
      <name val="Arial"/>
      <family val="2"/>
    </font>
    <font>
      <sz val="11"/>
      <color indexed="10"/>
      <name val="Arial"/>
      <family val="2"/>
    </font>
    <font>
      <i/>
      <strike/>
      <sz val="10"/>
      <name val="Calibri"/>
      <family val="2"/>
      <scheme val="minor"/>
    </font>
    <font>
      <i/>
      <strike/>
      <sz val="12"/>
      <name val="Calibri"/>
      <family val="2"/>
      <scheme val="minor"/>
    </font>
    <font>
      <strike/>
      <sz val="10"/>
      <name val="Calibri"/>
      <family val="2"/>
      <scheme val="minor"/>
    </font>
    <font>
      <u/>
      <sz val="12"/>
      <name val="Calibri"/>
      <family val="2"/>
      <scheme val="minor"/>
    </font>
  </fonts>
  <fills count="7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2"/>
        <bgColor indexed="64"/>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theme="6"/>
        <bgColor indexed="64"/>
      </patternFill>
    </fill>
    <fill>
      <patternFill patternType="solid">
        <fgColor theme="4"/>
        <bgColor indexed="64"/>
      </patternFill>
    </fill>
    <fill>
      <patternFill patternType="solid">
        <fgColor indexed="9"/>
      </patternFill>
    </fill>
    <fill>
      <patternFill patternType="solid">
        <fgColor indexed="54"/>
      </patternFill>
    </fill>
    <fill>
      <patternFill patternType="solid">
        <fgColor indexed="56"/>
      </patternFill>
    </fill>
    <fill>
      <patternFill patternType="solid">
        <fgColor indexed="26"/>
        <bgColor indexed="64"/>
      </patternFill>
    </fill>
    <fill>
      <patternFill patternType="solid">
        <fgColor indexed="62"/>
        <bgColor indexed="64"/>
      </patternFill>
    </fill>
    <fill>
      <patternFill patternType="lightGray"/>
    </fill>
  </fills>
  <borders count="6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theme="5"/>
      </right>
      <top/>
      <bottom style="thin">
        <color theme="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theme="5"/>
      </left>
      <right style="thin">
        <color theme="5"/>
      </right>
      <top style="medium">
        <color theme="5"/>
      </top>
      <bottom style="medium">
        <color theme="5"/>
      </bottom>
      <diagonal/>
    </border>
    <border>
      <left/>
      <right/>
      <top style="thin">
        <color indexed="62"/>
      </top>
      <bottom style="double">
        <color indexed="62"/>
      </bottom>
      <diagonal/>
    </border>
    <border>
      <left style="thin">
        <color indexed="53"/>
      </left>
      <right style="thin">
        <color indexed="53"/>
      </right>
      <top style="thin">
        <color indexed="53"/>
      </top>
      <bottom style="thin">
        <color indexed="53"/>
      </bottom>
      <diagonal/>
    </border>
    <border>
      <left style="medium">
        <color indexed="53"/>
      </left>
      <right style="medium">
        <color indexed="53"/>
      </right>
      <top style="medium">
        <color indexed="53"/>
      </top>
      <bottom style="medium">
        <color indexed="53"/>
      </bottom>
      <diagonal/>
    </border>
    <border>
      <left style="thin">
        <color auto="1"/>
      </left>
      <right style="thin">
        <color indexed="64"/>
      </right>
      <top style="thin">
        <color auto="1"/>
      </top>
      <bottom style="thin">
        <color indexed="64"/>
      </bottom>
      <diagonal/>
    </border>
    <border>
      <left/>
      <right/>
      <top/>
      <bottom style="thick">
        <color indexed="62"/>
      </bottom>
      <diagonal/>
    </border>
    <border>
      <left/>
      <right/>
      <top/>
      <bottom style="thick">
        <color indexed="56"/>
      </bottom>
      <diagonal/>
    </border>
    <border>
      <left/>
      <right/>
      <top/>
      <bottom style="thick">
        <color indexed="12"/>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thin">
        <color theme="7"/>
      </bottom>
      <diagonal/>
    </border>
    <border>
      <left/>
      <right/>
      <top style="thin">
        <color theme="7"/>
      </top>
      <bottom style="thin">
        <color theme="7"/>
      </bottom>
      <diagonal/>
    </border>
    <border>
      <left/>
      <right/>
      <top/>
      <bottom style="double">
        <color indexed="10"/>
      </bottom>
      <diagonal/>
    </border>
    <border>
      <left/>
      <right style="thin">
        <color theme="7"/>
      </right>
      <top style="thin">
        <color theme="7"/>
      </top>
      <bottom style="thin">
        <color theme="7"/>
      </bottom>
      <diagonal/>
    </border>
    <border>
      <left/>
      <right style="thin">
        <color rgb="FFB0A978"/>
      </right>
      <top style="thin">
        <color rgb="FFB0A978"/>
      </top>
      <bottom style="thin">
        <color theme="7"/>
      </bottom>
      <diagonal/>
    </border>
    <border>
      <left/>
      <right/>
      <top style="thin">
        <color indexed="49"/>
      </top>
      <bottom style="double">
        <color indexed="49"/>
      </bottom>
      <diagonal/>
    </border>
    <border>
      <left/>
      <right/>
      <top style="thin">
        <color indexed="56"/>
      </top>
      <bottom style="double">
        <color indexed="56"/>
      </bottom>
      <diagonal/>
    </border>
  </borders>
  <cellStyleXfs count="40301">
    <xf numFmtId="0" fontId="0" fillId="0" borderId="0">
      <alignment horizontal="right"/>
    </xf>
    <xf numFmtId="0" fontId="23" fillId="0" borderId="1">
      <alignment horizontal="center" vertical="center"/>
      <protection locked="0"/>
    </xf>
    <xf numFmtId="170" fontId="10" fillId="4" borderId="0" applyFont="0" applyBorder="0" applyAlignment="0" applyProtection="0"/>
    <xf numFmtId="0" fontId="10" fillId="4" borderId="0" applyFont="0" applyBorder="0" applyProtection="0">
      <alignment horizontal="right"/>
    </xf>
    <xf numFmtId="0" fontId="24" fillId="4" borderId="0" applyBorder="0"/>
    <xf numFmtId="0" fontId="23" fillId="5" borderId="1">
      <alignment horizontal="center"/>
    </xf>
    <xf numFmtId="0" fontId="25" fillId="0" borderId="1">
      <protection locked="0"/>
    </xf>
    <xf numFmtId="0" fontId="26" fillId="4" borderId="0" applyAlignment="0"/>
    <xf numFmtId="171" fontId="21" fillId="0" borderId="0" applyFont="0" applyFill="0" applyBorder="0" applyProtection="0">
      <protection locked="0"/>
    </xf>
    <xf numFmtId="173" fontId="21" fillId="0" borderId="0" applyFont="0" applyFill="0" applyBorder="0" applyAlignment="0" applyProtection="0">
      <alignment wrapText="1"/>
    </xf>
    <xf numFmtId="169" fontId="23" fillId="5" borderId="1">
      <alignment horizontal="center" vertical="center"/>
    </xf>
    <xf numFmtId="0" fontId="27" fillId="4" borderId="0" applyNumberFormat="0" applyBorder="0">
      <alignment horizontal="left"/>
    </xf>
    <xf numFmtId="0" fontId="28" fillId="5" borderId="3" applyBorder="0"/>
    <xf numFmtId="0" fontId="29" fillId="5" borderId="0" applyNumberFormat="0" applyBorder="0">
      <alignment horizontal="right"/>
    </xf>
    <xf numFmtId="0" fontId="13" fillId="5" borderId="0" applyFont="0" applyAlignment="0"/>
    <xf numFmtId="0" fontId="30" fillId="5" borderId="0" applyBorder="0">
      <alignment vertical="top" wrapText="1"/>
    </xf>
    <xf numFmtId="0" fontId="24" fillId="5" borderId="0" applyAlignment="0">
      <alignment horizontal="center"/>
    </xf>
    <xf numFmtId="0" fontId="31" fillId="0" borderId="0" applyNumberFormat="0" applyFill="0" applyAlignment="0" applyProtection="0"/>
    <xf numFmtId="0" fontId="32" fillId="4" borderId="0" applyBorder="0"/>
    <xf numFmtId="0" fontId="33" fillId="4" borderId="0" applyBorder="0"/>
    <xf numFmtId="0" fontId="34" fillId="4" borderId="0" applyBorder="0">
      <alignment horizontal="left"/>
    </xf>
    <xf numFmtId="0" fontId="34" fillId="4" borderId="0" applyBorder="0">
      <alignment horizontal="center" wrapText="1"/>
    </xf>
    <xf numFmtId="0" fontId="5" fillId="4" borderId="4" applyNumberFormat="0" applyFont="0" applyAlignment="0"/>
    <xf numFmtId="0" fontId="35" fillId="0" borderId="0" applyNumberFormat="0" applyFill="0" applyBorder="0" applyAlignment="0" applyProtection="0">
      <alignment vertical="top"/>
      <protection locked="0"/>
    </xf>
    <xf numFmtId="0" fontId="24" fillId="4" borderId="0" applyNumberFormat="0" applyBorder="0" applyProtection="0">
      <alignment horizontal="right"/>
    </xf>
    <xf numFmtId="0" fontId="24" fillId="4" borderId="8">
      <alignment horizontal="right"/>
    </xf>
    <xf numFmtId="0" fontId="34" fillId="4" borderId="1" applyAlignment="0">
      <alignment horizontal="center" vertical="center" wrapText="1"/>
    </xf>
    <xf numFmtId="0" fontId="26" fillId="4" borderId="1" applyAlignment="0">
      <alignment horizontal="center" vertical="top" wrapText="1"/>
    </xf>
    <xf numFmtId="0" fontId="26" fillId="4" borderId="1" applyAlignment="0" applyProtection="0">
      <alignment vertical="top" wrapText="1"/>
    </xf>
    <xf numFmtId="0" fontId="26" fillId="4" borderId="0" applyBorder="0">
      <alignment horizontal="left"/>
    </xf>
    <xf numFmtId="172" fontId="21" fillId="0" borderId="0" applyFont="0" applyFill="0" applyBorder="0">
      <alignment horizontal="left"/>
      <protection locked="0"/>
    </xf>
    <xf numFmtId="0" fontId="24" fillId="4" borderId="0" applyBorder="0">
      <alignment horizontal="center" wrapText="1"/>
    </xf>
    <xf numFmtId="168"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48" fillId="0" borderId="0" applyNumberFormat="0" applyFill="0" applyBorder="0" applyAlignment="0" applyProtection="0"/>
    <xf numFmtId="0" fontId="49" fillId="0" borderId="29"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32" applyNumberFormat="0" applyAlignment="0" applyProtection="0"/>
    <xf numFmtId="0" fontId="56" fillId="10" borderId="33" applyNumberFormat="0" applyAlignment="0" applyProtection="0"/>
    <xf numFmtId="0" fontId="57" fillId="10" borderId="32" applyNumberFormat="0" applyAlignment="0" applyProtection="0"/>
    <xf numFmtId="0" fontId="58" fillId="0" borderId="34" applyNumberFormat="0" applyFill="0" applyAlignment="0" applyProtection="0"/>
    <xf numFmtId="0" fontId="59" fillId="11" borderId="35" applyNumberFormat="0" applyAlignment="0" applyProtection="0"/>
    <xf numFmtId="0" fontId="60" fillId="0" borderId="0" applyNumberFormat="0" applyFill="0" applyBorder="0" applyAlignment="0" applyProtection="0"/>
    <xf numFmtId="0" fontId="22" fillId="12" borderId="36" applyNumberFormat="0" applyFont="0" applyAlignment="0" applyProtection="0"/>
    <xf numFmtId="0" fontId="61" fillId="0" borderId="0" applyNumberFormat="0" applyFill="0" applyBorder="0" applyAlignment="0" applyProtection="0"/>
    <xf numFmtId="0" fontId="62" fillId="0" borderId="37" applyNumberFormat="0" applyFill="0" applyAlignment="0" applyProtection="0"/>
    <xf numFmtId="0" fontId="6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3" fillId="36" borderId="0" applyNumberFormat="0" applyBorder="0" applyAlignment="0" applyProtection="0"/>
    <xf numFmtId="0" fontId="65" fillId="0" borderId="0" applyNumberFormat="0" applyFill="0" applyAlignment="0"/>
    <xf numFmtId="0" fontId="65" fillId="0" borderId="0" applyNumberFormat="0" applyFill="0" applyAlignment="0"/>
    <xf numFmtId="170" fontId="5" fillId="4" borderId="0" applyFont="0" applyBorder="0" applyAlignment="0" applyProtection="0"/>
    <xf numFmtId="0" fontId="5" fillId="4" borderId="0" applyFont="0" applyBorder="0" applyProtection="0">
      <alignment horizontal="right"/>
    </xf>
    <xf numFmtId="0" fontId="8" fillId="5" borderId="0" applyFont="0" applyAlignment="0"/>
    <xf numFmtId="0" fontId="67" fillId="0" borderId="0"/>
    <xf numFmtId="0" fontId="69" fillId="0" borderId="0"/>
    <xf numFmtId="181" fontId="67" fillId="0" borderId="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2" borderId="0" applyNumberFormat="0" applyBorder="0" applyAlignment="0" applyProtection="0"/>
    <xf numFmtId="0" fontId="70" fillId="45" borderId="0" applyNumberFormat="0" applyBorder="0" applyAlignment="0" applyProtection="0"/>
    <xf numFmtId="0" fontId="70" fillId="48" borderId="0" applyNumberFormat="0" applyBorder="0" applyAlignment="0" applyProtection="0"/>
    <xf numFmtId="0" fontId="71" fillId="49"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6" borderId="0" applyNumberFormat="0" applyBorder="0" applyAlignment="0" applyProtection="0"/>
    <xf numFmtId="0" fontId="72" fillId="40" borderId="0" applyNumberFormat="0" applyBorder="0" applyAlignment="0" applyProtection="0"/>
    <xf numFmtId="0" fontId="73" fillId="57" borderId="40" applyNumberFormat="0" applyAlignment="0" applyProtection="0"/>
    <xf numFmtId="0" fontId="74" fillId="58" borderId="41" applyNumberFormat="0" applyAlignment="0" applyProtection="0"/>
    <xf numFmtId="182" fontId="9" fillId="0" borderId="0" applyFont="0" applyFill="0" applyBorder="0" applyAlignment="0" applyProtection="0">
      <alignment horizontal="left"/>
      <protection locked="0"/>
    </xf>
    <xf numFmtId="182" fontId="21" fillId="0" borderId="0" applyFont="0" applyFill="0" applyBorder="0" applyAlignment="0" applyProtection="0">
      <alignment horizontal="left"/>
      <protection locked="0"/>
    </xf>
    <xf numFmtId="183" fontId="21" fillId="0" borderId="0" applyFont="0" applyFill="0" applyBorder="0" applyAlignment="0" applyProtection="0">
      <protection locked="0"/>
    </xf>
    <xf numFmtId="183" fontId="75" fillId="37" borderId="42">
      <protection locked="0"/>
    </xf>
    <xf numFmtId="183" fontId="21" fillId="0" borderId="0" applyFont="0" applyFill="0" applyBorder="0" applyAlignment="0" applyProtection="0">
      <protection locked="0"/>
    </xf>
    <xf numFmtId="184" fontId="21" fillId="0" borderId="0" applyFont="0" applyFill="0" applyBorder="0" applyAlignment="0" applyProtection="0">
      <protection locked="0"/>
    </xf>
    <xf numFmtId="184" fontId="75" fillId="0" borderId="0" applyFill="0" applyBorder="0" applyAlignment="0" applyProtection="0">
      <protection locked="0"/>
    </xf>
    <xf numFmtId="184" fontId="21" fillId="0" borderId="0" applyFont="0" applyFill="0" applyBorder="0" applyAlignment="0" applyProtection="0">
      <protection locked="0"/>
    </xf>
    <xf numFmtId="185" fontId="21" fillId="0" borderId="0" applyFont="0" applyFill="0" applyBorder="0" applyAlignment="0" applyProtection="0"/>
    <xf numFmtId="186" fontId="76" fillId="2" borderId="2" applyFont="0" applyFill="0" applyBorder="0" applyAlignment="0" applyProtection="0">
      <protection locked="0"/>
    </xf>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70" fontId="5" fillId="4" borderId="0" applyFont="0" applyBorder="0" applyAlignment="0" applyProtection="0"/>
    <xf numFmtId="187" fontId="5" fillId="4" borderId="0" applyFont="0" applyBorder="0" applyProtection="0">
      <alignment horizontal="right"/>
    </xf>
    <xf numFmtId="187" fontId="5" fillId="4" borderId="0" applyFont="0" applyBorder="0" applyProtection="0">
      <alignment horizontal="right"/>
    </xf>
    <xf numFmtId="0" fontId="22" fillId="37" borderId="42">
      <alignment horizontal="left" vertical="top" wrapText="1" indent="1"/>
      <protection locked="0"/>
    </xf>
    <xf numFmtId="0" fontId="78" fillId="3" borderId="0" applyFill="0">
      <alignment horizontal="left" wrapText="1"/>
    </xf>
    <xf numFmtId="0" fontId="24" fillId="4" borderId="0" applyBorder="0">
      <alignment wrapText="1"/>
    </xf>
    <xf numFmtId="0" fontId="79" fillId="38" borderId="0" applyFill="0">
      <alignment horizontal="right"/>
    </xf>
    <xf numFmtId="167" fontId="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0" fontId="80" fillId="37" borderId="42">
      <alignment horizontal="center" vertical="center"/>
      <protection locked="0"/>
    </xf>
    <xf numFmtId="171" fontId="81" fillId="2" borderId="42" applyFill="0" applyProtection="0">
      <alignment horizontal="right"/>
      <protection locked="0"/>
    </xf>
    <xf numFmtId="0" fontId="82" fillId="2" borderId="43" applyFill="0">
      <alignment horizontal="right"/>
      <protection locked="0"/>
    </xf>
    <xf numFmtId="0" fontId="80" fillId="2" borderId="42" applyFill="0" applyProtection="0">
      <alignment horizontal="right"/>
      <protection locked="0"/>
    </xf>
    <xf numFmtId="0" fontId="83" fillId="0" borderId="1" applyProtection="0"/>
    <xf numFmtId="0" fontId="84" fillId="37" borderId="42" applyNumberFormat="0">
      <protection locked="0"/>
    </xf>
    <xf numFmtId="0" fontId="80" fillId="37" borderId="42" applyNumberFormat="0">
      <protection locked="0"/>
    </xf>
    <xf numFmtId="0" fontId="25" fillId="0" borderId="1">
      <alignment horizontal="center"/>
      <protection locked="0"/>
    </xf>
    <xf numFmtId="0" fontId="24" fillId="4" borderId="0">
      <alignment horizontal="right"/>
    </xf>
    <xf numFmtId="181" fontId="22" fillId="59" borderId="0"/>
    <xf numFmtId="0" fontId="22" fillId="59" borderId="0"/>
    <xf numFmtId="0" fontId="75" fillId="59" borderId="0"/>
    <xf numFmtId="188" fontId="85" fillId="0" borderId="1" applyFont="0" applyFill="0" applyBorder="0" applyAlignment="0" applyProtection="0"/>
    <xf numFmtId="173" fontId="75" fillId="0" borderId="0" applyFill="0" applyBorder="0" applyAlignment="0" applyProtection="0">
      <alignment wrapText="1"/>
    </xf>
    <xf numFmtId="173" fontId="21" fillId="0" borderId="0" applyFont="0" applyFill="0" applyBorder="0" applyAlignment="0" applyProtection="0">
      <alignment wrapText="1"/>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71" fontId="21" fillId="0" borderId="0" applyFont="0" applyFill="0" applyBorder="0" applyProtection="0">
      <protection locked="0"/>
    </xf>
    <xf numFmtId="171" fontId="21" fillId="0" borderId="0" applyFont="0" applyFill="0" applyBorder="0" applyProtection="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73" fontId="87" fillId="3" borderId="0" applyFill="0">
      <alignment horizontal="center"/>
    </xf>
    <xf numFmtId="0" fontId="88" fillId="0" borderId="42" applyFill="0">
      <alignment horizontal="center"/>
    </xf>
    <xf numFmtId="0" fontId="89" fillId="0" borderId="42" applyFill="0">
      <alignment horizontal="center"/>
    </xf>
    <xf numFmtId="0" fontId="88" fillId="0" borderId="42" applyFill="0">
      <alignment horizontal="center"/>
    </xf>
    <xf numFmtId="171" fontId="88" fillId="0" borderId="42" applyFill="0">
      <alignment horizontal="center" vertical="center"/>
      <protection locked="0"/>
    </xf>
    <xf numFmtId="171" fontId="89" fillId="0" borderId="42" applyFill="0">
      <alignment horizontal="center" vertical="center"/>
    </xf>
    <xf numFmtId="171" fontId="88" fillId="0" borderId="42" applyFill="0">
      <alignment horizontal="center" vertical="center"/>
    </xf>
    <xf numFmtId="49" fontId="90" fillId="0" borderId="0" applyFill="0" applyProtection="0">
      <alignment horizontal="left" indent="1"/>
    </xf>
    <xf numFmtId="49" fontId="91" fillId="0" borderId="0" applyFill="0" applyProtection="0">
      <alignment horizontal="left" indent="1"/>
    </xf>
    <xf numFmtId="49" fontId="90" fillId="0" borderId="0" applyFill="0" applyProtection="0">
      <alignment horizontal="left" indent="1"/>
    </xf>
    <xf numFmtId="0" fontId="78" fillId="3" borderId="0" applyFill="0">
      <alignment horizontal="right"/>
    </xf>
    <xf numFmtId="190" fontId="86" fillId="0" borderId="0">
      <protection locked="0"/>
    </xf>
    <xf numFmtId="190" fontId="86" fillId="0" borderId="0">
      <protection locked="0"/>
    </xf>
    <xf numFmtId="190" fontId="86" fillId="0" borderId="0">
      <protection locked="0"/>
    </xf>
    <xf numFmtId="0" fontId="92" fillId="41" borderId="0" applyNumberFormat="0" applyBorder="0" applyAlignment="0" applyProtection="0"/>
    <xf numFmtId="0" fontId="8" fillId="5" borderId="0" applyFont="0" applyAlignment="0"/>
    <xf numFmtId="0" fontId="8" fillId="5" borderId="0" applyFont="0" applyAlignment="0"/>
    <xf numFmtId="0" fontId="93" fillId="0" borderId="0" applyNumberFormat="0" applyFill="0" applyAlignment="0"/>
    <xf numFmtId="0" fontId="31" fillId="0" borderId="0" applyNumberFormat="0" applyFill="0" applyAlignment="0"/>
    <xf numFmtId="0" fontId="31" fillId="0" borderId="0" applyNumberFormat="0" applyFill="0" applyAlignment="0" applyProtection="0"/>
    <xf numFmtId="181" fontId="31" fillId="0" borderId="0" applyNumberFormat="0" applyFill="0" applyAlignment="0" applyProtection="0"/>
    <xf numFmtId="0" fontId="94" fillId="0" borderId="0" applyNumberFormat="0" applyFill="0" applyAlignment="0"/>
    <xf numFmtId="0" fontId="95" fillId="0" borderId="0" applyNumberFormat="0" applyFill="0" applyAlignment="0"/>
    <xf numFmtId="49" fontId="96" fillId="3" borderId="0" applyFill="0" applyBorder="0">
      <alignment horizontal="left"/>
    </xf>
    <xf numFmtId="49" fontId="87" fillId="3" borderId="0" applyFill="0" applyBorder="0">
      <alignment horizontal="left"/>
    </xf>
    <xf numFmtId="49" fontId="96" fillId="3" borderId="0" applyFill="0" applyBorder="0">
      <alignment horizontal="left"/>
    </xf>
    <xf numFmtId="49" fontId="87" fillId="3" borderId="0" applyFill="0">
      <alignment horizontal="center"/>
    </xf>
    <xf numFmtId="49" fontId="87" fillId="3" borderId="0" applyFill="0">
      <alignment horizontal="center"/>
    </xf>
    <xf numFmtId="49" fontId="87" fillId="3" borderId="0" applyFill="0">
      <alignment horizontal="center"/>
    </xf>
    <xf numFmtId="0" fontId="97" fillId="3" borderId="0" applyFill="0" applyBorder="0">
      <alignment wrapText="1"/>
    </xf>
    <xf numFmtId="0" fontId="75" fillId="3" borderId="0" applyFill="0" applyBorder="0"/>
    <xf numFmtId="0" fontId="97" fillId="3" borderId="0" applyFill="0" applyBorder="0">
      <alignment wrapText="1"/>
    </xf>
    <xf numFmtId="191" fontId="98" fillId="0" borderId="0">
      <protection locked="0"/>
    </xf>
    <xf numFmtId="191" fontId="98" fillId="0" borderId="0">
      <protection locked="0"/>
    </xf>
    <xf numFmtId="0" fontId="32" fillId="4" borderId="0" applyBorder="0"/>
    <xf numFmtId="191" fontId="98" fillId="0" borderId="0">
      <protection locked="0"/>
    </xf>
    <xf numFmtId="191" fontId="98" fillId="0" borderId="0">
      <protection locked="0"/>
    </xf>
    <xf numFmtId="0" fontId="33" fillId="4" borderId="0" applyBorder="0"/>
    <xf numFmtId="0" fontId="34" fillId="4" borderId="0" applyBorder="0">
      <alignment horizontal="center" vertical="center" wrapText="1"/>
    </xf>
    <xf numFmtId="0" fontId="5" fillId="4" borderId="4" applyNumberFormat="0" applyFont="0" applyAlignment="0"/>
    <xf numFmtId="0" fontId="5" fillId="4" borderId="4" applyNumberFormat="0" applyFont="0" applyAlignment="0"/>
    <xf numFmtId="0" fontId="5" fillId="4" borderId="4" applyNumberFormat="0" applyFont="0" applyAlignment="0"/>
    <xf numFmtId="0" fontId="22" fillId="59" borderId="43" applyNumberFormat="0">
      <alignment horizontal="left"/>
    </xf>
    <xf numFmtId="0" fontId="75" fillId="3" borderId="43" applyNumberFormat="0" applyFill="0">
      <alignment horizontal="left"/>
    </xf>
    <xf numFmtId="0" fontId="5" fillId="4" borderId="4" applyNumberFormat="0" applyFont="0" applyAlignment="0"/>
    <xf numFmtId="0" fontId="75" fillId="3" borderId="43" applyNumberFormat="0" applyFill="0">
      <alignment horizontal="left"/>
    </xf>
    <xf numFmtId="0" fontId="35" fillId="0" borderId="0" applyNumberFormat="0" applyFill="0" applyBorder="0" applyAlignment="0" applyProtection="0">
      <alignment vertical="top"/>
      <protection locked="0"/>
    </xf>
    <xf numFmtId="0" fontId="99" fillId="44" borderId="40" applyNumberFormat="0" applyAlignment="0" applyProtection="0"/>
    <xf numFmtId="0" fontId="78" fillId="3" borderId="0" applyFill="0">
      <alignment horizontal="left" wrapText="1"/>
    </xf>
    <xf numFmtId="49" fontId="100" fillId="0" borderId="0" applyFill="0" applyBorder="0">
      <alignment horizontal="right" indent="1"/>
    </xf>
    <xf numFmtId="49" fontId="100" fillId="0" borderId="0" applyFill="0" applyBorder="0">
      <alignment horizontal="right" indent="1"/>
    </xf>
    <xf numFmtId="49" fontId="101" fillId="0" borderId="0" applyFill="0" applyBorder="0">
      <alignment horizontal="right" indent="1"/>
    </xf>
    <xf numFmtId="49" fontId="36" fillId="0" borderId="0" applyFill="0" applyBorder="0">
      <alignment horizontal="center" wrapText="1"/>
    </xf>
    <xf numFmtId="49" fontId="36" fillId="0" borderId="0" applyFill="0" applyBorder="0">
      <alignment horizontal="center" wrapText="1"/>
    </xf>
    <xf numFmtId="0" fontId="36" fillId="0" borderId="0" applyFill="0" applyBorder="0">
      <alignment horizontal="centerContinuous" wrapText="1"/>
    </xf>
    <xf numFmtId="0" fontId="87" fillId="0" borderId="0" applyFill="0" applyBorder="0">
      <alignment horizontal="center" wrapText="1"/>
    </xf>
    <xf numFmtId="49" fontId="22" fillId="0" borderId="0" applyFill="0" applyBorder="0">
      <alignment horizontal="left" indent="1"/>
    </xf>
    <xf numFmtId="49" fontId="75" fillId="0" borderId="0" applyFill="0" applyBorder="0">
      <alignment horizontal="center" vertical="center" wrapText="1"/>
    </xf>
    <xf numFmtId="0" fontId="87" fillId="3" borderId="0" applyFill="0">
      <alignment horizontal="center" vertical="center" wrapText="1"/>
    </xf>
    <xf numFmtId="0" fontId="87" fillId="3" borderId="5" applyFill="0">
      <alignment horizontal="center" wrapText="1"/>
    </xf>
    <xf numFmtId="0" fontId="26" fillId="4" borderId="1" applyNumberFormat="0"/>
    <xf numFmtId="0" fontId="26" fillId="4" borderId="1" applyNumberFormat="0"/>
    <xf numFmtId="0" fontId="22" fillId="59" borderId="42" applyNumberFormat="0">
      <alignment horizontal="left"/>
    </xf>
    <xf numFmtId="0" fontId="75" fillId="59" borderId="42" applyNumberFormat="0">
      <alignment horizontal="left"/>
    </xf>
    <xf numFmtId="0" fontId="22" fillId="59" borderId="42" applyNumberFormat="0">
      <alignment horizontal="left"/>
    </xf>
    <xf numFmtId="0" fontId="102" fillId="0" borderId="44" applyNumberFormat="0" applyFill="0" applyAlignment="0" applyProtection="0"/>
    <xf numFmtId="0" fontId="103" fillId="0" borderId="0" applyFill="0" applyProtection="0">
      <alignment horizontal="center"/>
    </xf>
    <xf numFmtId="0" fontId="104" fillId="60" borderId="0" applyNumberFormat="0" applyBorder="0" applyAlignment="0" applyProtection="0"/>
    <xf numFmtId="0" fontId="105" fillId="0" borderId="0">
      <alignment vertical="center"/>
    </xf>
    <xf numFmtId="0" fontId="67" fillId="0" borderId="0" applyBorder="0"/>
    <xf numFmtId="0" fontId="69" fillId="0" borderId="0"/>
    <xf numFmtId="0" fontId="22" fillId="0" borderId="0">
      <alignment horizontal="right"/>
    </xf>
    <xf numFmtId="0" fontId="67" fillId="0" borderId="0"/>
    <xf numFmtId="0" fontId="67" fillId="0" borderId="0"/>
    <xf numFmtId="0" fontId="1" fillId="0" borderId="0"/>
    <xf numFmtId="0" fontId="67" fillId="0" borderId="0"/>
    <xf numFmtId="0" fontId="22" fillId="0" borderId="0"/>
    <xf numFmtId="0" fontId="67" fillId="0" borderId="0"/>
    <xf numFmtId="0" fontId="67" fillId="0" borderId="0"/>
    <xf numFmtId="0" fontId="67" fillId="0" borderId="0"/>
    <xf numFmtId="0" fontId="106" fillId="0" borderId="0"/>
    <xf numFmtId="0" fontId="67" fillId="0" borderId="0"/>
    <xf numFmtId="0" fontId="75" fillId="0" borderId="0"/>
    <xf numFmtId="0" fontId="69" fillId="0" borderId="0"/>
    <xf numFmtId="0" fontId="69" fillId="0" borderId="0"/>
    <xf numFmtId="0" fontId="67" fillId="0" borderId="0" applyBorder="0"/>
    <xf numFmtId="192" fontId="1" fillId="0" borderId="0"/>
    <xf numFmtId="0" fontId="1" fillId="0" borderId="0"/>
    <xf numFmtId="0" fontId="67" fillId="0" borderId="0" applyBorder="0"/>
    <xf numFmtId="0" fontId="69" fillId="0" borderId="0"/>
    <xf numFmtId="0" fontId="67" fillId="0" borderId="0" applyBorder="0"/>
    <xf numFmtId="0" fontId="67" fillId="0" borderId="0"/>
    <xf numFmtId="181" fontId="22" fillId="0" borderId="0"/>
    <xf numFmtId="0" fontId="67" fillId="61" borderId="45" applyNumberFormat="0" applyFont="0" applyAlignment="0" applyProtection="0"/>
    <xf numFmtId="0" fontId="107" fillId="57" borderId="46" applyNumberFormat="0" applyAlignment="0" applyProtection="0"/>
    <xf numFmtId="49" fontId="108" fillId="59" borderId="47">
      <alignment horizontal="right" indent="2"/>
    </xf>
    <xf numFmtId="193" fontId="5" fillId="4" borderId="1">
      <alignment horizontal="right"/>
    </xf>
    <xf numFmtId="193" fontId="5" fillId="4" borderId="1">
      <alignment horizontal="right"/>
    </xf>
    <xf numFmtId="193" fontId="75" fillId="0" borderId="0" applyFill="0" applyBorder="0" applyAlignment="0" applyProtection="0">
      <protection locked="0"/>
    </xf>
    <xf numFmtId="193" fontId="21" fillId="0" borderId="0" applyFont="0" applyFill="0" applyBorder="0" applyAlignment="0" applyProtection="0">
      <protection locked="0"/>
    </xf>
    <xf numFmtId="194" fontId="5" fillId="4" borderId="1">
      <alignment horizontal="right"/>
    </xf>
    <xf numFmtId="194" fontId="5" fillId="4" borderId="1">
      <alignment horizontal="right"/>
    </xf>
    <xf numFmtId="194" fontId="75" fillId="0" borderId="0" applyFill="0" applyBorder="0" applyAlignment="0" applyProtection="0">
      <protection locked="0"/>
    </xf>
    <xf numFmtId="194" fontId="76" fillId="2" borderId="2" applyFont="0" applyFill="0" applyBorder="0" applyAlignment="0" applyProtection="0">
      <protection locked="0"/>
    </xf>
    <xf numFmtId="195" fontId="21" fillId="0" borderId="0" applyFont="0" applyFill="0" applyBorder="0" applyAlignment="0" applyProtection="0">
      <protection locked="0"/>
    </xf>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96" fontId="5" fillId="4" borderId="0" applyFont="0" applyBorder="0" applyAlignment="0" applyProtection="0"/>
    <xf numFmtId="196" fontId="5" fillId="4" borderId="0" applyFont="0" applyBorder="0" applyAlignment="0" applyProtection="0"/>
    <xf numFmtId="196" fontId="5" fillId="4" borderId="0" applyFont="0" applyBorder="0" applyAlignment="0" applyProtection="0"/>
    <xf numFmtId="0" fontId="78" fillId="3" borderId="7" applyFill="0" applyBorder="0" applyProtection="0">
      <alignment horizontal="right"/>
    </xf>
    <xf numFmtId="197" fontId="5" fillId="4" borderId="0" applyFont="0" applyBorder="0" applyAlignment="0" applyProtection="0"/>
    <xf numFmtId="197" fontId="5" fillId="4" borderId="0" applyFont="0" applyBorder="0" applyAlignment="0" applyProtection="0"/>
    <xf numFmtId="168" fontId="109" fillId="0" borderId="48" applyFont="0" applyAlignment="0">
      <alignment vertical="top" wrapText="1"/>
    </xf>
    <xf numFmtId="0" fontId="110" fillId="0" borderId="0" applyFill="0" applyProtection="0">
      <alignment horizontal="center"/>
    </xf>
    <xf numFmtId="0" fontId="93" fillId="0" borderId="0" applyFill="0" applyProtection="0">
      <alignment horizontal="center" vertical="center"/>
    </xf>
    <xf numFmtId="0" fontId="5" fillId="4" borderId="49" applyNumberFormat="0" applyFont="0" applyAlignment="0"/>
    <xf numFmtId="0" fontId="5" fillId="4" borderId="49" applyNumberFormat="0" applyFont="0" applyAlignment="0"/>
    <xf numFmtId="0" fontId="22" fillId="59" borderId="50" applyNumberFormat="0">
      <alignment horizontal="left"/>
    </xf>
    <xf numFmtId="0" fontId="75" fillId="59" borderId="50" applyNumberFormat="0">
      <alignment horizontal="left"/>
    </xf>
    <xf numFmtId="49" fontId="75" fillId="3" borderId="1" applyFill="0">
      <alignment horizontal="center" vertical="center" wrapText="1"/>
    </xf>
    <xf numFmtId="49" fontId="75" fillId="3" borderId="1" applyFill="0" applyProtection="0">
      <alignment horizontal="center" vertical="top" wrapText="1"/>
    </xf>
    <xf numFmtId="0" fontId="75" fillId="3" borderId="1" applyFill="0" applyProtection="0">
      <alignment horizontal="left" wrapText="1"/>
    </xf>
    <xf numFmtId="0" fontId="26" fillId="4" borderId="1" applyProtection="0">
      <alignment horizontal="center" vertical="center" wrapText="1"/>
    </xf>
    <xf numFmtId="0" fontId="26" fillId="4" borderId="0" applyBorder="0">
      <alignment horizontal="left"/>
    </xf>
    <xf numFmtId="198" fontId="9" fillId="0" borderId="0" applyFont="0" applyFill="0" applyBorder="0" applyAlignment="0" applyProtection="0">
      <alignment horizontal="left"/>
      <protection locked="0"/>
    </xf>
    <xf numFmtId="198" fontId="75" fillId="0" borderId="0" applyFill="0" applyBorder="0" applyAlignment="0" applyProtection="0">
      <alignment horizontal="left"/>
      <protection locked="0"/>
    </xf>
    <xf numFmtId="198" fontId="21" fillId="0" borderId="0" applyFont="0" applyFill="0" applyBorder="0" applyAlignment="0" applyProtection="0">
      <alignment horizontal="left"/>
      <protection locked="0"/>
    </xf>
    <xf numFmtId="0" fontId="78" fillId="0" borderId="0" applyFill="0"/>
    <xf numFmtId="49" fontId="75" fillId="3" borderId="0" applyFill="0">
      <alignment horizontal="left" vertical="center" wrapText="1"/>
    </xf>
    <xf numFmtId="172" fontId="75" fillId="0" borderId="0" applyFill="0" applyBorder="0">
      <alignment horizontal="left"/>
      <protection locked="0"/>
    </xf>
    <xf numFmtId="172" fontId="21" fillId="0" borderId="0" applyFont="0" applyFill="0" applyBorder="0">
      <alignment horizontal="left"/>
      <protection locked="0"/>
    </xf>
    <xf numFmtId="198" fontId="111" fillId="3" borderId="0" applyFill="0"/>
    <xf numFmtId="199" fontId="83" fillId="0" borderId="1" applyFill="0" applyAlignment="0"/>
    <xf numFmtId="0" fontId="112" fillId="0" borderId="0" applyNumberFormat="0" applyFill="0" applyBorder="0" applyAlignment="0" applyProtection="0"/>
    <xf numFmtId="0" fontId="97" fillId="62" borderId="0"/>
    <xf numFmtId="0" fontId="97" fillId="62" borderId="0"/>
    <xf numFmtId="0" fontId="75" fillId="62" borderId="0"/>
    <xf numFmtId="0" fontId="97" fillId="62" borderId="0"/>
    <xf numFmtId="191" fontId="86" fillId="0" borderId="39">
      <protection locked="0"/>
    </xf>
    <xf numFmtId="191" fontId="86" fillId="0" borderId="39">
      <protection locked="0"/>
    </xf>
    <xf numFmtId="191" fontId="86" fillId="0" borderId="39">
      <protection locked="0"/>
    </xf>
    <xf numFmtId="0" fontId="113" fillId="0" borderId="51" applyNumberFormat="0" applyFill="0" applyAlignment="0" applyProtection="0"/>
    <xf numFmtId="0" fontId="11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14" borderId="0" applyNumberFormat="0" applyBorder="0" applyAlignment="0" applyProtection="0"/>
    <xf numFmtId="0" fontId="117" fillId="43" borderId="0" applyNumberFormat="0" applyBorder="0" applyAlignment="0" applyProtection="0"/>
    <xf numFmtId="0" fontId="109" fillId="39"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0" fontId="117" fillId="43" borderId="0" applyNumberFormat="0" applyBorder="0" applyAlignment="0" applyProtection="0"/>
    <xf numFmtId="0" fontId="70" fillId="39"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0" fontId="70" fillId="39" borderId="0" applyNumberFormat="0" applyBorder="0" applyAlignment="0" applyProtection="0"/>
    <xf numFmtId="0" fontId="109" fillId="39" borderId="0" applyNumberFormat="0" applyBorder="0" applyAlignment="0" applyProtection="0"/>
    <xf numFmtId="0" fontId="70" fillId="45" borderId="0" applyNumberFormat="0" applyBorder="0" applyAlignment="0" applyProtection="0"/>
    <xf numFmtId="0" fontId="70" fillId="39"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181" fontId="106" fillId="14" borderId="0" applyNumberFormat="0" applyBorder="0" applyAlignment="0" applyProtection="0"/>
    <xf numFmtId="0" fontId="42" fillId="18" borderId="0" applyNumberFormat="0" applyBorder="0" applyAlignment="0" applyProtection="0"/>
    <xf numFmtId="0" fontId="117" fillId="43" borderId="0" applyNumberFormat="0" applyBorder="0" applyAlignment="0" applyProtection="0"/>
    <xf numFmtId="0" fontId="109" fillId="40"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0" fontId="117" fillId="43" borderId="0" applyNumberFormat="0" applyBorder="0" applyAlignment="0" applyProtection="0"/>
    <xf numFmtId="0" fontId="70" fillId="40"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0" fontId="70" fillId="40" borderId="0" applyNumberFormat="0" applyBorder="0" applyAlignment="0" applyProtection="0"/>
    <xf numFmtId="0" fontId="109" fillId="40" borderId="0" applyNumberFormat="0" applyBorder="0" applyAlignment="0" applyProtection="0"/>
    <xf numFmtId="0" fontId="70" fillId="46" borderId="0" applyNumberFormat="0" applyBorder="0" applyAlignment="0" applyProtection="0"/>
    <xf numFmtId="0" fontId="70" fillId="40"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181" fontId="106" fillId="18" borderId="0" applyNumberFormat="0" applyBorder="0" applyAlignment="0" applyProtection="0"/>
    <xf numFmtId="0" fontId="42" fillId="22" borderId="0" applyNumberFormat="0" applyBorder="0" applyAlignment="0" applyProtection="0"/>
    <xf numFmtId="0" fontId="117" fillId="65" borderId="0" applyNumberFormat="0" applyBorder="0" applyAlignment="0" applyProtection="0"/>
    <xf numFmtId="0" fontId="109" fillId="41"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0" fontId="117" fillId="65" borderId="0" applyNumberFormat="0" applyBorder="0" applyAlignment="0" applyProtection="0"/>
    <xf numFmtId="0" fontId="70" fillId="41"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0" fontId="70" fillId="41" borderId="0" applyNumberFormat="0" applyBorder="0" applyAlignment="0" applyProtection="0"/>
    <xf numFmtId="0" fontId="109" fillId="41" borderId="0" applyNumberFormat="0" applyBorder="0" applyAlignment="0" applyProtection="0"/>
    <xf numFmtId="0" fontId="70" fillId="61" borderId="0" applyNumberFormat="0" applyBorder="0" applyAlignment="0" applyProtection="0"/>
    <xf numFmtId="0" fontId="70" fillId="41"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181" fontId="106" fillId="22" borderId="0" applyNumberFormat="0" applyBorder="0" applyAlignment="0" applyProtection="0"/>
    <xf numFmtId="0" fontId="42" fillId="26" borderId="0" applyNumberFormat="0" applyBorder="0" applyAlignment="0" applyProtection="0"/>
    <xf numFmtId="0" fontId="117" fillId="65" borderId="0" applyNumberFormat="0" applyBorder="0" applyAlignment="0" applyProtection="0"/>
    <xf numFmtId="0" fontId="109" fillId="42"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0" fontId="117" fillId="65" borderId="0" applyNumberFormat="0" applyBorder="0" applyAlignment="0" applyProtection="0"/>
    <xf numFmtId="0" fontId="70" fillId="42"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0" fontId="70" fillId="42" borderId="0" applyNumberFormat="0" applyBorder="0" applyAlignment="0" applyProtection="0"/>
    <xf numFmtId="0" fontId="109" fillId="42" borderId="0" applyNumberFormat="0" applyBorder="0" applyAlignment="0" applyProtection="0"/>
    <xf numFmtId="0" fontId="70" fillId="44" borderId="0" applyNumberFormat="0" applyBorder="0" applyAlignment="0" applyProtection="0"/>
    <xf numFmtId="0" fontId="70" fillId="42"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181" fontId="106" fillId="26" borderId="0" applyNumberFormat="0" applyBorder="0" applyAlignment="0" applyProtection="0"/>
    <xf numFmtId="0" fontId="42" fillId="30" borderId="0" applyNumberFormat="0" applyBorder="0" applyAlignment="0" applyProtection="0"/>
    <xf numFmtId="0" fontId="109" fillId="43"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0" fontId="117" fillId="65" borderId="0" applyNumberFormat="0" applyBorder="0" applyAlignment="0" applyProtection="0"/>
    <xf numFmtId="0" fontId="70" fillId="43"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0" fontId="109" fillId="43" borderId="0" applyNumberFormat="0" applyBorder="0" applyAlignment="0" applyProtection="0"/>
    <xf numFmtId="0" fontId="70" fillId="43" borderId="0" applyNumberFormat="0" applyBorder="0" applyAlignment="0" applyProtection="0"/>
    <xf numFmtId="0" fontId="117" fillId="65"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181" fontId="106" fillId="30" borderId="0" applyNumberFormat="0" applyBorder="0" applyAlignment="0" applyProtection="0"/>
    <xf numFmtId="0" fontId="42" fillId="34" borderId="0" applyNumberFormat="0" applyBorder="0" applyAlignment="0" applyProtection="0"/>
    <xf numFmtId="0" fontId="117" fillId="65" borderId="0" applyNumberFormat="0" applyBorder="0" applyAlignment="0" applyProtection="0"/>
    <xf numFmtId="0" fontId="109" fillId="4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0" fontId="117" fillId="65" borderId="0" applyNumberFormat="0" applyBorder="0" applyAlignment="0" applyProtection="0"/>
    <xf numFmtId="0" fontId="70" fillId="4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0" fontId="70" fillId="44" borderId="0" applyNumberFormat="0" applyBorder="0" applyAlignment="0" applyProtection="0"/>
    <xf numFmtId="0" fontId="109" fillId="44" borderId="0" applyNumberFormat="0" applyBorder="0" applyAlignment="0" applyProtection="0"/>
    <xf numFmtId="0" fontId="70" fillId="61" borderId="0" applyNumberFormat="0" applyBorder="0" applyAlignment="0" applyProtection="0"/>
    <xf numFmtId="0" fontId="70" fillId="4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181" fontId="106" fillId="34" borderId="0" applyNumberFormat="0" applyBorder="0" applyAlignment="0" applyProtection="0"/>
    <xf numFmtId="0" fontId="42" fillId="15" borderId="0" applyNumberFormat="0" applyBorder="0" applyAlignment="0" applyProtection="0"/>
    <xf numFmtId="0" fontId="117" fillId="45" borderId="0" applyNumberFormat="0" applyBorder="0" applyAlignment="0" applyProtection="0"/>
    <xf numFmtId="0" fontId="109" fillId="4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0" fontId="117" fillId="45" borderId="0" applyNumberFormat="0" applyBorder="0" applyAlignment="0" applyProtection="0"/>
    <xf numFmtId="0" fontId="70" fillId="4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0" fontId="70" fillId="45" borderId="0" applyNumberFormat="0" applyBorder="0" applyAlignment="0" applyProtection="0"/>
    <xf numFmtId="0" fontId="109" fillId="45" borderId="0" applyNumberFormat="0" applyBorder="0" applyAlignment="0" applyProtection="0"/>
    <xf numFmtId="0" fontId="70" fillId="43" borderId="0" applyNumberFormat="0" applyBorder="0" applyAlignment="0" applyProtection="0"/>
    <xf numFmtId="0" fontId="70" fillId="4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181" fontId="106" fillId="15" borderId="0" applyNumberFormat="0" applyBorder="0" applyAlignment="0" applyProtection="0"/>
    <xf numFmtId="0" fontId="42" fillId="19" borderId="0" applyNumberFormat="0" applyBorder="0" applyAlignment="0" applyProtection="0"/>
    <xf numFmtId="0" fontId="109" fillId="46"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0" fontId="117" fillId="43" borderId="0" applyNumberFormat="0" applyBorder="0" applyAlignment="0" applyProtection="0"/>
    <xf numFmtId="0" fontId="70" fillId="46"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0" fontId="109" fillId="46" borderId="0" applyNumberFormat="0" applyBorder="0" applyAlignment="0" applyProtection="0"/>
    <xf numFmtId="0" fontId="70" fillId="46" borderId="0" applyNumberFormat="0" applyBorder="0" applyAlignment="0" applyProtection="0"/>
    <xf numFmtId="0" fontId="117" fillId="43"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181" fontId="106" fillId="19" borderId="0" applyNumberFormat="0" applyBorder="0" applyAlignment="0" applyProtection="0"/>
    <xf numFmtId="0" fontId="42" fillId="23" borderId="0" applyNumberFormat="0" applyBorder="0" applyAlignment="0" applyProtection="0"/>
    <xf numFmtId="0" fontId="117" fillId="43" borderId="0" applyNumberFormat="0" applyBorder="0" applyAlignment="0" applyProtection="0"/>
    <xf numFmtId="0" fontId="109" fillId="47"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0" fontId="117" fillId="43" borderId="0" applyNumberFormat="0" applyBorder="0" applyAlignment="0" applyProtection="0"/>
    <xf numFmtId="0" fontId="70" fillId="47"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0" fontId="70" fillId="47" borderId="0" applyNumberFormat="0" applyBorder="0" applyAlignment="0" applyProtection="0"/>
    <xf numFmtId="0" fontId="109" fillId="47" borderId="0" applyNumberFormat="0" applyBorder="0" applyAlignment="0" applyProtection="0"/>
    <xf numFmtId="0" fontId="70" fillId="60" borderId="0" applyNumberFormat="0" applyBorder="0" applyAlignment="0" applyProtection="0"/>
    <xf numFmtId="0" fontId="70" fillId="47"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181" fontId="106" fillId="23" borderId="0" applyNumberFormat="0" applyBorder="0" applyAlignment="0" applyProtection="0"/>
    <xf numFmtId="0" fontId="42" fillId="27" borderId="0" applyNumberFormat="0" applyBorder="0" applyAlignment="0" applyProtection="0"/>
    <xf numFmtId="0" fontId="117" fillId="57" borderId="0" applyNumberFormat="0" applyBorder="0" applyAlignment="0" applyProtection="0"/>
    <xf numFmtId="0" fontId="109" fillId="42"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0" fontId="117" fillId="57" borderId="0" applyNumberFormat="0" applyBorder="0" applyAlignment="0" applyProtection="0"/>
    <xf numFmtId="0" fontId="70" fillId="42"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0" fontId="70" fillId="42" borderId="0" applyNumberFormat="0" applyBorder="0" applyAlignment="0" applyProtection="0"/>
    <xf numFmtId="0" fontId="109" fillId="42"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181" fontId="106" fillId="27" borderId="0" applyNumberFormat="0" applyBorder="0" applyAlignment="0" applyProtection="0"/>
    <xf numFmtId="0" fontId="42" fillId="31" borderId="0" applyNumberFormat="0" applyBorder="0" applyAlignment="0" applyProtection="0"/>
    <xf numFmtId="0" fontId="117" fillId="57" borderId="0" applyNumberFormat="0" applyBorder="0" applyAlignment="0" applyProtection="0"/>
    <xf numFmtId="0" fontId="109" fillId="45"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0" fontId="117" fillId="57" borderId="0" applyNumberFormat="0" applyBorder="0" applyAlignment="0" applyProtection="0"/>
    <xf numFmtId="0" fontId="70" fillId="45"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0" fontId="70" fillId="45" borderId="0" applyNumberFormat="0" applyBorder="0" applyAlignment="0" applyProtection="0"/>
    <xf numFmtId="0" fontId="109" fillId="45" borderId="0" applyNumberFormat="0" applyBorder="0" applyAlignment="0" applyProtection="0"/>
    <xf numFmtId="0" fontId="70" fillId="43" borderId="0" applyNumberFormat="0" applyBorder="0" applyAlignment="0" applyProtection="0"/>
    <xf numFmtId="0" fontId="70" fillId="45"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181" fontId="106" fillId="31" borderId="0" applyNumberFormat="0" applyBorder="0" applyAlignment="0" applyProtection="0"/>
    <xf numFmtId="0" fontId="42" fillId="35" borderId="0" applyNumberFormat="0" applyBorder="0" applyAlignment="0" applyProtection="0"/>
    <xf numFmtId="0" fontId="117" fillId="65" borderId="0" applyNumberFormat="0" applyBorder="0" applyAlignment="0" applyProtection="0"/>
    <xf numFmtId="0" fontId="109" fillId="48"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0" fontId="117" fillId="65" borderId="0" applyNumberFormat="0" applyBorder="0" applyAlignment="0" applyProtection="0"/>
    <xf numFmtId="0" fontId="70" fillId="48"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0" fontId="70" fillId="48" borderId="0" applyNumberFormat="0" applyBorder="0" applyAlignment="0" applyProtection="0"/>
    <xf numFmtId="0" fontId="109" fillId="48" borderId="0" applyNumberFormat="0" applyBorder="0" applyAlignment="0" applyProtection="0"/>
    <xf numFmtId="0" fontId="70" fillId="61" borderId="0" applyNumberFormat="0" applyBorder="0" applyAlignment="0" applyProtection="0"/>
    <xf numFmtId="0" fontId="70" fillId="48"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181" fontId="106" fillId="35" borderId="0" applyNumberFormat="0" applyBorder="0" applyAlignment="0" applyProtection="0"/>
    <xf numFmtId="0" fontId="118"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118" fillId="49" borderId="0" applyNumberFormat="0" applyBorder="0" applyAlignment="0" applyProtection="0"/>
    <xf numFmtId="0" fontId="71" fillId="43" borderId="0" applyNumberFormat="0" applyBorder="0" applyAlignment="0" applyProtection="0"/>
    <xf numFmtId="0" fontId="71" fillId="49" borderId="0" applyNumberFormat="0" applyBorder="0" applyAlignment="0" applyProtection="0"/>
    <xf numFmtId="0" fontId="119" fillId="45" borderId="0" applyNumberFormat="0" applyBorder="0" applyAlignment="0" applyProtection="0"/>
    <xf numFmtId="181" fontId="120" fillId="16" borderId="0" applyNumberFormat="0" applyBorder="0" applyAlignment="0" applyProtection="0"/>
    <xf numFmtId="181" fontId="120" fillId="16" borderId="0" applyNumberFormat="0" applyBorder="0" applyAlignment="0" applyProtection="0"/>
    <xf numFmtId="181" fontId="120" fillId="16" borderId="0" applyNumberFormat="0" applyBorder="0" applyAlignment="0" applyProtection="0"/>
    <xf numFmtId="181" fontId="120" fillId="16" borderId="0" applyNumberFormat="0" applyBorder="0" applyAlignment="0" applyProtection="0"/>
    <xf numFmtId="181" fontId="120" fillId="16" borderId="0" applyNumberFormat="0" applyBorder="0" applyAlignment="0" applyProtection="0"/>
    <xf numFmtId="181" fontId="120" fillId="16" borderId="0" applyNumberFormat="0" applyBorder="0" applyAlignment="0" applyProtection="0"/>
    <xf numFmtId="0" fontId="121" fillId="16" borderId="0" applyNumberFormat="0" applyBorder="0" applyAlignment="0" applyProtection="0"/>
    <xf numFmtId="0" fontId="118"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118" fillId="46" borderId="0" applyNumberFormat="0" applyBorder="0" applyAlignment="0" applyProtection="0"/>
    <xf numFmtId="0" fontId="71" fillId="56" borderId="0" applyNumberFormat="0" applyBorder="0" applyAlignment="0" applyProtection="0"/>
    <xf numFmtId="0" fontId="71" fillId="46" borderId="0" applyNumberFormat="0" applyBorder="0" applyAlignment="0" applyProtection="0"/>
    <xf numFmtId="0" fontId="119" fillId="45" borderId="0" applyNumberFormat="0" applyBorder="0" applyAlignment="0" applyProtection="0"/>
    <xf numFmtId="181" fontId="120" fillId="20" borderId="0" applyNumberFormat="0" applyBorder="0" applyAlignment="0" applyProtection="0"/>
    <xf numFmtId="181" fontId="120" fillId="20" borderId="0" applyNumberFormat="0" applyBorder="0" applyAlignment="0" applyProtection="0"/>
    <xf numFmtId="181" fontId="120" fillId="20" borderId="0" applyNumberFormat="0" applyBorder="0" applyAlignment="0" applyProtection="0"/>
    <xf numFmtId="181" fontId="120" fillId="20" borderId="0" applyNumberFormat="0" applyBorder="0" applyAlignment="0" applyProtection="0"/>
    <xf numFmtId="181" fontId="120" fillId="20" borderId="0" applyNumberFormat="0" applyBorder="0" applyAlignment="0" applyProtection="0"/>
    <xf numFmtId="181" fontId="120" fillId="20" borderId="0" applyNumberFormat="0" applyBorder="0" applyAlignment="0" applyProtection="0"/>
    <xf numFmtId="0" fontId="121" fillId="20" borderId="0" applyNumberFormat="0" applyBorder="0" applyAlignment="0" applyProtection="0"/>
    <xf numFmtId="0" fontId="118"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118" fillId="47" borderId="0" applyNumberFormat="0" applyBorder="0" applyAlignment="0" applyProtection="0"/>
    <xf numFmtId="0" fontId="71" fillId="48" borderId="0" applyNumberFormat="0" applyBorder="0" applyAlignment="0" applyProtection="0"/>
    <xf numFmtId="0" fontId="71" fillId="47" borderId="0" applyNumberFormat="0" applyBorder="0" applyAlignment="0" applyProtection="0"/>
    <xf numFmtId="0" fontId="119" fillId="43" borderId="0" applyNumberFormat="0" applyBorder="0" applyAlignment="0" applyProtection="0"/>
    <xf numFmtId="181" fontId="120" fillId="24" borderId="0" applyNumberFormat="0" applyBorder="0" applyAlignment="0" applyProtection="0"/>
    <xf numFmtId="181" fontId="120" fillId="24" borderId="0" applyNumberFormat="0" applyBorder="0" applyAlignment="0" applyProtection="0"/>
    <xf numFmtId="181" fontId="120" fillId="24" borderId="0" applyNumberFormat="0" applyBorder="0" applyAlignment="0" applyProtection="0"/>
    <xf numFmtId="181" fontId="120" fillId="24" borderId="0" applyNumberFormat="0" applyBorder="0" applyAlignment="0" applyProtection="0"/>
    <xf numFmtId="181" fontId="120" fillId="24" borderId="0" applyNumberFormat="0" applyBorder="0" applyAlignment="0" applyProtection="0"/>
    <xf numFmtId="181" fontId="120" fillId="24" borderId="0" applyNumberFormat="0" applyBorder="0" applyAlignment="0" applyProtection="0"/>
    <xf numFmtId="0" fontId="121" fillId="24" borderId="0" applyNumberFormat="0" applyBorder="0" applyAlignment="0" applyProtection="0"/>
    <xf numFmtId="0" fontId="118"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118" fillId="50" borderId="0" applyNumberFormat="0" applyBorder="0" applyAlignment="0" applyProtection="0"/>
    <xf numFmtId="0" fontId="71" fillId="40" borderId="0" applyNumberFormat="0" applyBorder="0" applyAlignment="0" applyProtection="0"/>
    <xf numFmtId="0" fontId="71" fillId="50" borderId="0" applyNumberFormat="0" applyBorder="0" applyAlignment="0" applyProtection="0"/>
    <xf numFmtId="0" fontId="119" fillId="66" borderId="0" applyNumberFormat="0" applyBorder="0" applyAlignment="0" applyProtection="0"/>
    <xf numFmtId="181" fontId="120" fillId="28" borderId="0" applyNumberFormat="0" applyBorder="0" applyAlignment="0" applyProtection="0"/>
    <xf numFmtId="181" fontId="120" fillId="28" borderId="0" applyNumberFormat="0" applyBorder="0" applyAlignment="0" applyProtection="0"/>
    <xf numFmtId="181" fontId="120" fillId="28" borderId="0" applyNumberFormat="0" applyBorder="0" applyAlignment="0" applyProtection="0"/>
    <xf numFmtId="181" fontId="120" fillId="28" borderId="0" applyNumberFormat="0" applyBorder="0" applyAlignment="0" applyProtection="0"/>
    <xf numFmtId="181" fontId="120" fillId="28" borderId="0" applyNumberFormat="0" applyBorder="0" applyAlignment="0" applyProtection="0"/>
    <xf numFmtId="181" fontId="120" fillId="28" borderId="0" applyNumberFormat="0" applyBorder="0" applyAlignment="0" applyProtection="0"/>
    <xf numFmtId="0" fontId="121" fillId="28" borderId="0" applyNumberFormat="0" applyBorder="0" applyAlignment="0" applyProtection="0"/>
    <xf numFmtId="0" fontId="118"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118" fillId="51" borderId="0" applyNumberFormat="0" applyBorder="0" applyAlignment="0" applyProtection="0"/>
    <xf numFmtId="0" fontId="71" fillId="43" borderId="0" applyNumberFormat="0" applyBorder="0" applyAlignment="0" applyProtection="0"/>
    <xf numFmtId="0" fontId="71" fillId="51" borderId="0" applyNumberFormat="0" applyBorder="0" applyAlignment="0" applyProtection="0"/>
    <xf numFmtId="0" fontId="119" fillId="57" borderId="0" applyNumberFormat="0" applyBorder="0" applyAlignment="0" applyProtection="0"/>
    <xf numFmtId="181" fontId="120" fillId="32" borderId="0" applyNumberFormat="0" applyBorder="0" applyAlignment="0" applyProtection="0"/>
    <xf numFmtId="181" fontId="120" fillId="32" borderId="0" applyNumberFormat="0" applyBorder="0" applyAlignment="0" applyProtection="0"/>
    <xf numFmtId="181" fontId="120" fillId="32" borderId="0" applyNumberFormat="0" applyBorder="0" applyAlignment="0" applyProtection="0"/>
    <xf numFmtId="181" fontId="120" fillId="32" borderId="0" applyNumberFormat="0" applyBorder="0" applyAlignment="0" applyProtection="0"/>
    <xf numFmtId="181" fontId="120" fillId="32" borderId="0" applyNumberFormat="0" applyBorder="0" applyAlignment="0" applyProtection="0"/>
    <xf numFmtId="181" fontId="120" fillId="32" borderId="0" applyNumberFormat="0" applyBorder="0" applyAlignment="0" applyProtection="0"/>
    <xf numFmtId="0" fontId="121" fillId="32" borderId="0" applyNumberFormat="0" applyBorder="0" applyAlignment="0" applyProtection="0"/>
    <xf numFmtId="0" fontId="118"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118" fillId="52" borderId="0" applyNumberFormat="0" applyBorder="0" applyAlignment="0" applyProtection="0"/>
    <xf numFmtId="0" fontId="71" fillId="46" borderId="0" applyNumberFormat="0" applyBorder="0" applyAlignment="0" applyProtection="0"/>
    <xf numFmtId="0" fontId="71" fillId="52" borderId="0" applyNumberFormat="0" applyBorder="0" applyAlignment="0" applyProtection="0"/>
    <xf numFmtId="0" fontId="119" fillId="65" borderId="0" applyNumberFormat="0" applyBorder="0" applyAlignment="0" applyProtection="0"/>
    <xf numFmtId="181" fontId="120" fillId="36" borderId="0" applyNumberFormat="0" applyBorder="0" applyAlignment="0" applyProtection="0"/>
    <xf numFmtId="181" fontId="120" fillId="36" borderId="0" applyNumberFormat="0" applyBorder="0" applyAlignment="0" applyProtection="0"/>
    <xf numFmtId="181" fontId="120" fillId="36" borderId="0" applyNumberFormat="0" applyBorder="0" applyAlignment="0" applyProtection="0"/>
    <xf numFmtId="181" fontId="120" fillId="36" borderId="0" applyNumberFormat="0" applyBorder="0" applyAlignment="0" applyProtection="0"/>
    <xf numFmtId="181" fontId="120" fillId="36" borderId="0" applyNumberFormat="0" applyBorder="0" applyAlignment="0" applyProtection="0"/>
    <xf numFmtId="181" fontId="120" fillId="36" borderId="0" applyNumberFormat="0" applyBorder="0" applyAlignment="0" applyProtection="0"/>
    <xf numFmtId="0" fontId="121" fillId="36" borderId="0" applyNumberFormat="0" applyBorder="0" applyAlignment="0" applyProtection="0"/>
    <xf numFmtId="0" fontId="118"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118" fillId="53" borderId="0" applyNumberFormat="0" applyBorder="0" applyAlignment="0" applyProtection="0"/>
    <xf numFmtId="0" fontId="71" fillId="67" borderId="0" applyNumberFormat="0" applyBorder="0" applyAlignment="0" applyProtection="0"/>
    <xf numFmtId="0" fontId="71" fillId="53" borderId="0" applyNumberFormat="0" applyBorder="0" applyAlignment="0" applyProtection="0"/>
    <xf numFmtId="0" fontId="119" fillId="51" borderId="0" applyNumberFormat="0" applyBorder="0" applyAlignment="0" applyProtection="0"/>
    <xf numFmtId="181" fontId="120" fillId="13" borderId="0" applyNumberFormat="0" applyBorder="0" applyAlignment="0" applyProtection="0"/>
    <xf numFmtId="181" fontId="120" fillId="13" borderId="0" applyNumberFormat="0" applyBorder="0" applyAlignment="0" applyProtection="0"/>
    <xf numFmtId="181" fontId="120" fillId="13" borderId="0" applyNumberFormat="0" applyBorder="0" applyAlignment="0" applyProtection="0"/>
    <xf numFmtId="181" fontId="120" fillId="13" borderId="0" applyNumberFormat="0" applyBorder="0" applyAlignment="0" applyProtection="0"/>
    <xf numFmtId="181" fontId="120" fillId="13" borderId="0" applyNumberFormat="0" applyBorder="0" applyAlignment="0" applyProtection="0"/>
    <xf numFmtId="181" fontId="120" fillId="13" borderId="0" applyNumberFormat="0" applyBorder="0" applyAlignment="0" applyProtection="0"/>
    <xf numFmtId="0" fontId="121" fillId="13" borderId="0" applyNumberFormat="0" applyBorder="0" applyAlignment="0" applyProtection="0"/>
    <xf numFmtId="0" fontId="118"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118" fillId="54" borderId="0" applyNumberFormat="0" applyBorder="0" applyAlignment="0" applyProtection="0"/>
    <xf numFmtId="0" fontId="71" fillId="56" borderId="0" applyNumberFormat="0" applyBorder="0" applyAlignment="0" applyProtection="0"/>
    <xf numFmtId="0" fontId="71" fillId="54" borderId="0" applyNumberFormat="0" applyBorder="0" applyAlignment="0" applyProtection="0"/>
    <xf numFmtId="0" fontId="119" fillId="45" borderId="0" applyNumberFormat="0" applyBorder="0" applyAlignment="0" applyProtection="0"/>
    <xf numFmtId="181" fontId="120" fillId="17" borderId="0" applyNumberFormat="0" applyBorder="0" applyAlignment="0" applyProtection="0"/>
    <xf numFmtId="181" fontId="120" fillId="17" borderId="0" applyNumberFormat="0" applyBorder="0" applyAlignment="0" applyProtection="0"/>
    <xf numFmtId="181" fontId="120" fillId="17" borderId="0" applyNumberFormat="0" applyBorder="0" applyAlignment="0" applyProtection="0"/>
    <xf numFmtId="181" fontId="120" fillId="17" borderId="0" applyNumberFormat="0" applyBorder="0" applyAlignment="0" applyProtection="0"/>
    <xf numFmtId="181" fontId="120" fillId="17" borderId="0" applyNumberFormat="0" applyBorder="0" applyAlignment="0" applyProtection="0"/>
    <xf numFmtId="181" fontId="120" fillId="17" borderId="0" applyNumberFormat="0" applyBorder="0" applyAlignment="0" applyProtection="0"/>
    <xf numFmtId="0" fontId="121" fillId="17" borderId="0" applyNumberFormat="0" applyBorder="0" applyAlignment="0" applyProtection="0"/>
    <xf numFmtId="0" fontId="118"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118" fillId="55" borderId="0" applyNumberFormat="0" applyBorder="0" applyAlignment="0" applyProtection="0"/>
    <xf numFmtId="0" fontId="71" fillId="48" borderId="0" applyNumberFormat="0" applyBorder="0" applyAlignment="0" applyProtection="0"/>
    <xf numFmtId="0" fontId="71" fillId="55" borderId="0" applyNumberFormat="0" applyBorder="0" applyAlignment="0" applyProtection="0"/>
    <xf numFmtId="0" fontId="119" fillId="43" borderId="0" applyNumberFormat="0" applyBorder="0" applyAlignment="0" applyProtection="0"/>
    <xf numFmtId="181" fontId="120" fillId="21" borderId="0" applyNumberFormat="0" applyBorder="0" applyAlignment="0" applyProtection="0"/>
    <xf numFmtId="181" fontId="120" fillId="21" borderId="0" applyNumberFormat="0" applyBorder="0" applyAlignment="0" applyProtection="0"/>
    <xf numFmtId="181" fontId="120" fillId="21" borderId="0" applyNumberFormat="0" applyBorder="0" applyAlignment="0" applyProtection="0"/>
    <xf numFmtId="181" fontId="120" fillId="21" borderId="0" applyNumberFormat="0" applyBorder="0" applyAlignment="0" applyProtection="0"/>
    <xf numFmtId="181" fontId="120" fillId="21" borderId="0" applyNumberFormat="0" applyBorder="0" applyAlignment="0" applyProtection="0"/>
    <xf numFmtId="181" fontId="120" fillId="21" borderId="0" applyNumberFormat="0" applyBorder="0" applyAlignment="0" applyProtection="0"/>
    <xf numFmtId="0" fontId="121" fillId="21" borderId="0" applyNumberFormat="0" applyBorder="0" applyAlignment="0" applyProtection="0"/>
    <xf numFmtId="0" fontId="118"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118" fillId="50" borderId="0" applyNumberFormat="0" applyBorder="0" applyAlignment="0" applyProtection="0"/>
    <xf numFmtId="0" fontId="71" fillId="66" borderId="0" applyNumberFormat="0" applyBorder="0" applyAlignment="0" applyProtection="0"/>
    <xf numFmtId="0" fontId="71" fillId="50" borderId="0" applyNumberFormat="0" applyBorder="0" applyAlignment="0" applyProtection="0"/>
    <xf numFmtId="0" fontId="119" fillId="66" borderId="0" applyNumberFormat="0" applyBorder="0" applyAlignment="0" applyProtection="0"/>
    <xf numFmtId="181" fontId="120" fillId="25" borderId="0" applyNumberFormat="0" applyBorder="0" applyAlignment="0" applyProtection="0"/>
    <xf numFmtId="181" fontId="120" fillId="25" borderId="0" applyNumberFormat="0" applyBorder="0" applyAlignment="0" applyProtection="0"/>
    <xf numFmtId="181" fontId="120" fillId="25" borderId="0" applyNumberFormat="0" applyBorder="0" applyAlignment="0" applyProtection="0"/>
    <xf numFmtId="181" fontId="120" fillId="25" borderId="0" applyNumberFormat="0" applyBorder="0" applyAlignment="0" applyProtection="0"/>
    <xf numFmtId="181" fontId="120" fillId="25" borderId="0" applyNumberFormat="0" applyBorder="0" applyAlignment="0" applyProtection="0"/>
    <xf numFmtId="181" fontId="120" fillId="25" borderId="0" applyNumberFormat="0" applyBorder="0" applyAlignment="0" applyProtection="0"/>
    <xf numFmtId="0" fontId="121" fillId="25" borderId="0" applyNumberFormat="0" applyBorder="0" applyAlignment="0" applyProtection="0"/>
    <xf numFmtId="0" fontId="118" fillId="51" borderId="0" applyNumberFormat="0" applyBorder="0" applyAlignment="0" applyProtection="0"/>
    <xf numFmtId="0" fontId="71" fillId="51" borderId="0" applyNumberFormat="0" applyBorder="0" applyAlignment="0" applyProtection="0"/>
    <xf numFmtId="0" fontId="118" fillId="51" borderId="0" applyNumberFormat="0" applyBorder="0" applyAlignment="0" applyProtection="0"/>
    <xf numFmtId="0" fontId="71" fillId="51" borderId="0" applyNumberFormat="0" applyBorder="0" applyAlignment="0" applyProtection="0"/>
    <xf numFmtId="0" fontId="119" fillId="66" borderId="0" applyNumberFormat="0" applyBorder="0" applyAlignment="0" applyProtection="0"/>
    <xf numFmtId="181" fontId="120" fillId="29" borderId="0" applyNumberFormat="0" applyBorder="0" applyAlignment="0" applyProtection="0"/>
    <xf numFmtId="181" fontId="120" fillId="29" borderId="0" applyNumberFormat="0" applyBorder="0" applyAlignment="0" applyProtection="0"/>
    <xf numFmtId="181" fontId="120" fillId="29" borderId="0" applyNumberFormat="0" applyBorder="0" applyAlignment="0" applyProtection="0"/>
    <xf numFmtId="181" fontId="120" fillId="29" borderId="0" applyNumberFormat="0" applyBorder="0" applyAlignment="0" applyProtection="0"/>
    <xf numFmtId="181" fontId="120" fillId="29" borderId="0" applyNumberFormat="0" applyBorder="0" applyAlignment="0" applyProtection="0"/>
    <xf numFmtId="181" fontId="120" fillId="29" borderId="0" applyNumberFormat="0" applyBorder="0" applyAlignment="0" applyProtection="0"/>
    <xf numFmtId="0" fontId="121" fillId="29" borderId="0" applyNumberFormat="0" applyBorder="0" applyAlignment="0" applyProtection="0"/>
    <xf numFmtId="0" fontId="118"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118" fillId="56" borderId="0" applyNumberFormat="0" applyBorder="0" applyAlignment="0" applyProtection="0"/>
    <xf numFmtId="0" fontId="71" fillId="54" borderId="0" applyNumberFormat="0" applyBorder="0" applyAlignment="0" applyProtection="0"/>
    <xf numFmtId="0" fontId="71" fillId="56" borderId="0" applyNumberFormat="0" applyBorder="0" applyAlignment="0" applyProtection="0"/>
    <xf numFmtId="0" fontId="119" fillId="57" borderId="0" applyNumberFormat="0" applyBorder="0" applyAlignment="0" applyProtection="0"/>
    <xf numFmtId="181" fontId="120" fillId="33" borderId="0" applyNumberFormat="0" applyBorder="0" applyAlignment="0" applyProtection="0"/>
    <xf numFmtId="181" fontId="120" fillId="33" borderId="0" applyNumberFormat="0" applyBorder="0" applyAlignment="0" applyProtection="0"/>
    <xf numFmtId="181" fontId="120" fillId="33" borderId="0" applyNumberFormat="0" applyBorder="0" applyAlignment="0" applyProtection="0"/>
    <xf numFmtId="181" fontId="120" fillId="33" borderId="0" applyNumberFormat="0" applyBorder="0" applyAlignment="0" applyProtection="0"/>
    <xf numFmtId="181" fontId="120" fillId="33" borderId="0" applyNumberFormat="0" applyBorder="0" applyAlignment="0" applyProtection="0"/>
    <xf numFmtId="181" fontId="120" fillId="33" borderId="0" applyNumberFormat="0" applyBorder="0" applyAlignment="0" applyProtection="0"/>
    <xf numFmtId="0" fontId="121" fillId="33" borderId="0" applyNumberFormat="0" applyBorder="0" applyAlignment="0" applyProtection="0"/>
    <xf numFmtId="0" fontId="67" fillId="0" borderId="0">
      <alignment horizontal="center" wrapText="1"/>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122" fillId="0" borderId="1">
      <alignment horizontal="center"/>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201" fontId="67" fillId="0" borderId="0"/>
    <xf numFmtId="0" fontId="123"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123" fillId="40" borderId="0" applyNumberFormat="0" applyBorder="0" applyAlignment="0" applyProtection="0"/>
    <xf numFmtId="0" fontId="72" fillId="42" borderId="0" applyNumberFormat="0" applyBorder="0" applyAlignment="0" applyProtection="0"/>
    <xf numFmtId="0" fontId="72" fillId="40" borderId="0" applyNumberFormat="0" applyBorder="0" applyAlignment="0" applyProtection="0"/>
    <xf numFmtId="0" fontId="124" fillId="40" borderId="0" applyNumberFormat="0" applyBorder="0" applyAlignment="0" applyProtection="0"/>
    <xf numFmtId="181" fontId="125" fillId="7" borderId="0" applyNumberFormat="0" applyBorder="0" applyAlignment="0" applyProtection="0"/>
    <xf numFmtId="181" fontId="125" fillId="7" borderId="0" applyNumberFormat="0" applyBorder="0" applyAlignment="0" applyProtection="0"/>
    <xf numFmtId="181" fontId="125" fillId="7" borderId="0" applyNumberFormat="0" applyBorder="0" applyAlignment="0" applyProtection="0"/>
    <xf numFmtId="181" fontId="125" fillId="7" borderId="0" applyNumberFormat="0" applyBorder="0" applyAlignment="0" applyProtection="0"/>
    <xf numFmtId="181" fontId="125" fillId="7" borderId="0" applyNumberFormat="0" applyBorder="0" applyAlignment="0" applyProtection="0"/>
    <xf numFmtId="181" fontId="125" fillId="7" borderId="0" applyNumberFormat="0" applyBorder="0" applyAlignment="0" applyProtection="0"/>
    <xf numFmtId="0" fontId="126" fillId="7" borderId="0" applyNumberFormat="0" applyBorder="0" applyAlignment="0" applyProtection="0"/>
    <xf numFmtId="0" fontId="127" fillId="0" borderId="0" applyNumberFormat="0" applyFont="0" applyProtection="0">
      <alignment horizontal="right" vertical="center"/>
    </xf>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202" fontId="67" fillId="38" borderId="1" applyNumberFormat="0" applyFill="0" applyAlignment="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0" fontId="128" fillId="57" borderId="40"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0" fontId="132" fillId="10" borderId="32" applyNumberFormat="0" applyAlignment="0" applyProtection="0"/>
    <xf numFmtId="0" fontId="133" fillId="58" borderId="41" applyNumberFormat="0" applyAlignment="0" applyProtection="0"/>
    <xf numFmtId="0" fontId="74" fillId="58" borderId="41" applyNumberFormat="0" applyAlignment="0" applyProtection="0"/>
    <xf numFmtId="0" fontId="133" fillId="58" borderId="41" applyNumberFormat="0" applyAlignment="0" applyProtection="0"/>
    <xf numFmtId="0" fontId="74" fillId="58" borderId="41" applyNumberFormat="0" applyAlignment="0" applyProtection="0"/>
    <xf numFmtId="0" fontId="134" fillId="58" borderId="41" applyNumberFormat="0" applyAlignment="0" applyProtection="0"/>
    <xf numFmtId="181" fontId="135" fillId="11" borderId="35" applyNumberFormat="0" applyAlignment="0" applyProtection="0"/>
    <xf numFmtId="181" fontId="135" fillId="11" borderId="35" applyNumberFormat="0" applyAlignment="0" applyProtection="0"/>
    <xf numFmtId="181" fontId="135" fillId="11" borderId="35" applyNumberFormat="0" applyAlignment="0" applyProtection="0"/>
    <xf numFmtId="181" fontId="135" fillId="11" borderId="35" applyNumberFormat="0" applyAlignment="0" applyProtection="0"/>
    <xf numFmtId="181" fontId="135" fillId="11" borderId="35" applyNumberFormat="0" applyAlignment="0" applyProtection="0"/>
    <xf numFmtId="181" fontId="135" fillId="11" borderId="35" applyNumberFormat="0" applyAlignment="0" applyProtection="0"/>
    <xf numFmtId="0" fontId="136" fillId="11" borderId="35" applyNumberFormat="0" applyAlignment="0" applyProtection="0"/>
    <xf numFmtId="203" fontId="67" fillId="0" borderId="0" applyFont="0" applyFill="0" applyBorder="0" applyAlignment="0" applyProtection="0"/>
    <xf numFmtId="203" fontId="67" fillId="0" borderId="0" applyFont="0" applyFill="0" applyBorder="0" applyAlignment="0" applyProtection="0"/>
    <xf numFmtId="203" fontId="67" fillId="0" borderId="0" applyFont="0" applyFill="0" applyBorder="0" applyAlignment="0" applyProtection="0"/>
    <xf numFmtId="204" fontId="67" fillId="0" borderId="0" applyFont="0" applyFill="0" applyBorder="0" applyAlignment="0" applyProtection="0"/>
    <xf numFmtId="204" fontId="67" fillId="0" borderId="0" applyFont="0" applyFill="0" applyBorder="0" applyAlignment="0" applyProtection="0"/>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66" fontId="1" fillId="0" borderId="0" applyFont="0" applyFill="0" applyBorder="0" applyAlignment="0" applyProtection="0"/>
    <xf numFmtId="182" fontId="9" fillId="0" borderId="0" applyFont="0" applyFill="0" applyBorder="0" applyAlignment="0" applyProtection="0">
      <alignment horizontal="left"/>
      <protection locked="0"/>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82" fontId="9" fillId="0" borderId="0" applyFont="0" applyFill="0" applyBorder="0" applyAlignment="0" applyProtection="0">
      <alignment horizontal="left"/>
      <protection locked="0"/>
    </xf>
    <xf numFmtId="182" fontId="21" fillId="0" borderId="0" applyFont="0" applyFill="0" applyBorder="0" applyAlignment="0" applyProtection="0">
      <alignment horizontal="left"/>
      <protection locked="0"/>
    </xf>
    <xf numFmtId="166" fontId="1" fillId="0" borderId="0" applyFont="0" applyFill="0" applyBorder="0" applyAlignment="0" applyProtection="0"/>
    <xf numFmtId="182" fontId="9" fillId="0" borderId="0" applyFont="0" applyFill="0" applyBorder="0" applyAlignment="0" applyProtection="0">
      <alignment horizontal="left"/>
      <protection locked="0"/>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82" fontId="9" fillId="0" borderId="0" applyFont="0" applyFill="0" applyBorder="0" applyAlignment="0" applyProtection="0">
      <alignment horizontal="left"/>
      <protection locked="0"/>
    </xf>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205" fontId="39" fillId="0" borderId="0" applyFont="0" applyFill="0" applyBorder="0" applyAlignment="0" applyProtection="0"/>
    <xf numFmtId="206" fontId="9" fillId="0" borderId="0" applyFont="0" applyFill="0" applyBorder="0" applyAlignment="0" applyProtection="0">
      <alignment horizontal="left"/>
      <protection locked="0"/>
    </xf>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166" fontId="117" fillId="0" borderId="0" applyFont="0" applyFill="0" applyBorder="0" applyAlignment="0" applyProtection="0"/>
    <xf numFmtId="207" fontId="7" fillId="5" borderId="0"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208" fontId="67" fillId="3" borderId="1" applyFont="0" applyFill="0" applyBorder="0" applyAlignment="0" applyProtection="0"/>
    <xf numFmtId="185" fontId="137" fillId="0" borderId="0" applyFont="0" applyFill="0" applyBorder="0" applyAlignment="0" applyProtection="0"/>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86" fontId="76" fillId="2" borderId="2" applyFont="0" applyFill="0" applyBorder="0" applyAlignment="0" applyProtection="0">
      <protection locked="0"/>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4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69"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38" fillId="0" borderId="0" applyFont="0" applyFill="0" applyBorder="0" applyAlignment="0" applyProtection="0"/>
    <xf numFmtId="168" fontId="69" fillId="0" borderId="0" applyFont="0" applyFill="0" applyBorder="0" applyAlignment="0" applyProtection="0"/>
    <xf numFmtId="168" fontId="138" fillId="0" borderId="0" applyFont="0" applyFill="0" applyBorder="0" applyAlignment="0" applyProtection="0"/>
    <xf numFmtId="168" fontId="69" fillId="0" borderId="0" applyFont="0" applyFill="0" applyBorder="0" applyAlignment="0" applyProtection="0"/>
    <xf numFmtId="168" fontId="6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39" fillId="0" borderId="0" applyFont="0" applyFill="0" applyBorder="0" applyAlignment="0" applyProtection="0"/>
    <xf numFmtId="168" fontId="22" fillId="0" borderId="0" applyFont="0" applyFill="0" applyBorder="0" applyAlignment="0" applyProtection="0"/>
    <xf numFmtId="168" fontId="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 fillId="0" borderId="0" applyFont="0" applyFill="0" applyBorder="0" applyAlignment="0" applyProtection="0"/>
    <xf numFmtId="0"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0" fillId="0" borderId="0" applyFont="0" applyFill="0" applyBorder="0" applyAlignment="0" applyProtection="0"/>
    <xf numFmtId="0" fontId="67"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0"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22" fillId="0" borderId="0" applyFont="0" applyFill="0" applyBorder="0" applyAlignment="0" applyProtection="0"/>
    <xf numFmtId="168" fontId="7" fillId="0" borderId="0" applyFont="0" applyFill="0" applyBorder="0" applyAlignment="0" applyProtection="0"/>
    <xf numFmtId="168" fontId="70"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209"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0" fillId="0" borderId="0" applyFont="0" applyFill="0" applyBorder="0" applyAlignment="0" applyProtection="0"/>
    <xf numFmtId="168" fontId="6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7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13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3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13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3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42"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38"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42" fillId="0" borderId="0" applyFont="0" applyFill="0" applyBorder="0" applyAlignment="0" applyProtection="0"/>
    <xf numFmtId="168" fontId="67"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70" fontId="5" fillId="4" borderId="0" applyFont="0" applyBorder="0" applyAlignment="0" applyProtection="0"/>
    <xf numFmtId="187" fontId="5" fillId="4" borderId="0" applyFont="0" applyBorder="0" applyProtection="0">
      <alignment horizontal="right"/>
    </xf>
    <xf numFmtId="0" fontId="24" fillId="4" borderId="0" applyFill="0" applyBorder="0"/>
    <xf numFmtId="0" fontId="140" fillId="37" borderId="42">
      <alignment vertical="top" wrapText="1"/>
      <protection locked="0"/>
    </xf>
    <xf numFmtId="181" fontId="140" fillId="37" borderId="42">
      <alignment horizontal="left" vertical="top" wrapText="1" indent="1"/>
      <protection locked="0"/>
    </xf>
    <xf numFmtId="0" fontId="22" fillId="37" borderId="42">
      <alignment horizontal="left" vertical="top" wrapText="1" indent="1"/>
      <protection locked="0"/>
    </xf>
    <xf numFmtId="0" fontId="78" fillId="59" borderId="0" applyFill="0">
      <alignment horizontal="left" wrapText="1"/>
    </xf>
    <xf numFmtId="0" fontId="78" fillId="3" borderId="0" applyFill="0">
      <alignment horizontal="left" wrapText="1"/>
    </xf>
    <xf numFmtId="0" fontId="78" fillId="3" borderId="0" applyFill="0">
      <alignment horizontal="left" wrapText="1"/>
    </xf>
    <xf numFmtId="0" fontId="78" fillId="68" borderId="0" applyFill="0">
      <alignment horizontal="left" wrapText="1"/>
    </xf>
    <xf numFmtId="0" fontId="79" fillId="62" borderId="0" applyFill="0">
      <alignment horizontal="right"/>
    </xf>
    <xf numFmtId="0" fontId="79" fillId="38" borderId="0" applyFill="0">
      <alignment horizontal="right"/>
    </xf>
    <xf numFmtId="0" fontId="79" fillId="38" borderId="0" applyFill="0">
      <alignment horizontal="right"/>
    </xf>
    <xf numFmtId="0" fontId="79" fillId="69" borderId="0" applyFill="0">
      <alignment horizontal="right"/>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pplyFill="0">
      <alignment horizont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67"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38" fillId="0" borderId="0" applyFont="0" applyFill="0" applyBorder="0" applyAlignment="0" applyProtection="0"/>
    <xf numFmtId="167" fontId="22" fillId="0" borderId="0" applyFont="0" applyFill="0" applyBorder="0" applyAlignment="0" applyProtection="0"/>
    <xf numFmtId="167" fontId="67" fillId="0" borderId="0" applyFont="0" applyFill="0" applyBorder="0" applyAlignment="0" applyProtection="0"/>
    <xf numFmtId="167" fontId="7" fillId="0" borderId="0" applyFont="0" applyFill="0" applyBorder="0" applyAlignment="0" applyProtection="0"/>
    <xf numFmtId="167" fontId="67"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4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0"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3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7"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81" fillId="37" borderId="42" applyFill="0" applyProtection="0">
      <alignment horizontal="right"/>
      <protection locked="0"/>
    </xf>
    <xf numFmtId="171" fontId="81" fillId="2" borderId="42" applyFill="0" applyProtection="0">
      <alignment horizontal="right"/>
      <protection locked="0"/>
    </xf>
    <xf numFmtId="171" fontId="81" fillId="2" borderId="42" applyFill="0" applyProtection="0">
      <alignment horizontal="right"/>
      <protection locked="0"/>
    </xf>
    <xf numFmtId="171" fontId="141" fillId="2" borderId="52" applyFill="0" applyProtection="0">
      <alignment horizontal="right"/>
      <protection locked="0"/>
    </xf>
    <xf numFmtId="0" fontId="82" fillId="2" borderId="43" applyFill="0">
      <alignment horizontal="right"/>
      <protection locked="0"/>
    </xf>
    <xf numFmtId="0" fontId="82" fillId="2" borderId="53" applyFill="0">
      <alignment horizontal="right"/>
      <protection locked="0"/>
    </xf>
    <xf numFmtId="0" fontId="80" fillId="37" borderId="42" applyFill="0" applyProtection="0">
      <alignment horizontal="right"/>
      <protection locked="0"/>
    </xf>
    <xf numFmtId="0" fontId="80" fillId="2" borderId="42" applyFill="0" applyProtection="0">
      <alignment horizontal="right"/>
      <protection locked="0"/>
    </xf>
    <xf numFmtId="0" fontId="80" fillId="2" borderId="42" applyFill="0" applyProtection="0">
      <alignment horizontal="right"/>
      <protection locked="0"/>
    </xf>
    <xf numFmtId="0" fontId="80" fillId="2" borderId="52" applyFill="0" applyProtection="0">
      <alignment horizontal="right"/>
      <protection locked="0"/>
    </xf>
    <xf numFmtId="0" fontId="25" fillId="0" borderId="1" applyNumberFormat="0">
      <protection locked="0"/>
    </xf>
    <xf numFmtId="0" fontId="84" fillId="37" borderId="42" applyNumberFormat="0">
      <protection locked="0"/>
    </xf>
    <xf numFmtId="0" fontId="142" fillId="37" borderId="42" applyNumberFormat="0">
      <protection locked="0"/>
    </xf>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0" fillId="37" borderId="42" applyNumberFormat="0">
      <protection locked="0"/>
    </xf>
    <xf numFmtId="0" fontId="84" fillId="37" borderId="42" applyNumberFormat="0">
      <protection locked="0"/>
    </xf>
    <xf numFmtId="0" fontId="142" fillId="37" borderId="42" applyNumberFormat="0">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142" fillId="37" borderId="42" applyNumberFormat="0">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83" fillId="0" borderId="1" applyProtection="0"/>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83" fillId="0" borderId="1" applyProtection="0">
      <alignment horizontal="center"/>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83" fillId="0" borderId="1" applyProtection="0">
      <alignment horizontal="center"/>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4" fillId="4" borderId="0">
      <alignment horizontal="right"/>
    </xf>
    <xf numFmtId="0" fontId="67" fillId="3" borderId="0"/>
    <xf numFmtId="181" fontId="22" fillId="59" borderId="0"/>
    <xf numFmtId="181" fontId="140" fillId="59" borderId="0"/>
    <xf numFmtId="0" fontId="75" fillId="59" borderId="0"/>
    <xf numFmtId="0" fontId="140" fillId="59" borderId="0"/>
    <xf numFmtId="0" fontId="140" fillId="59" borderId="0"/>
    <xf numFmtId="0" fontId="75" fillId="59" borderId="0"/>
    <xf numFmtId="0" fontId="140" fillId="59" borderId="0"/>
    <xf numFmtId="0" fontId="26" fillId="4" borderId="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141" fillId="0" borderId="54" applyFont="0" applyFill="0" applyBorder="0" applyAlignment="0" applyProtection="0"/>
    <xf numFmtId="173" fontId="75" fillId="0" borderId="0" applyFill="0" applyBorder="0" applyAlignment="0" applyProtection="0">
      <alignment wrapText="1"/>
    </xf>
    <xf numFmtId="173" fontId="21" fillId="0" borderId="0" applyFont="0" applyFill="0" applyBorder="0" applyAlignment="0" applyProtection="0">
      <alignment wrapText="1"/>
    </xf>
    <xf numFmtId="189" fontId="86" fillId="0" borderId="0">
      <protection locked="0"/>
    </xf>
    <xf numFmtId="171" fontId="21" fillId="0" borderId="0" applyFont="0" applyFill="0" applyBorder="0" applyProtection="0">
      <protection locked="0"/>
    </xf>
    <xf numFmtId="189" fontId="86" fillId="0" borderId="0">
      <protection locked="0"/>
    </xf>
    <xf numFmtId="171" fontId="21" fillId="0" borderId="0" applyFont="0" applyFill="0" applyBorder="0" applyProtection="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171" fontId="21" fillId="0" borderId="0" applyFont="0" applyFill="0" applyBorder="0" applyProtection="0">
      <protection locked="0"/>
    </xf>
    <xf numFmtId="189" fontId="86" fillId="0" borderId="0">
      <protection locked="0"/>
    </xf>
    <xf numFmtId="189" fontId="86" fillId="0" borderId="0">
      <protection locked="0"/>
    </xf>
    <xf numFmtId="189" fontId="86" fillId="0" borderId="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171" fontId="21" fillId="0" borderId="0" applyFont="0" applyFill="0" applyBorder="0" applyProtection="0">
      <protection locked="0"/>
    </xf>
    <xf numFmtId="211" fontId="21" fillId="0" borderId="0" applyFont="0" applyFill="0" applyBorder="0" applyAlignment="0" applyProtection="0">
      <protection locked="0"/>
    </xf>
    <xf numFmtId="211" fontId="21" fillId="0" borderId="0" applyFont="0" applyFill="0" applyBorder="0" applyAlignment="0" applyProtection="0">
      <protection locked="0"/>
    </xf>
    <xf numFmtId="211" fontId="21" fillId="0" borderId="0" applyFont="0" applyFill="0" applyBorder="0" applyAlignment="0" applyProtection="0">
      <protection locked="0"/>
    </xf>
    <xf numFmtId="173" fontId="87" fillId="59" borderId="0" applyFill="0">
      <alignment horizontal="center"/>
    </xf>
    <xf numFmtId="173" fontId="87" fillId="3" borderId="0" applyFill="0">
      <alignment horizontal="center"/>
    </xf>
    <xf numFmtId="173" fontId="87" fillId="3" borderId="0" applyFill="0">
      <alignment horizontal="center"/>
    </xf>
    <xf numFmtId="173" fontId="87" fillId="68" borderId="0" applyFill="0">
      <alignment horizont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0" fontId="143" fillId="0" borderId="42"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89" fillId="0" borderId="42"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88" fillId="0" borderId="42" applyFill="0">
      <alignment horizontal="center"/>
    </xf>
    <xf numFmtId="181" fontId="143" fillId="0" borderId="42" applyFill="0">
      <alignment horizontal="center"/>
    </xf>
    <xf numFmtId="0" fontId="88" fillId="0" borderId="42" applyFill="0">
      <alignment horizontal="center"/>
    </xf>
    <xf numFmtId="171" fontId="143" fillId="0" borderId="42"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89" fillId="0" borderId="42"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88" fillId="0" borderId="42" applyFill="0">
      <alignment horizontal="center" vertical="center"/>
      <protection locked="0"/>
    </xf>
    <xf numFmtId="171" fontId="143" fillId="0" borderId="42" applyFill="0">
      <alignment horizontal="center" vertical="center"/>
    </xf>
    <xf numFmtId="171" fontId="143" fillId="0" borderId="42" applyFill="0">
      <alignment horizontal="center" vertical="center"/>
    </xf>
    <xf numFmtId="171" fontId="88" fillId="0" borderId="42" applyFill="0">
      <alignment horizontal="center" vertical="center"/>
      <protection locked="0"/>
    </xf>
    <xf numFmtId="200" fontId="67" fillId="0" borderId="0" applyFont="0" applyFill="0" applyBorder="0" applyAlignment="0" applyProtection="0"/>
    <xf numFmtId="49" fontId="145" fillId="0" borderId="0" applyFill="0" applyProtection="0">
      <alignment horizontal="left" indent="1"/>
    </xf>
    <xf numFmtId="0" fontId="146" fillId="0" borderId="0" applyNumberFormat="0" applyFill="0" applyBorder="0" applyAlignment="0" applyProtection="0"/>
    <xf numFmtId="198" fontId="147" fillId="0" borderId="0" applyFill="0" applyProtection="0">
      <alignment horizontal="left" indent="1"/>
    </xf>
    <xf numFmtId="198" fontId="148" fillId="0" borderId="0" applyFill="0" applyProtection="0">
      <alignment horizontal="left" indent="1"/>
    </xf>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49" fontId="90" fillId="0" borderId="0" applyFill="0" applyProtection="0">
      <alignment horizontal="left" indent="1"/>
    </xf>
    <xf numFmtId="0" fontId="149" fillId="0" borderId="0" applyNumberFormat="0" applyFill="0" applyBorder="0" applyAlignment="0" applyProtection="0"/>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49" fontId="90" fillId="0" borderId="0" applyFill="0" applyProtection="0">
      <alignment horizontal="left" indent="1"/>
    </xf>
    <xf numFmtId="0" fontId="151" fillId="0" borderId="0" applyNumberFormat="0" applyFill="0" applyBorder="0" applyAlignment="0" applyProtection="0"/>
    <xf numFmtId="49" fontId="90" fillId="0" borderId="0" applyFill="0" applyProtection="0">
      <alignment horizontal="left" indent="1"/>
    </xf>
    <xf numFmtId="49" fontId="91" fillId="0" borderId="0" applyFill="0" applyProtection="0">
      <alignment horizontal="left" indent="1"/>
    </xf>
    <xf numFmtId="49" fontId="145" fillId="0" borderId="0" applyFill="0" applyProtection="0">
      <alignment horizontal="left" indent="1"/>
    </xf>
    <xf numFmtId="49" fontId="90" fillId="0" borderId="0" applyFill="0" applyProtection="0">
      <alignment horizontal="left" indent="1"/>
    </xf>
    <xf numFmtId="49" fontId="145" fillId="0" borderId="0" applyFill="0" applyProtection="0">
      <alignment horizontal="left" indent="1"/>
    </xf>
    <xf numFmtId="49" fontId="145" fillId="0" borderId="0" applyFill="0" applyProtection="0">
      <alignment horizontal="left" indent="1"/>
    </xf>
    <xf numFmtId="49" fontId="145" fillId="0" borderId="0" applyFill="0" applyProtection="0">
      <alignment horizontal="left" indent="1"/>
    </xf>
    <xf numFmtId="49" fontId="145" fillId="0" borderId="0" applyFill="0" applyProtection="0">
      <alignment horizontal="left" indent="1"/>
    </xf>
    <xf numFmtId="49" fontId="90" fillId="0" borderId="0" applyFill="0" applyProtection="0">
      <alignment horizontal="left" indent="1"/>
    </xf>
    <xf numFmtId="49" fontId="145" fillId="0" borderId="0" applyFill="0" applyProtection="0">
      <alignment horizontal="left" indent="1"/>
    </xf>
    <xf numFmtId="0" fontId="78" fillId="59" borderId="0" applyFill="0">
      <alignment horizontal="right"/>
    </xf>
    <xf numFmtId="0" fontId="78" fillId="3" borderId="0" applyFill="0">
      <alignment horizontal="right"/>
    </xf>
    <xf numFmtId="0" fontId="78" fillId="3" borderId="0" applyFill="0">
      <alignment horizontal="right"/>
    </xf>
    <xf numFmtId="0" fontId="69" fillId="0" borderId="0"/>
    <xf numFmtId="0" fontId="152" fillId="0" borderId="0" applyNumberFormat="0" applyFill="0" applyBorder="0" applyAlignment="0" applyProtection="0">
      <alignment vertical="top"/>
      <protection locked="0"/>
    </xf>
    <xf numFmtId="0" fontId="153"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153" fillId="41" borderId="0" applyNumberFormat="0" applyBorder="0" applyAlignment="0" applyProtection="0"/>
    <xf numFmtId="0" fontId="92" fillId="43" borderId="0" applyNumberFormat="0" applyBorder="0" applyAlignment="0" applyProtection="0"/>
    <xf numFmtId="0" fontId="92" fillId="41" borderId="0" applyNumberFormat="0" applyBorder="0" applyAlignment="0" applyProtection="0"/>
    <xf numFmtId="0" fontId="69" fillId="0" borderId="0"/>
    <xf numFmtId="181" fontId="154" fillId="6" borderId="0" applyNumberFormat="0" applyBorder="0" applyAlignment="0" applyProtection="0"/>
    <xf numFmtId="181" fontId="154" fillId="6" borderId="0" applyNumberFormat="0" applyBorder="0" applyAlignment="0" applyProtection="0"/>
    <xf numFmtId="181" fontId="154" fillId="6" borderId="0" applyNumberFormat="0" applyBorder="0" applyAlignment="0" applyProtection="0"/>
    <xf numFmtId="181" fontId="154" fillId="6" borderId="0" applyNumberFormat="0" applyBorder="0" applyAlignment="0" applyProtection="0"/>
    <xf numFmtId="181" fontId="154" fillId="6" borderId="0" applyNumberFormat="0" applyBorder="0" applyAlignment="0" applyProtection="0"/>
    <xf numFmtId="181" fontId="154" fillId="6" borderId="0" applyNumberFormat="0" applyBorder="0" applyAlignment="0" applyProtection="0"/>
    <xf numFmtId="0" fontId="155" fillId="6" borderId="0" applyNumberFormat="0" applyBorder="0" applyAlignment="0" applyProtection="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0" applyNumberFormat="0" applyFill="0" applyBorder="0" applyAlignment="0" applyProtection="0"/>
    <xf numFmtId="0" fontId="29" fillId="5" borderId="0" applyNumberFormat="0" applyFill="0" applyBorder="0">
      <alignment horizontal="right"/>
    </xf>
    <xf numFmtId="0" fontId="8" fillId="5" borderId="0" applyFont="0" applyAlignment="0"/>
    <xf numFmtId="0" fontId="30" fillId="5" borderId="0" applyFill="0" applyBorder="0">
      <alignment vertical="top" wrapText="1"/>
    </xf>
    <xf numFmtId="0" fontId="24" fillId="5" borderId="0" applyFill="0" applyAlignment="0">
      <alignment horizontal="center"/>
    </xf>
    <xf numFmtId="198" fontId="156" fillId="0" borderId="0" applyFill="0" applyAlignment="0"/>
    <xf numFmtId="0" fontId="157" fillId="0" borderId="55" applyNumberFormat="0" applyFill="0" applyAlignment="0" applyProtection="0"/>
    <xf numFmtId="0" fontId="31" fillId="0" borderId="0" applyNumberFormat="0" applyFill="0" applyAlignment="0"/>
    <xf numFmtId="0" fontId="158" fillId="0" borderId="0" applyNumberFormat="0" applyFill="0" applyAlignment="0"/>
    <xf numFmtId="0" fontId="159" fillId="0" borderId="55" applyNumberFormat="0" applyFill="0" applyAlignment="0" applyProtection="0"/>
    <xf numFmtId="0" fontId="159" fillId="0" borderId="55" applyNumberFormat="0" applyFill="0" applyAlignment="0" applyProtection="0"/>
    <xf numFmtId="0" fontId="65" fillId="0" borderId="0" applyNumberFormat="0" applyFill="0" applyAlignment="0"/>
    <xf numFmtId="0" fontId="157" fillId="0" borderId="55" applyNumberFormat="0" applyFill="0" applyAlignment="0" applyProtection="0"/>
    <xf numFmtId="0" fontId="65" fillId="0" borderId="0" applyNumberFormat="0" applyFill="0" applyAlignment="0"/>
    <xf numFmtId="0" fontId="159" fillId="0" borderId="55" applyNumberFormat="0" applyFill="0" applyAlignment="0" applyProtection="0"/>
    <xf numFmtId="0" fontId="160" fillId="0" borderId="56" applyNumberFormat="0" applyFill="0" applyAlignment="0" applyProtection="0"/>
    <xf numFmtId="0" fontId="159" fillId="0" borderId="55" applyNumberFormat="0" applyFill="0" applyAlignment="0" applyProtection="0"/>
    <xf numFmtId="0" fontId="159" fillId="0" borderId="55" applyNumberFormat="0" applyFill="0" applyAlignment="0" applyProtection="0"/>
    <xf numFmtId="0" fontId="65" fillId="0" borderId="0" applyNumberFormat="0" applyFill="0" applyAlignment="0"/>
    <xf numFmtId="0" fontId="31" fillId="0" borderId="0" applyNumberFormat="0" applyFill="0" applyAlignment="0"/>
    <xf numFmtId="0" fontId="69" fillId="0" borderId="0"/>
    <xf numFmtId="0" fontId="93" fillId="0" borderId="0" applyNumberFormat="0" applyFill="0" applyAlignment="0"/>
    <xf numFmtId="0" fontId="161" fillId="0" borderId="57" applyNumberFormat="0" applyFill="0" applyBorder="0" applyAlignment="0" applyProtection="0"/>
    <xf numFmtId="0" fontId="161" fillId="0" borderId="57" applyNumberFormat="0" applyFill="0" applyBorder="0" applyAlignment="0" applyProtection="0"/>
    <xf numFmtId="0" fontId="161" fillId="0" borderId="57" applyNumberFormat="0" applyFill="0" applyBorder="0" applyAlignment="0" applyProtection="0"/>
    <xf numFmtId="0" fontId="93" fillId="0" borderId="0" applyNumberFormat="0" applyFill="0" applyAlignment="0"/>
    <xf numFmtId="0" fontId="31" fillId="0" borderId="0" applyNumberFormat="0" applyFill="0" applyAlignment="0"/>
    <xf numFmtId="0" fontId="158" fillId="0" borderId="0" applyNumberFormat="0" applyFill="0" applyAlignment="0"/>
    <xf numFmtId="181" fontId="158" fillId="0" borderId="0" applyNumberFormat="0" applyFill="0" applyAlignment="0"/>
    <xf numFmtId="0" fontId="161" fillId="0" borderId="29" applyNumberFormat="0" applyFill="0" applyAlignment="0" applyProtection="0"/>
    <xf numFmtId="0" fontId="65" fillId="0" borderId="0" applyNumberFormat="0" applyFill="0" applyAlignment="0"/>
    <xf numFmtId="0" fontId="158" fillId="0" borderId="0" applyNumberFormat="0" applyFill="0" applyAlignment="0"/>
    <xf numFmtId="198" fontId="156" fillId="0" borderId="0" applyFill="0" applyAlignment="0"/>
    <xf numFmtId="0" fontId="31" fillId="0" borderId="0" applyNumberFormat="0" applyFill="0" applyAlignment="0" applyProtection="0"/>
    <xf numFmtId="0" fontId="65" fillId="0" borderId="0" applyNumberFormat="0" applyFill="0" applyAlignment="0" applyProtection="0"/>
    <xf numFmtId="0" fontId="115" fillId="38" borderId="0" applyNumberFormat="0" applyFill="0" applyAlignment="0"/>
    <xf numFmtId="0" fontId="69" fillId="0" borderId="0"/>
    <xf numFmtId="181" fontId="31" fillId="0" borderId="0" applyNumberFormat="0" applyFill="0" applyAlignment="0" applyProtection="0"/>
    <xf numFmtId="181" fontId="158" fillId="0" borderId="0" applyNumberFormat="0" applyFill="0" applyAlignment="0" applyProtection="0"/>
    <xf numFmtId="0" fontId="65" fillId="0" borderId="0" applyNumberFormat="0" applyFill="0" applyAlignment="0" applyProtection="0"/>
    <xf numFmtId="0" fontId="31" fillId="0" borderId="0" applyNumberFormat="0" applyFill="0" applyAlignment="0" applyProtection="0"/>
    <xf numFmtId="0" fontId="158" fillId="0" borderId="0" applyNumberFormat="0" applyFill="0" applyAlignment="0" applyProtection="0"/>
    <xf numFmtId="0" fontId="31" fillId="0" borderId="0" applyNumberFormat="0" applyFill="0" applyAlignment="0" applyProtection="0"/>
    <xf numFmtId="0" fontId="158" fillId="0" borderId="0" applyNumberFormat="0" applyFill="0" applyAlignment="0" applyProtection="0"/>
    <xf numFmtId="0" fontId="158" fillId="0" borderId="0" applyNumberFormat="0" applyFill="0" applyAlignment="0" applyProtection="0"/>
    <xf numFmtId="0" fontId="31" fillId="0" borderId="0" applyNumberFormat="0" applyFill="0" applyAlignment="0" applyProtection="0"/>
    <xf numFmtId="0" fontId="162" fillId="0" borderId="58" applyNumberFormat="0" applyFill="0" applyAlignment="0" applyProtection="0"/>
    <xf numFmtId="0" fontId="163" fillId="0" borderId="58" applyNumberFormat="0" applyFill="0" applyAlignment="0" applyProtection="0"/>
    <xf numFmtId="0" fontId="163" fillId="0" borderId="58" applyNumberFormat="0" applyFill="0" applyAlignment="0" applyProtection="0"/>
    <xf numFmtId="0" fontId="162" fillId="0" borderId="58" applyNumberFormat="0" applyFill="0" applyAlignment="0" applyProtection="0"/>
    <xf numFmtId="0" fontId="162" fillId="0" borderId="58" applyNumberFormat="0" applyFill="0" applyAlignment="0" applyProtection="0"/>
    <xf numFmtId="0" fontId="94" fillId="0" borderId="0" applyNumberFormat="0" applyFill="0" applyAlignment="0"/>
    <xf numFmtId="0" fontId="164" fillId="0" borderId="59" applyNumberFormat="0" applyFill="0" applyAlignment="0" applyProtection="0"/>
    <xf numFmtId="0" fontId="95" fillId="0" borderId="0" applyNumberFormat="0" applyFill="0" applyAlignment="0"/>
    <xf numFmtId="0" fontId="165" fillId="0" borderId="0" applyNumberFormat="0" applyFill="0">
      <alignment vertical="center"/>
    </xf>
    <xf numFmtId="198" fontId="33" fillId="0" borderId="0" applyFill="0" applyAlignment="0"/>
    <xf numFmtId="0" fontId="166" fillId="0" borderId="60" applyNumberFormat="0" applyFill="0" applyAlignment="0" applyProtection="0"/>
    <xf numFmtId="49" fontId="96" fillId="3" borderId="0" applyFill="0" applyBorder="0">
      <alignment horizontal="left"/>
    </xf>
    <xf numFmtId="0" fontId="167" fillId="0" borderId="60" applyNumberFormat="0" applyFill="0" applyAlignment="0" applyProtection="0"/>
    <xf numFmtId="0" fontId="167" fillId="0" borderId="60" applyNumberFormat="0" applyFill="0" applyAlignment="0" applyProtection="0"/>
    <xf numFmtId="0" fontId="166" fillId="0" borderId="60" applyNumberFormat="0" applyFill="0" applyAlignment="0" applyProtection="0"/>
    <xf numFmtId="0" fontId="166" fillId="0" borderId="60" applyNumberFormat="0" applyFill="0" applyAlignment="0" applyProtection="0"/>
    <xf numFmtId="49" fontId="96" fillId="3" borderId="0" applyFill="0" applyBorder="0">
      <alignment horizontal="left"/>
    </xf>
    <xf numFmtId="0" fontId="168" fillId="0" borderId="61" applyNumberFormat="0" applyFill="0" applyAlignment="0" applyProtection="0"/>
    <xf numFmtId="49" fontId="169" fillId="3" borderId="0" applyFill="0" applyBorder="0">
      <alignment horizontal="left"/>
    </xf>
    <xf numFmtId="0" fontId="69" fillId="0" borderId="0"/>
    <xf numFmtId="49" fontId="87" fillId="3" borderId="0" applyFill="0" applyBorder="0">
      <alignment horizontal="left"/>
    </xf>
    <xf numFmtId="49" fontId="170" fillId="3" borderId="0" applyFill="0" applyBorder="0">
      <alignment horizontal="left"/>
    </xf>
    <xf numFmtId="49" fontId="96" fillId="3" borderId="0" applyFill="0" applyBorder="0">
      <alignment horizontal="left"/>
    </xf>
    <xf numFmtId="49" fontId="170" fillId="3" borderId="0" applyFill="0" applyBorder="0">
      <alignment horizontal="left"/>
    </xf>
    <xf numFmtId="0" fontId="51" fillId="0" borderId="31" applyNumberFormat="0" applyFill="0" applyAlignment="0" applyProtection="0"/>
    <xf numFmtId="49" fontId="87" fillId="59" borderId="0" applyFill="0">
      <alignment horizontal="center"/>
    </xf>
    <xf numFmtId="49" fontId="87" fillId="3" borderId="0" applyFill="0">
      <alignment horizontal="center"/>
    </xf>
    <xf numFmtId="49" fontId="87" fillId="3" borderId="0" applyFill="0">
      <alignment horizontal="center"/>
    </xf>
    <xf numFmtId="0" fontId="69" fillId="0" borderId="0"/>
    <xf numFmtId="0" fontId="171" fillId="0" borderId="0" applyNumberFormat="0" applyFill="0" applyBorder="0" applyAlignment="0" applyProtection="0"/>
    <xf numFmtId="0" fontId="97" fillId="3" borderId="0" applyFill="0" applyBorder="0">
      <alignment wrapText="1"/>
    </xf>
    <xf numFmtId="0" fontId="167"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97" fillId="3" borderId="0" applyFill="0" applyBorder="0">
      <alignment wrapText="1"/>
    </xf>
    <xf numFmtId="0" fontId="168" fillId="0" borderId="0" applyNumberFormat="0" applyFill="0" applyBorder="0" applyAlignment="0" applyProtection="0"/>
    <xf numFmtId="0" fontId="172" fillId="3" borderId="0" applyFill="0" applyBorder="0">
      <alignment wrapText="1"/>
    </xf>
    <xf numFmtId="0" fontId="69" fillId="0" borderId="0"/>
    <xf numFmtId="0" fontId="75" fillId="3" borderId="0" applyFill="0" applyBorder="0"/>
    <xf numFmtId="0" fontId="173" fillId="3" borderId="0" applyFill="0" applyBorder="0">
      <alignment wrapText="1"/>
    </xf>
    <xf numFmtId="0" fontId="51" fillId="0" borderId="0" applyNumberFormat="0" applyFill="0" applyBorder="0" applyAlignment="0" applyProtection="0"/>
    <xf numFmtId="0" fontId="32" fillId="4" borderId="0" applyBorder="0"/>
    <xf numFmtId="0" fontId="32" fillId="4" borderId="0" applyFill="0" applyBorder="0"/>
    <xf numFmtId="0" fontId="33" fillId="4" borderId="0" applyBorder="0"/>
    <xf numFmtId="0" fontId="33" fillId="4" borderId="0" applyFill="0" applyBorder="0"/>
    <xf numFmtId="0" fontId="34" fillId="4" borderId="0" applyFill="0" applyBorder="0">
      <alignment horizontal="left"/>
    </xf>
    <xf numFmtId="0" fontId="34" fillId="4" borderId="0" applyFill="0" applyBorder="0">
      <alignment horizontal="center" wrapText="1"/>
    </xf>
    <xf numFmtId="0" fontId="34" fillId="4" borderId="0" applyFill="0" applyBorder="0">
      <alignment horizontal="center" wrapText="1"/>
    </xf>
    <xf numFmtId="0" fontId="26" fillId="4" borderId="4" applyNumberFormat="0" applyFont="0" applyAlignment="0"/>
    <xf numFmtId="0" fontId="5" fillId="4" borderId="4" applyNumberFormat="0" applyFont="0" applyAlignment="0"/>
    <xf numFmtId="0" fontId="5" fillId="4" borderId="4" applyNumberFormat="0" applyFont="0" applyAlignment="0"/>
    <xf numFmtId="0" fontId="69" fillId="0" borderId="0"/>
    <xf numFmtId="0" fontId="5" fillId="4" borderId="4" applyNumberFormat="0" applyFont="0" applyAlignment="0"/>
    <xf numFmtId="212" fontId="140" fillId="59" borderId="43" applyNumberFormat="0">
      <alignment horizontal="left"/>
    </xf>
    <xf numFmtId="212" fontId="140" fillId="59" borderId="43" applyNumberFormat="0">
      <alignment horizontal="left"/>
    </xf>
    <xf numFmtId="0" fontId="5" fillId="4" borderId="4" applyNumberFormat="0" applyFont="0" applyAlignment="0"/>
    <xf numFmtId="0" fontId="22" fillId="59" borderId="43" applyNumberFormat="0">
      <alignment horizontal="left"/>
    </xf>
    <xf numFmtId="0" fontId="140" fillId="59" borderId="43" applyNumberFormat="0">
      <alignment horizontal="left"/>
    </xf>
    <xf numFmtId="0" fontId="75" fillId="3" borderId="43" applyNumberFormat="0" applyFill="0">
      <alignment horizontal="left"/>
    </xf>
    <xf numFmtId="212" fontId="22" fillId="59" borderId="43" applyNumberFormat="0">
      <alignment horizontal="left"/>
    </xf>
    <xf numFmtId="0" fontId="5" fillId="4" borderId="4" applyNumberFormat="0" applyFont="0" applyAlignment="0"/>
    <xf numFmtId="212" fontId="140" fillId="59" borderId="43" applyNumberFormat="0">
      <alignment horizontal="left"/>
    </xf>
    <xf numFmtId="0" fontId="75" fillId="59" borderId="43" applyNumberFormat="0" applyFill="0">
      <alignment horizontal="left"/>
    </xf>
    <xf numFmtId="0" fontId="75" fillId="3" borderId="43" applyNumberFormat="0" applyFill="0">
      <alignment horizontal="left"/>
    </xf>
    <xf numFmtId="0" fontId="75" fillId="3" borderId="43" applyNumberFormat="0" applyFill="0">
      <alignment horizontal="left"/>
    </xf>
    <xf numFmtId="0" fontId="69" fillId="0" borderId="0"/>
    <xf numFmtId="0" fontId="35" fillId="0" borderId="0" applyNumberFormat="0" applyFill="0" applyBorder="0" applyAlignment="0" applyProtection="0">
      <alignment vertical="top"/>
      <protection locked="0"/>
    </xf>
    <xf numFmtId="192" fontId="17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75" fillId="0" borderId="0" applyNumberFormat="0" applyFill="0" applyBorder="0" applyAlignment="0" applyProtection="0"/>
    <xf numFmtId="0" fontId="176" fillId="0" borderId="0" applyNumberFormat="0" applyFill="0" applyBorder="0" applyAlignment="0" applyProtection="0"/>
    <xf numFmtId="0" fontId="174" fillId="0" borderId="0" applyNumberFormat="0" applyFill="0" applyBorder="0" applyAlignment="0" applyProtection="0">
      <alignment vertical="top"/>
      <protection locked="0"/>
    </xf>
    <xf numFmtId="192" fontId="177" fillId="0" borderId="0" applyNumberFormat="0" applyFill="0" applyBorder="0" applyAlignment="0" applyProtection="0">
      <alignment vertical="top"/>
      <protection locked="0"/>
    </xf>
    <xf numFmtId="192" fontId="177"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69" fillId="0" borderId="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78" fillId="0" borderId="0" applyNumberFormat="0" applyFill="0" applyBorder="0" applyAlignment="0" applyProtection="0"/>
    <xf numFmtId="0" fontId="178" fillId="0" borderId="0" applyNumberFormat="0" applyFill="0" applyBorder="0" applyAlignment="0" applyProtection="0">
      <alignment vertical="top"/>
      <protection locked="0"/>
    </xf>
    <xf numFmtId="0" fontId="178" fillId="0" borderId="0" applyNumberFormat="0" applyFill="0" applyBorder="0" applyAlignment="0" applyProtection="0"/>
    <xf numFmtId="0" fontId="35" fillId="0" borderId="0" applyNumberFormat="0" applyFill="0" applyBorder="0" applyAlignment="0" applyProtection="0">
      <alignment vertical="top"/>
      <protection locked="0"/>
    </xf>
    <xf numFmtId="0" fontId="176" fillId="0" borderId="0" applyNumberFormat="0" applyFill="0" applyBorder="0" applyAlignment="0" applyProtection="0"/>
    <xf numFmtId="0" fontId="35" fillId="0" borderId="0" applyNumberFormat="0" applyFill="0" applyBorder="0" applyAlignment="0" applyProtection="0">
      <alignment vertical="top"/>
      <protection locked="0"/>
    </xf>
    <xf numFmtId="0" fontId="176" fillId="0" borderId="0" applyNumberFormat="0" applyFill="0" applyBorder="0" applyAlignment="0" applyProtection="0"/>
    <xf numFmtId="173" fontId="35" fillId="0" borderId="0" applyNumberFormat="0" applyFill="0" applyBorder="0" applyAlignment="0" applyProtection="0">
      <alignment vertical="top"/>
      <protection locked="0"/>
    </xf>
    <xf numFmtId="0" fontId="176" fillId="0" borderId="0" applyNumberFormat="0" applyFill="0" applyBorder="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0" fontId="183" fillId="44" borderId="40" applyNumberFormat="0" applyAlignment="0" applyProtection="0"/>
    <xf numFmtId="181" fontId="185" fillId="9" borderId="32" applyNumberFormat="0" applyAlignment="0" applyProtection="0"/>
    <xf numFmtId="181" fontId="185" fillId="9" borderId="32" applyNumberFormat="0" applyAlignment="0" applyProtection="0"/>
    <xf numFmtId="181" fontId="185" fillId="9" borderId="32" applyNumberFormat="0" applyAlignment="0" applyProtection="0"/>
    <xf numFmtId="181" fontId="185" fillId="9" borderId="32" applyNumberFormat="0" applyAlignment="0" applyProtection="0"/>
    <xf numFmtId="181" fontId="185" fillId="9" borderId="32" applyNumberFormat="0" applyAlignment="0" applyProtection="0"/>
    <xf numFmtId="181" fontId="185" fillId="9" borderId="32" applyNumberFormat="0" applyAlignment="0" applyProtection="0"/>
    <xf numFmtId="0" fontId="186" fillId="9" borderId="32" applyNumberFormat="0" applyAlignment="0" applyProtection="0"/>
    <xf numFmtId="0" fontId="78" fillId="59" borderId="0" applyFill="0">
      <alignment horizontal="left" wrapText="1"/>
    </xf>
    <xf numFmtId="0" fontId="78" fillId="3" borderId="0" applyFill="0">
      <alignment horizontal="left" wrapText="1"/>
    </xf>
    <xf numFmtId="0" fontId="78" fillId="3" borderId="0" applyFill="0">
      <alignment horizontal="left" wrapText="1"/>
    </xf>
    <xf numFmtId="0" fontId="69" fillId="0" borderId="0"/>
    <xf numFmtId="0" fontId="187" fillId="63" borderId="62" applyNumberFormat="0" applyFill="0">
      <alignment horizontal="centerContinuous" wrapText="1"/>
    </xf>
    <xf numFmtId="49" fontId="100" fillId="0" borderId="0" applyFill="0" applyBorder="0">
      <alignment horizontal="right" indent="1"/>
    </xf>
    <xf numFmtId="49" fontId="188" fillId="0" borderId="0" applyFill="0" applyBorder="0">
      <alignment horizontal="right" indent="1"/>
    </xf>
    <xf numFmtId="49" fontId="189" fillId="38" borderId="0" applyFill="0" applyBorder="0">
      <alignment horizontal="right" indent="1"/>
    </xf>
    <xf numFmtId="0" fontId="69" fillId="0" borderId="0"/>
    <xf numFmtId="49" fontId="101" fillId="0" borderId="0" applyFill="0" applyBorder="0">
      <alignment horizontal="right" indent="1"/>
    </xf>
    <xf numFmtId="49" fontId="190" fillId="0" borderId="0" applyFill="0" applyBorder="0">
      <alignment horizontal="right" indent="1"/>
    </xf>
    <xf numFmtId="49" fontId="100" fillId="0" borderId="0" applyFill="0" applyBorder="0">
      <alignment horizontal="right" indent="1"/>
    </xf>
    <xf numFmtId="49" fontId="191" fillId="0" borderId="0" applyFill="0" applyBorder="0">
      <alignment horizontal="right" indent="1"/>
    </xf>
    <xf numFmtId="0" fontId="187" fillId="63" borderId="63" applyNumberFormat="0" applyFill="0">
      <alignment horizontal="centerContinuous" wrapText="1"/>
    </xf>
    <xf numFmtId="49" fontId="36" fillId="0" borderId="0" applyFill="0" applyBorder="0">
      <alignment horizontal="center" wrapText="1"/>
    </xf>
    <xf numFmtId="49" fontId="68" fillId="3" borderId="0" applyFill="0" applyBorder="0">
      <alignment horizontal="center" wrapText="1"/>
    </xf>
    <xf numFmtId="49" fontId="36" fillId="0" borderId="0" applyFill="0" applyBorder="0">
      <alignment horizontal="center" wrapText="1"/>
    </xf>
    <xf numFmtId="49" fontId="192" fillId="0" borderId="0" applyFill="0" applyBorder="0">
      <alignment horizontal="center" wrapText="1"/>
    </xf>
    <xf numFmtId="49" fontId="192" fillId="0" borderId="0" applyFill="0" applyBorder="0">
      <alignment horizontal="center" wrapText="1"/>
    </xf>
    <xf numFmtId="0" fontId="68" fillId="3" borderId="0" applyFill="0" applyBorder="0">
      <alignment horizontal="centerContinuous" wrapText="1"/>
    </xf>
    <xf numFmtId="0" fontId="36" fillId="0" borderId="0" applyFill="0" applyBorder="0">
      <alignment horizontal="centerContinuous" wrapText="1"/>
    </xf>
    <xf numFmtId="0" fontId="192" fillId="0" borderId="0" applyFill="0" applyBorder="0">
      <alignment horizontal="centerContinuous" wrapText="1"/>
    </xf>
    <xf numFmtId="0" fontId="192" fillId="0" borderId="0" applyFill="0" applyBorder="0">
      <alignment horizontal="center" wrapText="1"/>
    </xf>
    <xf numFmtId="0" fontId="87" fillId="0" borderId="0" applyFill="0" applyBorder="0">
      <alignment horizontal="center" wrapText="1"/>
    </xf>
    <xf numFmtId="49" fontId="22" fillId="0" borderId="0" applyFill="0" applyBorder="0">
      <alignment horizontal="left" indent="1"/>
    </xf>
    <xf numFmtId="49" fontId="140" fillId="0" borderId="0" applyFill="0" applyBorder="0">
      <alignment horizontal="left" indent="1"/>
    </xf>
    <xf numFmtId="49" fontId="140" fillId="0" borderId="0" applyFill="0" applyBorder="0">
      <alignment horizontal="left" indent="1"/>
    </xf>
    <xf numFmtId="49" fontId="140" fillId="0" borderId="0" applyFill="0" applyBorder="0">
      <alignment horizontal="left" indent="1"/>
    </xf>
    <xf numFmtId="49" fontId="22" fillId="0" borderId="0" applyFill="0" applyBorder="0">
      <alignment horizontal="left" indent="1"/>
    </xf>
    <xf numFmtId="49" fontId="75" fillId="0" borderId="0" applyFill="0" applyBorder="0">
      <alignment horizontal="center" vertical="center" wrapText="1"/>
    </xf>
    <xf numFmtId="49" fontId="140" fillId="0" borderId="0" applyFill="0" applyBorder="0">
      <alignment horizontal="left" wrapText="1" indent="2"/>
    </xf>
    <xf numFmtId="0" fontId="187" fillId="3" borderId="63" applyNumberFormat="0" applyFill="0">
      <alignment horizontal="centerContinuous" wrapText="1"/>
    </xf>
    <xf numFmtId="0" fontId="87" fillId="3" borderId="0" applyFill="0">
      <alignment horizontal="center" vertical="center" wrapText="1"/>
    </xf>
    <xf numFmtId="0" fontId="69" fillId="0" borderId="0"/>
    <xf numFmtId="0" fontId="87" fillId="59" borderId="5" applyFill="0">
      <alignment horizontal="center" wrapText="1"/>
    </xf>
    <xf numFmtId="0" fontId="87" fillId="3" borderId="5" applyFill="0">
      <alignment horizontal="center" wrapText="1"/>
    </xf>
    <xf numFmtId="0" fontId="87" fillId="3" borderId="5" applyFill="0">
      <alignment horizontal="center" wrapText="1"/>
    </xf>
    <xf numFmtId="0" fontId="69" fillId="0" borderId="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212" fontId="140" fillId="59" borderId="42"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2" fillId="59" borderId="42"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212" fontId="140" fillId="59" borderId="42" applyNumberFormat="0">
      <alignment horizontal="left"/>
    </xf>
    <xf numFmtId="0" fontId="75" fillId="59" borderId="42"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193" fillId="64" borderId="63" applyNumberFormat="0" applyFill="0" applyAlignment="0"/>
    <xf numFmtId="0" fontId="194"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94" fillId="0" borderId="44" applyNumberFormat="0" applyFill="0" applyAlignment="0" applyProtection="0"/>
    <xf numFmtId="0" fontId="114" fillId="0" borderId="64" applyNumberFormat="0" applyFill="0" applyAlignment="0" applyProtection="0"/>
    <xf numFmtId="0" fontId="102" fillId="0" borderId="44" applyNumberFormat="0" applyFill="0" applyAlignment="0" applyProtection="0"/>
    <xf numFmtId="0" fontId="69" fillId="0" borderId="0"/>
    <xf numFmtId="181" fontId="195" fillId="0" borderId="34" applyNumberFormat="0" applyFill="0" applyAlignment="0" applyProtection="0"/>
    <xf numFmtId="181" fontId="195" fillId="0" borderId="34" applyNumberFormat="0" applyFill="0" applyAlignment="0" applyProtection="0"/>
    <xf numFmtId="181" fontId="195" fillId="0" borderId="34" applyNumberFormat="0" applyFill="0" applyAlignment="0" applyProtection="0"/>
    <xf numFmtId="181" fontId="195" fillId="0" borderId="34" applyNumberFormat="0" applyFill="0" applyAlignment="0" applyProtection="0"/>
    <xf numFmtId="181" fontId="195" fillId="0" borderId="34" applyNumberFormat="0" applyFill="0" applyAlignment="0" applyProtection="0"/>
    <xf numFmtId="181" fontId="195" fillId="0" borderId="34" applyNumberFormat="0" applyFill="0" applyAlignment="0" applyProtection="0"/>
    <xf numFmtId="0" fontId="196" fillId="0" borderId="34" applyNumberFormat="0" applyFill="0" applyAlignment="0" applyProtection="0"/>
    <xf numFmtId="213" fontId="21" fillId="0" borderId="0" applyFont="0" applyFill="0" applyBorder="0" applyAlignment="0" applyProtection="0">
      <protection locked="0"/>
    </xf>
    <xf numFmtId="214" fontId="197" fillId="0" borderId="0"/>
    <xf numFmtId="0" fontId="198"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98" fillId="60" borderId="0" applyNumberFormat="0" applyBorder="0" applyAlignment="0" applyProtection="0"/>
    <xf numFmtId="0" fontId="199" fillId="60" borderId="0" applyNumberFormat="0" applyBorder="0" applyAlignment="0" applyProtection="0"/>
    <xf numFmtId="0" fontId="104" fillId="60" borderId="0" applyNumberFormat="0" applyBorder="0" applyAlignment="0" applyProtection="0"/>
    <xf numFmtId="0" fontId="69" fillId="0" borderId="0"/>
    <xf numFmtId="181" fontId="200" fillId="8" borderId="0" applyNumberFormat="0" applyBorder="0" applyAlignment="0" applyProtection="0"/>
    <xf numFmtId="181" fontId="200" fillId="8" borderId="0" applyNumberFormat="0" applyBorder="0" applyAlignment="0" applyProtection="0"/>
    <xf numFmtId="181" fontId="200" fillId="8" borderId="0" applyNumberFormat="0" applyBorder="0" applyAlignment="0" applyProtection="0"/>
    <xf numFmtId="181" fontId="200" fillId="8" borderId="0" applyNumberFormat="0" applyBorder="0" applyAlignment="0" applyProtection="0"/>
    <xf numFmtId="181" fontId="200" fillId="8" borderId="0" applyNumberFormat="0" applyBorder="0" applyAlignment="0" applyProtection="0"/>
    <xf numFmtId="181" fontId="200" fillId="8" borderId="0" applyNumberFormat="0" applyBorder="0" applyAlignment="0" applyProtection="0"/>
    <xf numFmtId="0" fontId="201" fillId="8" borderId="0" applyNumberFormat="0" applyBorder="0" applyAlignment="0" applyProtection="0"/>
    <xf numFmtId="0" fontId="1" fillId="0" borderId="0"/>
    <xf numFmtId="0" fontId="1" fillId="0" borderId="0"/>
    <xf numFmtId="0" fontId="202" fillId="0" borderId="0"/>
    <xf numFmtId="0" fontId="67" fillId="0" borderId="0"/>
    <xf numFmtId="181" fontId="67" fillId="0" borderId="0"/>
    <xf numFmtId="0" fontId="67" fillId="0" borderId="0"/>
    <xf numFmtId="0" fontId="202" fillId="0" borderId="0"/>
    <xf numFmtId="0" fontId="202" fillId="0" borderId="0"/>
    <xf numFmtId="0" fontId="10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applyBorder="0"/>
    <xf numFmtId="0" fontId="67" fillId="0" borderId="0"/>
    <xf numFmtId="181" fontId="67" fillId="0" borderId="0"/>
    <xf numFmtId="0" fontId="69" fillId="0" borderId="0"/>
    <xf numFmtId="0" fontId="67" fillId="0" borderId="0"/>
    <xf numFmtId="0" fontId="67" fillId="0" borderId="0"/>
    <xf numFmtId="0" fontId="69" fillId="0" borderId="0"/>
    <xf numFmtId="0" fontId="140" fillId="0" borderId="0"/>
    <xf numFmtId="0" fontId="69" fillId="0" borderId="0"/>
    <xf numFmtId="0" fontId="67" fillId="0" borderId="0"/>
    <xf numFmtId="0" fontId="22" fillId="0" borderId="0">
      <alignment horizontal="right"/>
    </xf>
    <xf numFmtId="0" fontId="22" fillId="0" borderId="0">
      <alignment horizontal="right"/>
    </xf>
    <xf numFmtId="0" fontId="140"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06" fillId="0" borderId="0"/>
    <xf numFmtId="0" fontId="106" fillId="0" borderId="0"/>
    <xf numFmtId="0" fontId="10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7" fillId="0" borderId="0"/>
    <xf numFmtId="192" fontId="106" fillId="0" borderId="0"/>
    <xf numFmtId="192" fontId="106" fillId="0" borderId="0"/>
    <xf numFmtId="192" fontId="106" fillId="0" borderId="0"/>
    <xf numFmtId="192" fontId="106" fillId="0" borderId="0"/>
    <xf numFmtId="0" fontId="67" fillId="0" borderId="0"/>
    <xf numFmtId="192" fontId="106" fillId="0" borderId="0"/>
    <xf numFmtId="192" fontId="106" fillId="0" borderId="0"/>
    <xf numFmtId="192" fontId="106" fillId="0" borderId="0"/>
    <xf numFmtId="192" fontId="70" fillId="0" borderId="0"/>
    <xf numFmtId="192" fontId="1" fillId="0" borderId="0"/>
    <xf numFmtId="0" fontId="203"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06" fillId="0" borderId="0"/>
    <xf numFmtId="192" fontId="70" fillId="0" borderId="0"/>
    <xf numFmtId="0" fontId="67" fillId="0" borderId="0"/>
    <xf numFmtId="192" fontId="70" fillId="0" borderId="0"/>
    <xf numFmtId="192" fontId="70" fillId="0" borderId="0"/>
    <xf numFmtId="0" fontId="67" fillId="0" borderId="0" applyBorder="0"/>
    <xf numFmtId="192" fontId="106" fillId="0" borderId="0"/>
    <xf numFmtId="192" fontId="106" fillId="0" borderId="0"/>
    <xf numFmtId="192" fontId="106" fillId="0" borderId="0"/>
    <xf numFmtId="192" fontId="106" fillId="0" borderId="0"/>
    <xf numFmtId="0" fontId="106" fillId="0" borderId="0"/>
    <xf numFmtId="0" fontId="106" fillId="0" borderId="0"/>
    <xf numFmtId="0" fontId="106" fillId="0" borderId="0"/>
    <xf numFmtId="0" fontId="106" fillId="0" borderId="0"/>
    <xf numFmtId="0" fontId="67" fillId="0" borderId="0"/>
    <xf numFmtId="0" fontId="109"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22" fillId="0" borderId="0">
      <alignment horizontal="right"/>
    </xf>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70" fillId="0" borderId="0"/>
    <xf numFmtId="192" fontId="106" fillId="0" borderId="0"/>
    <xf numFmtId="192" fontId="106" fillId="0" borderId="0"/>
    <xf numFmtId="192" fontId="106" fillId="0" borderId="0"/>
    <xf numFmtId="192" fontId="106" fillId="0" borderId="0"/>
    <xf numFmtId="0" fontId="106" fillId="0" borderId="0"/>
    <xf numFmtId="0" fontId="106" fillId="0" borderId="0"/>
    <xf numFmtId="0" fontId="106" fillId="0" borderId="0"/>
    <xf numFmtId="0" fontId="106" fillId="0" borderId="0"/>
    <xf numFmtId="0" fontId="22" fillId="0" borderId="0"/>
    <xf numFmtId="0" fontId="69" fillId="0" borderId="0"/>
    <xf numFmtId="0" fontId="1" fillId="0" borderId="0"/>
    <xf numFmtId="0" fontId="1" fillId="0" borderId="0"/>
    <xf numFmtId="0" fontId="1" fillId="0" borderId="0"/>
    <xf numFmtId="0" fontId="67" fillId="0" borderId="0"/>
    <xf numFmtId="0" fontId="67" fillId="0" borderId="0" applyBorder="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22" fillId="0" borderId="0">
      <alignment horizontal="right"/>
    </xf>
    <xf numFmtId="0" fontId="67" fillId="0" borderId="0"/>
    <xf numFmtId="0" fontId="67" fillId="0" borderId="0"/>
    <xf numFmtId="192" fontId="70" fillId="0" borderId="0"/>
    <xf numFmtId="0" fontId="67" fillId="0" borderId="0"/>
    <xf numFmtId="0" fontId="67" fillId="0" borderId="0"/>
    <xf numFmtId="0" fontId="204" fillId="0" borderId="0"/>
    <xf numFmtId="0" fontId="22" fillId="0" borderId="0"/>
    <xf numFmtId="0" fontId="140" fillId="0" borderId="0"/>
    <xf numFmtId="0" fontId="67" fillId="0" borderId="0"/>
    <xf numFmtId="0" fontId="67" fillId="0" borderId="0"/>
    <xf numFmtId="0" fontId="67"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67" fillId="0" borderId="0" applyBorder="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2" fillId="0" borderId="0"/>
    <xf numFmtId="0" fontId="2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202" fillId="0" borderId="0"/>
    <xf numFmtId="0" fontId="202" fillId="0" borderId="0"/>
    <xf numFmtId="181" fontId="70" fillId="0" borderId="0"/>
    <xf numFmtId="0" fontId="106" fillId="0" borderId="0"/>
    <xf numFmtId="0" fontId="106" fillId="0" borderId="0"/>
    <xf numFmtId="0" fontId="106" fillId="0" borderId="0"/>
    <xf numFmtId="0" fontId="67" fillId="0" borderId="0"/>
    <xf numFmtId="181" fontId="70" fillId="0" borderId="0"/>
    <xf numFmtId="0" fontId="67" fillId="0" borderId="0"/>
    <xf numFmtId="0" fontId="106" fillId="0" borderId="0"/>
    <xf numFmtId="0" fontId="106" fillId="0" borderId="0"/>
    <xf numFmtId="0" fontId="106" fillId="0" borderId="0"/>
    <xf numFmtId="0" fontId="106" fillId="0" borderId="0"/>
    <xf numFmtId="0" fontId="202" fillId="0" borderId="0"/>
    <xf numFmtId="0" fontId="69" fillId="0" borderId="0"/>
    <xf numFmtId="0" fontId="67" fillId="0" borderId="0"/>
    <xf numFmtId="0" fontId="75" fillId="0" borderId="0"/>
    <xf numFmtId="0" fontId="69" fillId="0" borderId="0"/>
    <xf numFmtId="0" fontId="117" fillId="0" borderId="0"/>
    <xf numFmtId="0" fontId="7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70" fillId="0" borderId="0"/>
    <xf numFmtId="0" fontId="117"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67" fillId="0" borderId="0"/>
    <xf numFmtId="0" fontId="67" fillId="0" borderId="0"/>
    <xf numFmtId="0" fontId="22" fillId="0" borderId="0">
      <alignment horizontal="right"/>
    </xf>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67" fillId="0" borderId="0" applyBorder="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67" fillId="0" borderId="0"/>
    <xf numFmtId="0" fontId="1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69" fillId="0" borderId="0"/>
    <xf numFmtId="181" fontId="109" fillId="0" borderId="0"/>
    <xf numFmtId="0" fontId="109" fillId="0" borderId="0"/>
    <xf numFmtId="192" fontId="106" fillId="0" borderId="0"/>
    <xf numFmtId="192" fontId="106" fillId="0" borderId="0"/>
    <xf numFmtId="192" fontId="106" fillId="0" borderId="0"/>
    <xf numFmtId="192" fontId="106" fillId="0" borderId="0"/>
    <xf numFmtId="0" fontId="106" fillId="0" borderId="0"/>
    <xf numFmtId="0" fontId="106" fillId="0" borderId="0"/>
    <xf numFmtId="0" fontId="106" fillId="0" borderId="0"/>
    <xf numFmtId="0" fontId="202" fillId="0" borderId="0"/>
    <xf numFmtId="0" fontId="202" fillId="0" borderId="0"/>
    <xf numFmtId="0" fontId="69" fillId="0" borderId="0"/>
    <xf numFmtId="0" fontId="69" fillId="0" borderId="0"/>
    <xf numFmtId="192" fontId="70" fillId="0" borderId="0"/>
    <xf numFmtId="0" fontId="106" fillId="0" borderId="0"/>
    <xf numFmtId="0" fontId="106" fillId="0" borderId="0"/>
    <xf numFmtId="0" fontId="106" fillId="0" borderId="0"/>
    <xf numFmtId="0" fontId="202" fillId="0" borderId="0"/>
    <xf numFmtId="0" fontId="202" fillId="0" borderId="0"/>
    <xf numFmtId="0" fontId="67" fillId="0" borderId="0" applyBorder="0"/>
    <xf numFmtId="0" fontId="69" fillId="0" borderId="0"/>
    <xf numFmtId="0" fontId="202"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192" fontId="106" fillId="0" borderId="0"/>
    <xf numFmtId="192" fontId="106" fillId="0" borderId="0"/>
    <xf numFmtId="192" fontId="106" fillId="0" borderId="0"/>
    <xf numFmtId="192" fontId="70" fillId="0" borderId="0"/>
    <xf numFmtId="0" fontId="202" fillId="0" borderId="0"/>
    <xf numFmtId="0" fontId="202"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69" fillId="0" borderId="0"/>
    <xf numFmtId="192" fontId="106" fillId="0" borderId="0"/>
    <xf numFmtId="192" fontId="106" fillId="0" borderId="0"/>
    <xf numFmtId="192" fontId="106" fillId="0" borderId="0"/>
    <xf numFmtId="192" fontId="106" fillId="0" borderId="0"/>
    <xf numFmtId="0" fontId="2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02" fillId="0" borderId="0"/>
    <xf numFmtId="192" fontId="106" fillId="0" borderId="0"/>
    <xf numFmtId="192" fontId="106" fillId="0" borderId="0"/>
    <xf numFmtId="192" fontId="106" fillId="0" borderId="0"/>
    <xf numFmtId="0" fontId="202" fillId="0" borderId="0"/>
    <xf numFmtId="0" fontId="202" fillId="0" borderId="0"/>
    <xf numFmtId="192" fontId="70" fillId="0" borderId="0"/>
    <xf numFmtId="192" fontId="106" fillId="0" borderId="0"/>
    <xf numFmtId="192" fontId="106" fillId="0" borderId="0"/>
    <xf numFmtId="192" fontId="106" fillId="0" borderId="0"/>
    <xf numFmtId="192" fontId="106" fillId="0" borderId="0"/>
    <xf numFmtId="192" fontId="106" fillId="0" borderId="0"/>
    <xf numFmtId="192" fontId="106" fillId="0" borderId="0"/>
    <xf numFmtId="192" fontId="106" fillId="0" borderId="0"/>
    <xf numFmtId="192" fontId="70" fillId="0" borderId="0"/>
    <xf numFmtId="0" fontId="202" fillId="0" borderId="0"/>
    <xf numFmtId="0" fontId="202"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2" fillId="0" borderId="0">
      <alignment horizontal="right"/>
    </xf>
    <xf numFmtId="0" fontId="67" fillId="0" borderId="0"/>
    <xf numFmtId="0" fontId="67" fillId="0" borderId="0"/>
    <xf numFmtId="0" fontId="42" fillId="0" borderId="0"/>
    <xf numFmtId="0" fontId="42" fillId="0" borderId="0"/>
    <xf numFmtId="0" fontId="42" fillId="0" borderId="0"/>
    <xf numFmtId="0" fontId="67" fillId="0" borderId="0"/>
    <xf numFmtId="0" fontId="42" fillId="0" borderId="0"/>
    <xf numFmtId="0" fontId="67" fillId="0" borderId="0"/>
    <xf numFmtId="0" fontId="1" fillId="0" borderId="0"/>
    <xf numFmtId="0" fontId="1" fillId="0" borderId="0"/>
    <xf numFmtId="0" fontId="1" fillId="0" borderId="0"/>
    <xf numFmtId="0" fontId="1" fillId="0" borderId="0"/>
    <xf numFmtId="0" fontId="202" fillId="0" borderId="0"/>
    <xf numFmtId="181" fontId="67" fillId="0" borderId="0" applyBorder="0"/>
    <xf numFmtId="0" fontId="67" fillId="0" borderId="0" applyBorder="0"/>
    <xf numFmtId="0" fontId="202" fillId="0" borderId="0"/>
    <xf numFmtId="0" fontId="202" fillId="0" borderId="0"/>
    <xf numFmtId="0" fontId="106" fillId="0" borderId="0"/>
    <xf numFmtId="0" fontId="106" fillId="0" borderId="0"/>
    <xf numFmtId="0" fontId="106" fillId="0" borderId="0"/>
    <xf numFmtId="0" fontId="202" fillId="0" borderId="0"/>
    <xf numFmtId="0" fontId="202" fillId="0" borderId="0"/>
    <xf numFmtId="0" fontId="106" fillId="0" borderId="0"/>
    <xf numFmtId="0" fontId="106" fillId="0" borderId="0"/>
    <xf numFmtId="0" fontId="106" fillId="0" borderId="0"/>
    <xf numFmtId="0" fontId="2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6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pplyBorder="0"/>
    <xf numFmtId="0" fontId="67" fillId="0" borderId="0" applyBorder="0"/>
    <xf numFmtId="0" fontId="67" fillId="0" borderId="0" applyBorder="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20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2" fillId="0" borderId="0"/>
    <xf numFmtId="181" fontId="67" fillId="0" borderId="0"/>
    <xf numFmtId="0" fontId="106" fillId="0" borderId="0"/>
    <xf numFmtId="0" fontId="106" fillId="0" borderId="0"/>
    <xf numFmtId="0" fontId="106" fillId="0" borderId="0"/>
    <xf numFmtId="0" fontId="202" fillId="0" borderId="0"/>
    <xf numFmtId="0" fontId="202" fillId="0" borderId="0"/>
    <xf numFmtId="0" fontId="197" fillId="0" borderId="0"/>
    <xf numFmtId="0" fontId="202" fillId="0" borderId="0"/>
    <xf numFmtId="0" fontId="202" fillId="0" borderId="0"/>
    <xf numFmtId="0" fontId="197" fillId="0" borderId="0"/>
    <xf numFmtId="0" fontId="202" fillId="0" borderId="0"/>
    <xf numFmtId="0" fontId="202" fillId="0" borderId="0"/>
    <xf numFmtId="0" fontId="67" fillId="0" borderId="0"/>
    <xf numFmtId="0" fontId="67" fillId="0" borderId="0" applyBorder="0"/>
    <xf numFmtId="0" fontId="67" fillId="0" borderId="0"/>
    <xf numFmtId="0" fontId="67" fillId="0" borderId="0"/>
    <xf numFmtId="0" fontId="67"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Font="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1" fillId="0" borderId="0"/>
    <xf numFmtId="0" fontId="1" fillId="0" borderId="0"/>
    <xf numFmtId="0" fontId="1" fillId="0" borderId="0"/>
    <xf numFmtId="0" fontId="202" fillId="0" borderId="0"/>
    <xf numFmtId="0" fontId="109" fillId="0" borderId="0"/>
    <xf numFmtId="0" fontId="106" fillId="0" borderId="0"/>
    <xf numFmtId="0" fontId="106" fillId="0" borderId="0"/>
    <xf numFmtId="0" fontId="106" fillId="0" borderId="0"/>
    <xf numFmtId="0" fontId="67" fillId="0" borderId="0"/>
    <xf numFmtId="0" fontId="2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2" fillId="0" borderId="0"/>
    <xf numFmtId="0" fontId="20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67" fillId="0" borderId="0"/>
    <xf numFmtId="18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12" borderId="36"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11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17" fillId="61" borderId="45"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181" fontId="138"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0" fontId="1" fillId="12" borderId="36" applyNumberFormat="0" applyFont="0" applyAlignment="0" applyProtection="0"/>
    <xf numFmtId="181" fontId="138" fillId="12" borderId="36" applyNumberFormat="0" applyFont="0" applyAlignment="0" applyProtection="0"/>
    <xf numFmtId="181" fontId="138" fillId="12" borderId="36" applyNumberFormat="0" applyFont="0" applyAlignment="0" applyProtection="0"/>
    <xf numFmtId="181" fontId="138" fillId="12" borderId="36" applyNumberFormat="0" applyFont="0" applyAlignment="0" applyProtection="0"/>
    <xf numFmtId="181" fontId="138" fillId="12" borderId="36" applyNumberFormat="0" applyFont="0" applyAlignment="0" applyProtection="0"/>
    <xf numFmtId="181" fontId="138" fillId="12" borderId="36"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 fillId="62" borderId="63" applyNumberFormat="0" applyFill="0" applyAlignment="0"/>
    <xf numFmtId="0" fontId="1" fillId="62" borderId="63" applyNumberFormat="0" applyFill="0" applyAlignment="0"/>
    <xf numFmtId="0" fontId="1" fillId="62" borderId="63" applyNumberFormat="0" applyFill="0" applyAlignment="0"/>
    <xf numFmtId="0" fontId="1" fillId="62" borderId="63" applyNumberFormat="0" applyFill="0" applyAlignment="0"/>
    <xf numFmtId="0" fontId="1" fillId="62" borderId="63" applyNumberFormat="0" applyFill="0" applyAlignment="0"/>
    <xf numFmtId="0" fontId="1" fillId="62" borderId="63" applyNumberFormat="0" applyFill="0" applyAlignment="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0" fontId="205" fillId="57" borderId="46" applyNumberFormat="0" applyAlignment="0" applyProtection="0"/>
    <xf numFmtId="181" fontId="207" fillId="10" borderId="33" applyNumberFormat="0" applyAlignment="0" applyProtection="0"/>
    <xf numFmtId="181" fontId="207" fillId="10" borderId="33" applyNumberFormat="0" applyAlignment="0" applyProtection="0"/>
    <xf numFmtId="181" fontId="207" fillId="10" borderId="33" applyNumberFormat="0" applyAlignment="0" applyProtection="0"/>
    <xf numFmtId="181" fontId="207" fillId="10" borderId="33" applyNumberFormat="0" applyAlignment="0" applyProtection="0"/>
    <xf numFmtId="181" fontId="207" fillId="10" borderId="33" applyNumberFormat="0" applyAlignment="0" applyProtection="0"/>
    <xf numFmtId="181" fontId="207" fillId="10" borderId="33" applyNumberFormat="0" applyAlignment="0" applyProtection="0"/>
    <xf numFmtId="0" fontId="208" fillId="10" borderId="33" applyNumberFormat="0" applyAlignment="0" applyProtection="0"/>
    <xf numFmtId="0" fontId="26" fillId="4" borderId="4" applyNumberFormat="0"/>
    <xf numFmtId="0" fontId="26" fillId="4" borderId="1" applyNumberFormat="0"/>
    <xf numFmtId="49" fontId="209" fillId="59" borderId="47">
      <alignment horizontal="right" indent="2"/>
    </xf>
    <xf numFmtId="49" fontId="209" fillId="3" borderId="47" applyFill="0">
      <alignment horizontal="right" indent="2"/>
    </xf>
    <xf numFmtId="49" fontId="209" fillId="3" borderId="47" applyFill="0">
      <alignment horizontal="right" indent="2"/>
    </xf>
    <xf numFmtId="49" fontId="210" fillId="59" borderId="47">
      <alignment horizontal="right" indent="2"/>
    </xf>
    <xf numFmtId="49" fontId="108" fillId="59" borderId="47">
      <alignment horizontal="right" indent="2"/>
    </xf>
    <xf numFmtId="193" fontId="21" fillId="0" borderId="0" applyFont="0" applyFill="0" applyBorder="0" applyAlignment="0" applyProtection="0">
      <protection locked="0"/>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21" fillId="0" borderId="0" applyFont="0" applyFill="0" applyBorder="0" applyAlignment="0" applyProtection="0">
      <protection locked="0"/>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39" fillId="0" borderId="0" applyFont="0" applyFill="0" applyBorder="0" applyAlignment="0" applyProtection="0">
      <protection locked="0"/>
    </xf>
    <xf numFmtId="193" fontId="75" fillId="0" borderId="0" applyFill="0" applyBorder="0" applyAlignment="0" applyProtection="0">
      <protection locked="0"/>
    </xf>
    <xf numFmtId="193" fontId="21" fillId="0" borderId="0" applyFont="0" applyFill="0" applyBorder="0" applyAlignment="0" applyProtection="0">
      <protection locked="0"/>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21" fillId="0" borderId="0" applyFont="0" applyFill="0" applyBorder="0" applyAlignment="0" applyProtection="0">
      <protection locked="0"/>
    </xf>
    <xf numFmtId="194" fontId="75" fillId="0" borderId="0" applyFill="0" applyBorder="0" applyAlignment="0" applyProtection="0">
      <protection locked="0"/>
    </xf>
    <xf numFmtId="215" fontId="67" fillId="0" borderId="38" applyFont="0" applyFill="0" applyBorder="0" applyAlignment="0" applyProtection="0">
      <alignment horizontal="center" vertical="top" wrapText="1"/>
    </xf>
    <xf numFmtId="215" fontId="67" fillId="0" borderId="38" applyFont="0" applyFill="0" applyBorder="0" applyAlignment="0" applyProtection="0">
      <alignment horizontal="center" vertical="top" wrapText="1"/>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21" fillId="0" borderId="0"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21" fillId="0" borderId="0"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76" fillId="2" borderId="2" applyFont="0" applyFill="0" applyBorder="0" applyAlignment="0" applyProtection="0">
      <protection locked="0"/>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69" fillId="0" borderId="0" applyFont="0" applyFill="0" applyBorder="0" applyAlignment="0" applyProtection="0"/>
    <xf numFmtId="9" fontId="1"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70" fillId="0" borderId="0" applyFont="0" applyFill="0" applyBorder="0" applyAlignment="0" applyProtection="0"/>
    <xf numFmtId="9" fontId="70"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70"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70"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70" fillId="0" borderId="0" applyFont="0" applyFill="0" applyBorder="0" applyAlignment="0" applyProtection="0"/>
    <xf numFmtId="9" fontId="2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67" fillId="0" borderId="0" applyFont="0" applyFill="0" applyBorder="0" applyAlignment="0" applyProtection="0"/>
    <xf numFmtId="9" fontId="67"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0" fontId="69"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69" fillId="0" borderId="0" applyFont="0" applyFill="0" applyBorder="0" applyAlignment="0" applyProtection="0"/>
    <xf numFmtId="0" fontId="69"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6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0" fontId="69"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96" fontId="5" fillId="4" borderId="0" applyFont="0" applyBorder="0" applyAlignment="0" applyProtection="0"/>
    <xf numFmtId="0" fontId="24" fillId="4" borderId="0" applyNumberFormat="0"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3" borderId="7" applyFill="0" applyBorder="0" applyProtection="0">
      <alignment horizontal="right"/>
    </xf>
    <xf numFmtId="0" fontId="78" fillId="3"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59" borderId="7" applyFill="0" applyBorder="0" applyProtection="0">
      <alignment horizontal="right"/>
    </xf>
    <xf numFmtId="0" fontId="78" fillId="3" borderId="7" applyFill="0" applyBorder="0" applyProtection="0">
      <alignment horizontal="right"/>
    </xf>
    <xf numFmtId="0" fontId="78" fillId="3" borderId="7" applyFill="0" applyBorder="0" applyProtection="0">
      <alignment horizontal="right"/>
    </xf>
    <xf numFmtId="0" fontId="78" fillId="59" borderId="7" applyFill="0" applyBorder="0" applyProtection="0">
      <alignment horizontal="right"/>
    </xf>
    <xf numFmtId="0" fontId="69" fillId="0" borderId="0"/>
    <xf numFmtId="0" fontId="24" fillId="4" borderId="8" applyFill="0">
      <alignment horizontal="right"/>
    </xf>
    <xf numFmtId="166" fontId="70" fillId="2" borderId="65"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70" fillId="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83" fontId="1" fillId="62" borderId="66" applyNumberFormat="0" applyFont="0" applyFill="0" applyAlignment="0" applyProtection="0"/>
    <xf numFmtId="197" fontId="5" fillId="4" borderId="0" applyFont="0" applyBorder="0" applyAlignment="0" applyProtection="0"/>
    <xf numFmtId="197" fontId="5" fillId="4" borderId="0" applyFont="0" applyBorder="0" applyAlignment="0" applyProtection="0"/>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168" fontId="109" fillId="0" borderId="48" applyFont="0" applyAlignment="0">
      <alignment vertical="top" wrapText="1"/>
    </xf>
    <xf numFmtId="0" fontId="140" fillId="59" borderId="50" applyNumberFormat="0">
      <alignment horizontal="left"/>
    </xf>
    <xf numFmtId="0" fontId="5" fillId="4" borderId="49" applyNumberFormat="0" applyFont="0" applyAlignment="0"/>
    <xf numFmtId="0" fontId="5" fillId="4" borderId="49" applyNumberFormat="0" applyFont="0" applyAlignment="0"/>
    <xf numFmtId="0" fontId="5" fillId="4" borderId="49" applyNumberFormat="0" applyFont="0" applyAlignment="0"/>
    <xf numFmtId="0" fontId="140" fillId="59" borderId="50" applyNumberFormat="0">
      <alignment horizontal="left"/>
    </xf>
    <xf numFmtId="0" fontId="22" fillId="59" borderId="50" applyNumberFormat="0">
      <alignment horizontal="left"/>
    </xf>
    <xf numFmtId="0" fontId="5" fillId="4" borderId="49" applyNumberFormat="0" applyFont="0" applyAlignment="0"/>
    <xf numFmtId="0" fontId="5" fillId="4" borderId="49" applyNumberFormat="0" applyFont="0" applyAlignment="0"/>
    <xf numFmtId="0" fontId="140" fillId="59" borderId="50" applyNumberFormat="0">
      <alignment horizontal="left"/>
    </xf>
    <xf numFmtId="0" fontId="5" fillId="4" borderId="49" applyNumberFormat="0" applyFont="0" applyAlignment="0"/>
    <xf numFmtId="0" fontId="5" fillId="4" borderId="49" applyNumberFormat="0" applyFont="0" applyAlignment="0"/>
    <xf numFmtId="0" fontId="140" fillId="59" borderId="50" applyNumberFormat="0">
      <alignment horizontal="left"/>
    </xf>
    <xf numFmtId="0" fontId="140" fillId="59" borderId="50" applyNumberFormat="0">
      <alignment horizontal="left"/>
    </xf>
    <xf numFmtId="0" fontId="5" fillId="4" borderId="49" applyNumberFormat="0" applyFont="0" applyAlignment="0"/>
    <xf numFmtId="0" fontId="5" fillId="4" borderId="49" applyNumberFormat="0" applyFont="0" applyAlignment="0"/>
    <xf numFmtId="0" fontId="5" fillId="4" borderId="49" applyNumberFormat="0" applyFont="0" applyAlignment="0"/>
    <xf numFmtId="0" fontId="5" fillId="4" borderId="49" applyNumberFormat="0" applyFont="0" applyAlignment="0"/>
    <xf numFmtId="0" fontId="5" fillId="4" borderId="49" applyNumberFormat="0" applyFont="0" applyAlignment="0"/>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0" fontId="69" fillId="0" borderId="0"/>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0" fontId="69" fillId="0" borderId="0"/>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69" fillId="0" borderId="0"/>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0" fontId="26" fillId="4" borderId="0" applyBorder="0">
      <alignment horizontal="left"/>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9" fillId="0" borderId="0" applyFont="0" applyFill="0" applyBorder="0" applyAlignment="0" applyProtection="0">
      <alignment horizontal="left"/>
      <protection locked="0"/>
    </xf>
    <xf numFmtId="198" fontId="172" fillId="0" borderId="0" applyFont="0" applyFill="0" applyBorder="0" applyAlignment="0" applyProtection="0">
      <alignment horizontal="left"/>
      <protection locked="0"/>
    </xf>
    <xf numFmtId="198" fontId="75" fillId="0" borderId="0" applyFill="0" applyBorder="0" applyAlignment="0" applyProtection="0">
      <alignment horizontal="left"/>
      <protection locked="0"/>
    </xf>
    <xf numFmtId="0" fontId="26" fillId="4" borderId="0" applyBorder="0">
      <alignment horizontal="left"/>
    </xf>
    <xf numFmtId="198" fontId="21" fillId="0" borderId="0" applyFont="0" applyFill="0" applyBorder="0" applyAlignment="0" applyProtection="0">
      <alignment horizontal="left"/>
      <protection locked="0"/>
    </xf>
    <xf numFmtId="198" fontId="212" fillId="0" borderId="0" applyFont="0" applyFill="0" applyBorder="0" applyAlignment="0" applyProtection="0">
      <alignment horizontal="left"/>
      <protection locked="0"/>
    </xf>
    <xf numFmtId="198" fontId="212" fillId="0" borderId="0" applyFont="0" applyFill="0" applyBorder="0" applyAlignment="0" applyProtection="0">
      <alignment horizontal="left"/>
      <protection locked="0"/>
    </xf>
    <xf numFmtId="0" fontId="26" fillId="4" borderId="0" applyFill="0" applyBorder="0">
      <alignment horizontal="left"/>
    </xf>
    <xf numFmtId="49" fontId="75" fillId="59" borderId="0" applyFill="0">
      <alignment horizontal="left" vertical="center" wrapText="1"/>
    </xf>
    <xf numFmtId="49" fontId="75" fillId="3" borderId="0" applyFill="0">
      <alignment horizontal="left" vertical="center" wrapText="1"/>
    </xf>
    <xf numFmtId="49" fontId="75" fillId="3" borderId="0" applyFill="0">
      <alignment horizontal="left" vertical="center" wrapText="1"/>
    </xf>
    <xf numFmtId="0" fontId="69" fillId="0" borderId="0"/>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75" fillId="0" borderId="0" applyFill="0" applyBorder="0">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98" fontId="111" fillId="59" borderId="0" applyFill="0"/>
    <xf numFmtId="198" fontId="111" fillId="3" borderId="0" applyFill="0"/>
    <xf numFmtId="198" fontId="111" fillId="3" borderId="0" applyFill="0"/>
    <xf numFmtId="0" fontId="69" fillId="0" borderId="0"/>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216" fontId="21" fillId="0" borderId="0" applyFont="0" applyFill="0" applyBorder="0" applyAlignment="0" applyProtection="0">
      <alignment horizontal="left"/>
      <protection locked="0"/>
    </xf>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216" fontId="21" fillId="0" borderId="0" applyFont="0" applyFill="0" applyBorder="0" applyAlignment="0" applyProtection="0">
      <alignment horizontal="left"/>
      <protection locked="0"/>
    </xf>
    <xf numFmtId="216" fontId="21" fillId="0" borderId="0" applyFont="0" applyFill="0" applyBorder="0" applyAlignment="0" applyProtection="0">
      <alignment horizontal="left"/>
      <protection locked="0"/>
    </xf>
    <xf numFmtId="198" fontId="213" fillId="0" borderId="0" applyFill="0" applyAlignment="0"/>
    <xf numFmtId="0" fontId="112" fillId="0" borderId="0" applyNumberFormat="0" applyFill="0" applyBorder="0" applyAlignment="0" applyProtection="0"/>
    <xf numFmtId="0" fontId="112" fillId="0" borderId="0" applyNumberFormat="0" applyFill="0" applyBorder="0" applyAlignment="0" applyProtection="0"/>
    <xf numFmtId="0" fontId="214" fillId="0" borderId="0" applyNumberFormat="0" applyFill="0" applyBorder="0" applyAlignment="0" applyProtection="0"/>
    <xf numFmtId="0" fontId="69" fillId="0" borderId="0"/>
    <xf numFmtId="0" fontId="215" fillId="0" borderId="0" applyNumberFormat="0" applyFill="0" applyBorder="0" applyAlignment="0" applyProtection="0"/>
    <xf numFmtId="181" fontId="216" fillId="0" borderId="0" applyNumberFormat="0" applyFill="0" applyBorder="0" applyAlignment="0" applyProtection="0"/>
    <xf numFmtId="181" fontId="216" fillId="0" borderId="0" applyNumberFormat="0" applyFill="0" applyBorder="0" applyAlignment="0" applyProtection="0"/>
    <xf numFmtId="181" fontId="216" fillId="0" borderId="0" applyNumberFormat="0" applyFill="0" applyBorder="0" applyAlignment="0" applyProtection="0"/>
    <xf numFmtId="181" fontId="216" fillId="0" borderId="0" applyNumberFormat="0" applyFill="0" applyBorder="0" applyAlignment="0" applyProtection="0"/>
    <xf numFmtId="181" fontId="216" fillId="0" borderId="0" applyNumberFormat="0" applyFill="0" applyBorder="0" applyAlignment="0" applyProtection="0"/>
    <xf numFmtId="0" fontId="215" fillId="0" borderId="0" applyNumberFormat="0" applyFill="0" applyBorder="0" applyAlignment="0" applyProtection="0"/>
    <xf numFmtId="0" fontId="97" fillId="62" borderId="0"/>
    <xf numFmtId="0" fontId="172" fillId="62" borderId="0"/>
    <xf numFmtId="0" fontId="67" fillId="38" borderId="0"/>
    <xf numFmtId="0" fontId="69" fillId="0" borderId="0"/>
    <xf numFmtId="0" fontId="75" fillId="62" borderId="0"/>
    <xf numFmtId="181" fontId="173" fillId="62" borderId="0"/>
    <xf numFmtId="0" fontId="97" fillId="62" borderId="0"/>
    <xf numFmtId="0" fontId="172" fillId="62" borderId="0"/>
    <xf numFmtId="0" fontId="173" fillId="62" borderId="0"/>
    <xf numFmtId="0" fontId="173" fillId="62" borderId="0"/>
    <xf numFmtId="0" fontId="97" fillId="62" borderId="0"/>
    <xf numFmtId="0" fontId="21" fillId="38" borderId="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191" fontId="86" fillId="0" borderId="39">
      <protection locked="0"/>
    </xf>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191" fontId="86" fillId="0" borderId="39">
      <protection locked="0"/>
    </xf>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0" fontId="217" fillId="0" borderId="67" applyNumberFormat="0" applyFill="0" applyAlignment="0" applyProtection="0"/>
    <xf numFmtId="181" fontId="219" fillId="0" borderId="37" applyNumberFormat="0" applyFill="0" applyAlignment="0" applyProtection="0"/>
    <xf numFmtId="181" fontId="219" fillId="0" borderId="37" applyNumberFormat="0" applyFill="0" applyAlignment="0" applyProtection="0"/>
    <xf numFmtId="181" fontId="219" fillId="0" borderId="37" applyNumberFormat="0" applyFill="0" applyAlignment="0" applyProtection="0"/>
    <xf numFmtId="181" fontId="219" fillId="0" borderId="37" applyNumberFormat="0" applyFill="0" applyAlignment="0" applyProtection="0"/>
    <xf numFmtId="181" fontId="219" fillId="0" borderId="37" applyNumberFormat="0" applyFill="0" applyAlignment="0" applyProtection="0"/>
    <xf numFmtId="181" fontId="219" fillId="0" borderId="37" applyNumberFormat="0" applyFill="0" applyAlignment="0" applyProtection="0"/>
    <xf numFmtId="0" fontId="43" fillId="0" borderId="37" applyNumberFormat="0" applyFill="0" applyAlignment="0" applyProtection="0"/>
    <xf numFmtId="0" fontId="220" fillId="0" borderId="0" applyNumberFormat="0" applyFill="0" applyBorder="0" applyAlignment="0" applyProtection="0"/>
    <xf numFmtId="0" fontId="114" fillId="0" borderId="0" applyNumberFormat="0" applyFill="0" applyBorder="0" applyAlignment="0" applyProtection="0"/>
    <xf numFmtId="0" fontId="220" fillId="0" borderId="0" applyNumberFormat="0" applyFill="0" applyBorder="0" applyAlignment="0" applyProtection="0"/>
    <xf numFmtId="0" fontId="114" fillId="0" borderId="0" applyNumberFormat="0" applyFill="0" applyBorder="0" applyAlignment="0" applyProtection="0"/>
    <xf numFmtId="0" fontId="69" fillId="0" borderId="0"/>
    <xf numFmtId="181" fontId="221" fillId="0" borderId="0" applyNumberFormat="0" applyFill="0" applyBorder="0" applyAlignment="0" applyProtection="0"/>
    <xf numFmtId="181" fontId="221" fillId="0" borderId="0" applyNumberFormat="0" applyFill="0" applyBorder="0" applyAlignment="0" applyProtection="0"/>
    <xf numFmtId="181" fontId="221" fillId="0" borderId="0" applyNumberFormat="0" applyFill="0" applyBorder="0" applyAlignment="0" applyProtection="0"/>
    <xf numFmtId="181" fontId="221" fillId="0" borderId="0" applyNumberFormat="0" applyFill="0" applyBorder="0" applyAlignment="0" applyProtection="0"/>
    <xf numFmtId="181" fontId="221" fillId="0" borderId="0" applyNumberFormat="0" applyFill="0" applyBorder="0" applyAlignment="0" applyProtection="0"/>
    <xf numFmtId="181" fontId="221" fillId="0" borderId="0" applyNumberFormat="0" applyFill="0" applyBorder="0" applyAlignment="0" applyProtection="0"/>
    <xf numFmtId="0" fontId="116" fillId="0" borderId="0" applyNumberFormat="0" applyFill="0" applyBorder="0" applyAlignment="0" applyProtection="0"/>
    <xf numFmtId="217" fontId="21" fillId="0" borderId="0" applyFont="0" applyFill="0" applyBorder="0" applyAlignment="0" applyProtection="0">
      <alignment horizontal="left"/>
      <protection locked="0"/>
    </xf>
    <xf numFmtId="0" fontId="1" fillId="0" borderId="0"/>
    <xf numFmtId="9" fontId="1" fillId="0" borderId="0" applyFont="0" applyFill="0" applyBorder="0" applyAlignment="0" applyProtection="0"/>
    <xf numFmtId="0" fontId="1" fillId="0" borderId="0"/>
    <xf numFmtId="0" fontId="1" fillId="0" borderId="0"/>
    <xf numFmtId="0" fontId="82" fillId="37" borderId="43" applyFill="0">
      <alignment horizontal="right"/>
      <protection locked="0"/>
    </xf>
    <xf numFmtId="188" fontId="83" fillId="0" borderId="1" applyFont="0" applyFill="0" applyBorder="0" applyAlignment="0" applyProtection="0"/>
    <xf numFmtId="0" fontId="87" fillId="59" borderId="0" applyFill="0">
      <alignment horizontal="center" vertical="center" wrapText="1"/>
    </xf>
    <xf numFmtId="49" fontId="75" fillId="59" borderId="1" applyFill="0">
      <alignment horizontal="center" vertical="center" wrapText="1"/>
    </xf>
    <xf numFmtId="49" fontId="75" fillId="59" borderId="1" applyFill="0" applyProtection="0">
      <alignment horizontal="center" vertical="top" wrapText="1"/>
    </xf>
    <xf numFmtId="0" fontId="75" fillId="59" borderId="1" applyFill="0" applyProtection="0">
      <alignment horizontal="left" wrapText="1"/>
    </xf>
    <xf numFmtId="0" fontId="222" fillId="0" borderId="0" applyNumberFormat="0" applyFill="0" applyBorder="0" applyAlignment="0" applyProtection="0">
      <alignment horizontal="right"/>
    </xf>
    <xf numFmtId="0" fontId="128" fillId="57" borderId="40" applyNumberFormat="0" applyAlignment="0" applyProtection="0"/>
    <xf numFmtId="0" fontId="129" fillId="57" borderId="40" applyNumberFormat="0" applyAlignment="0" applyProtection="0"/>
    <xf numFmtId="0" fontId="73" fillId="57" borderId="40"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23" fillId="41" borderId="0" applyNumberFormat="0" applyBorder="0" applyAlignment="0" applyProtection="0"/>
    <xf numFmtId="0" fontId="183" fillId="44" borderId="40" applyNumberFormat="0" applyAlignment="0" applyProtection="0"/>
    <xf numFmtId="0" fontId="184" fillId="44" borderId="40" applyNumberFormat="0" applyAlignment="0" applyProtection="0"/>
    <xf numFmtId="0" fontId="99" fillId="44" borderId="40" applyNumberFormat="0" applyAlignment="0" applyProtection="0"/>
    <xf numFmtId="0" fontId="224" fillId="0" borderId="44" applyNumberFormat="0" applyFill="0" applyAlignment="0" applyProtection="0"/>
    <xf numFmtId="0" fontId="225"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192" fontId="1" fillId="0" borderId="0"/>
    <xf numFmtId="0" fontId="70" fillId="0" borderId="0"/>
    <xf numFmtId="0" fontId="203" fillId="0" borderId="0"/>
    <xf numFmtId="0" fontId="1" fillId="0" borderId="0"/>
    <xf numFmtId="0" fontId="1" fillId="0" borderId="0"/>
    <xf numFmtId="0" fontId="1" fillId="0" borderId="0"/>
    <xf numFmtId="0" fontId="1" fillId="0" borderId="0"/>
    <xf numFmtId="0" fontId="2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 fillId="12" borderId="36" applyNumberFormat="0" applyFont="0" applyAlignment="0" applyProtection="0"/>
    <xf numFmtId="0" fontId="67" fillId="61" borderId="45" applyNumberFormat="0" applyFont="0" applyAlignment="0" applyProtection="0"/>
    <xf numFmtId="0" fontId="205" fillId="57" borderId="46" applyNumberFormat="0" applyAlignment="0" applyProtection="0"/>
    <xf numFmtId="0" fontId="206" fillId="57" borderId="46" applyNumberFormat="0" applyAlignment="0" applyProtection="0"/>
    <xf numFmtId="0" fontId="107" fillId="57" borderId="46" applyNumberFormat="0" applyAlignment="0" applyProtection="0"/>
    <xf numFmtId="193" fontId="5" fillId="4" borderId="1">
      <alignment horizontal="right"/>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0" fontId="67" fillId="0" borderId="1">
      <alignment vertical="top" wrapText="1"/>
    </xf>
    <xf numFmtId="0" fontId="226" fillId="0" borderId="0" applyNumberFormat="0" applyFill="0" applyBorder="0" applyAlignment="0" applyProtection="0"/>
    <xf numFmtId="0" fontId="217" fillId="0" borderId="67"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27" fillId="0" borderId="0" applyNumberFormat="0" applyFill="0" applyBorder="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29" fillId="57"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130" fillId="65" borderId="40" applyNumberFormat="0" applyAlignment="0" applyProtection="0"/>
    <xf numFmtId="0" fontId="73" fillId="57" borderId="40" applyNumberFormat="0" applyAlignment="0" applyProtection="0"/>
    <xf numFmtId="0" fontId="73" fillId="57" borderId="40" applyNumberFormat="0" applyAlignment="0" applyProtection="0"/>
    <xf numFmtId="0" fontId="73" fillId="57" borderId="40"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208" fontId="67" fillId="3" borderId="54"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0" fontId="23" fillId="5" borderId="54">
      <alignment horizont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83" fillId="0" borderId="54" applyProtection="0"/>
    <xf numFmtId="0" fontId="83" fillId="0" borderId="54" applyProtection="0"/>
    <xf numFmtId="0" fontId="83" fillId="0" borderId="54" applyProtection="0"/>
    <xf numFmtId="0" fontId="83" fillId="0" borderId="54" applyProtection="0"/>
    <xf numFmtId="0" fontId="83" fillId="0" borderId="54" applyProtection="0"/>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protection locked="0"/>
    </xf>
    <xf numFmtId="0" fontId="83" fillId="0" borderId="54" applyProtection="0"/>
    <xf numFmtId="0" fontId="83" fillId="0" borderId="54" applyProtection="0"/>
    <xf numFmtId="0" fontId="25" fillId="0" borderId="54">
      <protection locked="0"/>
    </xf>
    <xf numFmtId="0" fontId="25" fillId="0" borderId="54">
      <protection locked="0"/>
    </xf>
    <xf numFmtId="0" fontId="25" fillId="0" borderId="54">
      <protection locked="0"/>
    </xf>
    <xf numFmtId="0" fontId="25" fillId="0" borderId="54">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83" fillId="0" borderId="54" applyProtection="0">
      <alignment horizontal="center"/>
    </xf>
    <xf numFmtId="0" fontId="83" fillId="0" borderId="54" applyProtection="0">
      <alignment horizontal="center"/>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0" fontId="83" fillId="0" borderId="54" applyProtection="0">
      <alignment horizontal="center"/>
    </xf>
    <xf numFmtId="0" fontId="83" fillId="0" borderId="54" applyProtection="0">
      <alignment horizontal="center"/>
    </xf>
    <xf numFmtId="0" fontId="83" fillId="0" borderId="54" applyProtection="0">
      <alignment horizontal="center"/>
    </xf>
    <xf numFmtId="0" fontId="25" fillId="0" borderId="54">
      <alignment horizontal="center"/>
      <protection locked="0"/>
    </xf>
    <xf numFmtId="0" fontId="25" fillId="0" borderId="54">
      <alignment horizontal="center"/>
      <protection locked="0"/>
    </xf>
    <xf numFmtId="0" fontId="25" fillId="0" borderId="54">
      <alignment horizontal="center"/>
      <protection locked="0"/>
    </xf>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5"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3"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88" fontId="85" fillId="0" borderId="54" applyFont="0" applyFill="0" applyBorder="0" applyAlignment="0" applyProtection="0"/>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169" fontId="23" fillId="5" borderId="54">
      <alignment horizontal="center" vertic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0" fontId="144" fillId="38" borderId="54" applyFill="0">
      <alignment horizont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171" fontId="144" fillId="38" borderId="54" applyFill="0">
      <alignment horizontal="center" vertical="center"/>
    </xf>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184" fillId="44"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60"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206" fillId="57"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65"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3"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194" fontId="5" fillId="4" borderId="54">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3"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59"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3" borderId="54" applyFill="0">
      <alignment horizontal="center" vertical="center"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3"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59"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49" fontId="75" fillId="3" borderId="54" applyFill="0" applyProtection="0">
      <alignment horizontal="center" vertical="top"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3"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59"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75" fillId="3" borderId="54" applyFill="0" applyProtection="0">
      <alignment horizontal="left"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34" fillId="4" borderId="54" applyAlignment="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Protection="0">
      <alignment horizontal="center" vertical="center"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lignment horizontal="center"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0" fontId="26" fillId="4" borderId="54" applyAlignment="0" applyProtection="0">
      <alignment vertical="top" wrapText="1"/>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98" fontId="211" fillId="0" borderId="54" applyFont="0" applyFill="0" applyBorder="0" applyAlignment="0" applyProtection="0">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172" fontId="211" fillId="0" borderId="54">
      <alignment horizontal="left"/>
      <protection locked="0"/>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40" fontId="67" fillId="0" borderId="54">
      <alignment vertical="top" wrapText="1"/>
    </xf>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199" fontId="83" fillId="0" borderId="54" applyFill="0" applyAlignment="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68"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186" fontId="76" fillId="2" borderId="2" applyFont="0" applyFill="0" applyBorder="0" applyAlignment="0" applyProtection="0">
      <protection locked="0"/>
    </xf>
    <xf numFmtId="0" fontId="28" fillId="5" borderId="3" applyBorder="0"/>
    <xf numFmtId="194" fontId="76" fillId="2" borderId="2" applyFont="0" applyFill="0" applyBorder="0" applyAlignment="0" applyProtection="0">
      <protection locked="0"/>
    </xf>
    <xf numFmtId="0" fontId="128" fillId="57" borderId="40" applyNumberFormat="0" applyAlignment="0" applyProtection="0"/>
    <xf numFmtId="0" fontId="129" fillId="57" borderId="40" applyNumberFormat="0" applyAlignment="0" applyProtection="0"/>
    <xf numFmtId="0" fontId="73" fillId="57" borderId="40"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83" fillId="44" borderId="40" applyNumberFormat="0" applyAlignment="0" applyProtection="0"/>
    <xf numFmtId="0" fontId="184" fillId="44" borderId="40" applyNumberFormat="0" applyAlignment="0" applyProtection="0"/>
    <xf numFmtId="0" fontId="99" fillId="44" borderId="40" applyNumberFormat="0" applyAlignment="0" applyProtection="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61" borderId="45" applyNumberFormat="0" applyFont="0" applyAlignment="0" applyProtection="0"/>
    <xf numFmtId="0" fontId="109" fillId="61" borderId="45" applyNumberFormat="0" applyFont="0" applyAlignment="0" applyProtection="0"/>
    <xf numFmtId="0" fontId="117" fillId="61" borderId="45" applyNumberFormat="0" applyFont="0" applyAlignment="0" applyProtection="0"/>
    <xf numFmtId="0" fontId="1" fillId="12" borderId="36" applyNumberFormat="0" applyFont="0" applyAlignment="0" applyProtection="0"/>
    <xf numFmtId="0" fontId="67" fillId="61" borderId="45" applyNumberFormat="0" applyFont="0" applyAlignment="0" applyProtection="0"/>
    <xf numFmtId="0" fontId="205" fillId="57" borderId="46" applyNumberFormat="0" applyAlignment="0" applyProtection="0"/>
    <xf numFmtId="0" fontId="206" fillId="57" borderId="46" applyNumberFormat="0" applyAlignment="0" applyProtection="0"/>
    <xf numFmtId="0" fontId="107" fillId="57" borderId="46"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217" fillId="0" borderId="67" applyNumberFormat="0" applyFill="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36"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36"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92" fontId="1" fillId="0" borderId="0"/>
    <xf numFmtId="0" fontId="67" fillId="61" borderId="45" applyNumberFormat="0" applyFont="0" applyAlignment="0" applyProtection="0"/>
    <xf numFmtId="9" fontId="1" fillId="0" borderId="0" applyFont="0" applyFill="0" applyBorder="0" applyAlignment="0" applyProtection="0"/>
    <xf numFmtId="188" fontId="85" fillId="0" borderId="1" applyFont="0" applyFill="0" applyBorder="0" applyAlignment="0" applyProtection="0"/>
    <xf numFmtId="49" fontId="75" fillId="3" borderId="1" applyFill="0">
      <alignment horizontal="center" vertical="center" wrapText="1"/>
    </xf>
    <xf numFmtId="49" fontId="75" fillId="3" borderId="1" applyFill="0" applyProtection="0">
      <alignment horizontal="center" vertical="top" wrapText="1"/>
    </xf>
    <xf numFmtId="0" fontId="75" fillId="3" borderId="1" applyFill="0" applyProtection="0">
      <alignment horizontal="left" wrapText="1"/>
    </xf>
    <xf numFmtId="167"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4" borderId="54" applyNumberFormat="0"/>
    <xf numFmtId="0" fontId="26" fillId="4" borderId="54" applyNumberFormat="0"/>
    <xf numFmtId="0" fontId="25" fillId="0" borderId="54">
      <alignment horizontal="center"/>
      <protection locked="0"/>
    </xf>
    <xf numFmtId="0" fontId="83" fillId="0" borderId="54" applyProtection="0"/>
    <xf numFmtId="0" fontId="25" fillId="0" borderId="54">
      <protection locked="0"/>
    </xf>
    <xf numFmtId="0" fontId="23" fillId="5" borderId="54">
      <alignment horizontal="center"/>
    </xf>
    <xf numFmtId="0" fontId="23" fillId="0" borderId="54">
      <alignment horizontal="center" vertical="center"/>
      <protection locked="0"/>
    </xf>
    <xf numFmtId="0" fontId="48" fillId="0" borderId="0" applyNumberFormat="0" applyFill="0" applyBorder="0" applyAlignment="0" applyProtection="0"/>
    <xf numFmtId="0" fontId="49" fillId="0" borderId="29"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1" fillId="0" borderId="0" applyNumberFormat="0" applyFill="0" applyBorder="0" applyAlignment="0" applyProtection="0"/>
    <xf numFmtId="0" fontId="23" fillId="0" borderId="54">
      <alignment horizontal="center" vertical="center"/>
      <protection locked="0"/>
    </xf>
    <xf numFmtId="0" fontId="73" fillId="57" borderId="40" applyNumberFormat="0" applyAlignment="0" applyProtection="0"/>
    <xf numFmtId="0" fontId="1" fillId="0" borderId="0"/>
    <xf numFmtId="0" fontId="1" fillId="0" borderId="0"/>
    <xf numFmtId="0" fontId="73" fillId="57" borderId="40" applyNumberFormat="0" applyAlignment="0" applyProtection="0"/>
    <xf numFmtId="0" fontId="129" fillId="57" borderId="40" applyNumberFormat="0" applyAlignment="0" applyProtection="0"/>
    <xf numFmtId="0" fontId="144" fillId="38" borderId="1" applyFill="0">
      <alignment horizontal="center"/>
    </xf>
    <xf numFmtId="171" fontId="144" fillId="38" borderId="1" applyFill="0">
      <alignment horizontal="center" vertical="center"/>
    </xf>
    <xf numFmtId="0" fontId="99" fillId="44" borderId="40" applyNumberFormat="0" applyAlignment="0" applyProtection="0"/>
    <xf numFmtId="0" fontId="184" fillId="44" borderId="40" applyNumberFormat="0" applyAlignment="0" applyProtection="0"/>
    <xf numFmtId="0"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67" fillId="61" borderId="45" applyNumberFormat="0" applyFont="0" applyAlignment="0" applyProtection="0"/>
    <xf numFmtId="0" fontId="109" fillId="61" borderId="45" applyNumberFormat="0" applyFont="0" applyAlignment="0" applyProtection="0"/>
    <xf numFmtId="0" fontId="107" fillId="57" borderId="46" applyNumberFormat="0" applyAlignment="0" applyProtection="0"/>
    <xf numFmtId="0" fontId="206" fillId="57" borderId="46" applyNumberFormat="0" applyAlignment="0" applyProtection="0"/>
    <xf numFmtId="198" fontId="211" fillId="0" borderId="1" applyFont="0" applyFill="0" applyBorder="0" applyAlignment="0" applyProtection="0">
      <alignment horizontal="left"/>
      <protection locked="0"/>
    </xf>
    <xf numFmtId="172" fontId="211" fillId="0" borderId="1">
      <alignment horizontal="left"/>
      <protection locked="0"/>
    </xf>
    <xf numFmtId="0" fontId="113" fillId="0" borderId="51" applyNumberFormat="0" applyFill="0" applyAlignment="0" applyProtection="0"/>
    <xf numFmtId="0" fontId="218" fillId="0" borderId="51" applyNumberFormat="0" applyFill="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92" fontId="1" fillId="0" borderId="0"/>
    <xf numFmtId="192" fontId="1" fillId="0" borderId="0"/>
    <xf numFmtId="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07" fillId="65" borderId="46" applyNumberFormat="0" applyAlignment="0" applyProtection="0"/>
    <xf numFmtId="0" fontId="99" fillId="60" borderId="40" applyNumberFormat="0" applyAlignment="0" applyProtection="0"/>
    <xf numFmtId="0" fontId="130" fillId="65" borderId="40" applyNumberFormat="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92" fontId="1" fillId="0" borderId="0"/>
    <xf numFmtId="192" fontId="1" fillId="0" borderId="0"/>
    <xf numFmtId="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28" fillId="5" borderId="3" applyBorder="0"/>
    <xf numFmtId="0" fontId="1" fillId="0" borderId="0"/>
    <xf numFmtId="0" fontId="1" fillId="0" borderId="0"/>
    <xf numFmtId="0"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86" fontId="76" fillId="2" borderId="2" applyFont="0" applyFill="0" applyBorder="0" applyAlignment="0" applyProtection="0">
      <protection locked="0"/>
    </xf>
    <xf numFmtId="194" fontId="76" fillId="2" borderId="2" applyFont="0" applyFill="0" applyBorder="0" applyAlignment="0" applyProtection="0">
      <protection locked="0"/>
    </xf>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92" fontId="1" fillId="0" borderId="0"/>
    <xf numFmtId="192" fontId="1" fillId="0" borderId="0"/>
    <xf numFmtId="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92" fontId="1" fillId="0" borderId="0"/>
    <xf numFmtId="192" fontId="1" fillId="0" borderId="0"/>
    <xf numFmtId="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202" fontId="67" fillId="38" borderId="54" applyNumberFormat="0" applyFill="0" applyAlignment="0"/>
    <xf numFmtId="0" fontId="25" fillId="0" borderId="54">
      <alignment horizontal="center"/>
      <protection locked="0"/>
    </xf>
    <xf numFmtId="0" fontId="122" fillId="0" borderId="54">
      <alignment horizontal="center"/>
    </xf>
    <xf numFmtId="0" fontId="23" fillId="5" borderId="54">
      <alignment horizontal="center"/>
    </xf>
    <xf numFmtId="0" fontId="25" fillId="0" borderId="54">
      <protection locked="0"/>
    </xf>
    <xf numFmtId="0" fontId="26" fillId="4" borderId="54" applyNumberFormat="0"/>
    <xf numFmtId="208" fontId="67" fillId="3" borderId="54" applyFont="0" applyFill="0" applyBorder="0" applyAlignment="0" applyProtection="0"/>
    <xf numFmtId="0" fontId="25" fillId="0" borderId="54">
      <protection locked="0"/>
    </xf>
    <xf numFmtId="0" fontId="28" fillId="5" borderId="3" applyBorder="0"/>
    <xf numFmtId="0" fontId="26" fillId="4" borderId="54" applyNumberFormat="0"/>
    <xf numFmtId="0" fontId="1" fillId="0" borderId="0"/>
    <xf numFmtId="0" fontId="1" fillId="0" borderId="0"/>
    <xf numFmtId="0" fontId="1" fillId="0" borderId="0"/>
    <xf numFmtId="0" fontId="28" fillId="5" borderId="3" applyBorder="0"/>
    <xf numFmtId="0" fontId="25" fillId="0" borderId="54">
      <protection locked="0"/>
    </xf>
    <xf numFmtId="208" fontId="67" fillId="3" borderId="54" applyFont="0" applyFill="0" applyBorder="0" applyAlignment="0" applyProtection="0"/>
    <xf numFmtId="0" fontId="26" fillId="4" borderId="54" applyNumberFormat="0"/>
    <xf numFmtId="0" fontId="25" fillId="0" borderId="54">
      <protection locked="0"/>
    </xf>
    <xf numFmtId="0" fontId="23" fillId="5" borderId="54">
      <alignment horizontal="center"/>
    </xf>
    <xf numFmtId="0" fontId="122" fillId="0" borderId="54">
      <alignment horizontal="center"/>
    </xf>
    <xf numFmtId="0" fontId="25" fillId="0" borderId="54">
      <alignment horizontal="center"/>
      <protection locked="0"/>
    </xf>
    <xf numFmtId="202" fontId="67" fillId="38" borderId="54" applyNumberFormat="0" applyFill="0" applyAlignment="0"/>
    <xf numFmtId="194" fontId="76" fillId="2" borderId="2" applyFont="0" applyFill="0" applyBorder="0" applyAlignment="0" applyProtection="0">
      <protection locked="0"/>
    </xf>
    <xf numFmtId="186" fontId="76" fillId="2" borderId="2" applyFont="0" applyFill="0" applyBorder="0" applyAlignment="0" applyProtection="0">
      <protection locked="0"/>
    </xf>
    <xf numFmtId="0" fontId="28" fillId="5" borderId="3" applyBorder="0"/>
    <xf numFmtId="169" fontId="23" fillId="5" borderId="1">
      <alignment horizontal="center" vertical="center"/>
    </xf>
    <xf numFmtId="0" fontId="130" fillId="65" borderId="40" applyNumberFormat="0" applyAlignment="0" applyProtection="0"/>
    <xf numFmtId="0" fontId="99" fillId="60" borderId="40" applyNumberFormat="0" applyAlignment="0" applyProtection="0"/>
    <xf numFmtId="0" fontId="107" fillId="65" borderId="46" applyNumberFormat="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06"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84"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44" fillId="38" borderId="1" applyFill="0">
      <alignment horizontal="center"/>
    </xf>
    <xf numFmtId="171" fontId="144" fillId="38" borderId="1" applyFill="0">
      <alignment horizontal="center" vertical="center"/>
    </xf>
    <xf numFmtId="49" fontId="75" fillId="59" borderId="1" applyFill="0" applyProtection="0">
      <alignment horizontal="center" vertical="top" wrapText="1"/>
    </xf>
    <xf numFmtId="193" fontId="5" fillId="4" borderId="1">
      <alignment horizontal="right"/>
    </xf>
    <xf numFmtId="0" fontId="73" fillId="57" borderId="40" applyNumberFormat="0" applyAlignment="0" applyProtection="0"/>
    <xf numFmtId="193" fontId="5" fillId="4" borderId="1">
      <alignment horizontal="right"/>
    </xf>
    <xf numFmtId="0" fontId="129" fillId="57" borderId="40" applyNumberFormat="0" applyAlignment="0" applyProtection="0"/>
    <xf numFmtId="0" fontId="34" fillId="4" borderId="1" applyAlignment="0">
      <alignment horizontal="center" vertical="center" wrapText="1"/>
    </xf>
    <xf numFmtId="0" fontId="26" fillId="4" borderId="1" applyProtection="0">
      <alignment horizontal="center" vertical="center" wrapText="1"/>
    </xf>
    <xf numFmtId="188" fontId="83" fillId="0" borderId="1" applyFont="0" applyFill="0" applyBorder="0" applyAlignment="0" applyProtection="0"/>
    <xf numFmtId="0" fontId="73" fillId="57" borderId="40" applyNumberFormat="0" applyAlignment="0" applyProtection="0"/>
    <xf numFmtId="0" fontId="75" fillId="59" borderId="1" applyFill="0" applyProtection="0">
      <alignment horizontal="left" wrapText="1"/>
    </xf>
    <xf numFmtId="49" fontId="75" fillId="59" borderId="1" applyFill="0">
      <alignment horizontal="center" vertical="center" wrapText="1"/>
    </xf>
    <xf numFmtId="0" fontId="73" fillId="57" borderId="40" applyNumberFormat="0" applyAlignment="0" applyProtection="0"/>
    <xf numFmtId="172" fontId="211" fillId="0" borderId="1">
      <alignment horizontal="left"/>
      <protection locked="0"/>
    </xf>
    <xf numFmtId="0" fontId="26" fillId="4" borderId="1" applyAlignment="0" applyProtection="0">
      <alignment vertical="top" wrapText="1"/>
    </xf>
    <xf numFmtId="0" fontId="26" fillId="4" borderId="1" applyAlignment="0">
      <alignment horizontal="center" vertical="top" wrapText="1"/>
    </xf>
    <xf numFmtId="198" fontId="211" fillId="0" borderId="1" applyFont="0" applyFill="0" applyBorder="0" applyAlignment="0" applyProtection="0">
      <alignment horizontal="left"/>
      <protection locked="0"/>
    </xf>
    <xf numFmtId="0" fontId="26" fillId="4" borderId="54" applyNumberFormat="0"/>
    <xf numFmtId="40" fontId="67" fillId="0" borderId="1">
      <alignment vertical="top" wrapText="1"/>
    </xf>
    <xf numFmtId="199" fontId="83" fillId="0" borderId="1" applyFill="0" applyAlignment="0"/>
    <xf numFmtId="168" fontId="1" fillId="0" borderId="0" applyFont="0" applyFill="0" applyBorder="0" applyAlignment="0" applyProtection="0"/>
    <xf numFmtId="168" fontId="1" fillId="0" borderId="0" applyFont="0" applyFill="0" applyBorder="0" applyAlignment="0" applyProtection="0"/>
    <xf numFmtId="188" fontId="83" fillId="0" borderId="1" applyFont="0" applyFill="0" applyBorder="0" applyAlignment="0" applyProtection="0"/>
    <xf numFmtId="0" fontId="144" fillId="38" borderId="1" applyFill="0">
      <alignment horizontal="center"/>
    </xf>
    <xf numFmtId="171" fontId="144" fillId="38" borderId="1" applyFill="0">
      <alignment horizontal="center" vertical="center"/>
    </xf>
    <xf numFmtId="0" fontId="1" fillId="0" borderId="0"/>
    <xf numFmtId="0" fontId="1" fillId="0" borderId="0"/>
    <xf numFmtId="0"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194" fontId="76" fillId="2" borderId="2" applyFont="0" applyFill="0" applyBorder="0" applyAlignment="0" applyProtection="0">
      <protection locked="0"/>
    </xf>
    <xf numFmtId="9" fontId="1" fillId="0" borderId="0" applyFont="0" applyFill="0" applyBorder="0" applyAlignment="0" applyProtection="0"/>
    <xf numFmtId="0" fontId="122" fillId="0" borderId="54">
      <alignment horizontal="center"/>
    </xf>
    <xf numFmtId="0" fontId="23" fillId="5" borderId="54">
      <alignment horizontal="center"/>
    </xf>
    <xf numFmtId="0" fontId="25" fillId="0" borderId="54">
      <protection locked="0"/>
    </xf>
    <xf numFmtId="0" fontId="25" fillId="0" borderId="54">
      <alignment horizontal="center"/>
      <protection locked="0"/>
    </xf>
    <xf numFmtId="0" fontId="26" fillId="4" borderId="54" applyNumberFormat="0"/>
    <xf numFmtId="0" fontId="25" fillId="0" borderId="54">
      <alignment horizontal="center"/>
      <protection locked="0"/>
    </xf>
    <xf numFmtId="202" fontId="67" fillId="38" borderId="54" applyNumberFormat="0" applyFill="0" applyAlignment="0"/>
    <xf numFmtId="194" fontId="76" fillId="2" borderId="2" applyFont="0" applyFill="0" applyBorder="0" applyAlignment="0" applyProtection="0">
      <protection locked="0"/>
    </xf>
    <xf numFmtId="0" fontId="28" fillId="5" borderId="3" applyBorder="0"/>
    <xf numFmtId="202" fontId="67" fillId="38" borderId="54" applyNumberFormat="0" applyFill="0" applyAlignment="0"/>
    <xf numFmtId="208" fontId="67" fillId="3" borderId="54" applyFont="0" applyFill="0" applyBorder="0" applyAlignment="0" applyProtection="0"/>
    <xf numFmtId="0" fontId="25" fillId="0" borderId="54">
      <protection locked="0"/>
    </xf>
    <xf numFmtId="0" fontId="26" fillId="4" borderId="54" applyNumberFormat="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5" fillId="0" borderId="54">
      <alignment horizontal="center"/>
      <protection locked="0"/>
    </xf>
    <xf numFmtId="0" fontId="122" fillId="0" borderId="54">
      <alignment horizontal="center"/>
    </xf>
    <xf numFmtId="0" fontId="25" fillId="0" borderId="54">
      <protection locked="0"/>
    </xf>
    <xf numFmtId="0" fontId="26" fillId="4" borderId="54" applyNumberFormat="0"/>
    <xf numFmtId="0" fontId="122" fillId="0" borderId="54">
      <alignment horizontal="center"/>
    </xf>
    <xf numFmtId="0" fontId="23" fillId="5" borderId="54">
      <alignment horizontal="center"/>
    </xf>
    <xf numFmtId="0" fontId="25" fillId="0" borderId="54">
      <protection locked="0"/>
    </xf>
    <xf numFmtId="0" fontId="26" fillId="4" borderId="54" applyNumberFormat="0"/>
    <xf numFmtId="208" fontId="67" fillId="3" borderId="54" applyFont="0" applyFill="0" applyBorder="0" applyAlignment="0" applyProtection="0"/>
    <xf numFmtId="0" fontId="25" fillId="0" borderId="54">
      <protection locked="0"/>
    </xf>
    <xf numFmtId="0" fontId="28" fillId="5" borderId="3" applyBorder="0"/>
    <xf numFmtId="0" fontId="26" fillId="4" borderId="54" applyNumberFormat="0"/>
    <xf numFmtId="167"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0" fontId="1" fillId="0" borderId="0"/>
    <xf numFmtId="0" fontId="218" fillId="0" borderId="51" applyNumberFormat="0" applyFill="0" applyAlignment="0" applyProtection="0"/>
    <xf numFmtId="0" fontId="109" fillId="61" borderId="45" applyNumberFormat="0" applyFont="0" applyAlignment="0" applyProtection="0"/>
    <xf numFmtId="0" fontId="1" fillId="0" borderId="0"/>
    <xf numFmtId="0" fontId="1" fillId="0" borderId="0"/>
    <xf numFmtId="0" fontId="1" fillId="0" borderId="0"/>
    <xf numFmtId="0" fontId="1" fillId="0" borderId="0"/>
    <xf numFmtId="0" fontId="1" fillId="0" borderId="0"/>
    <xf numFmtId="192" fontId="1" fillId="0" borderId="0"/>
    <xf numFmtId="0" fontId="113" fillId="0" borderId="51" applyNumberFormat="0" applyFill="0" applyAlignment="0" applyProtection="0"/>
    <xf numFmtId="194" fontId="76" fillId="2" borderId="2" applyFont="0" applyFill="0" applyBorder="0" applyAlignment="0" applyProtection="0">
      <protection locked="0"/>
    </xf>
    <xf numFmtId="0" fontId="26" fillId="4" borderId="54" applyNumberFormat="0"/>
    <xf numFmtId="0" fontId="23" fillId="0" borderId="54">
      <alignment horizontal="center" vertical="center"/>
      <protection locked="0"/>
    </xf>
    <xf numFmtId="0" fontId="1" fillId="0" borderId="0"/>
    <xf numFmtId="192" fontId="1" fillId="0" borderId="0"/>
    <xf numFmtId="192" fontId="1" fillId="0" borderId="0"/>
    <xf numFmtId="0" fontId="1" fillId="0" borderId="0"/>
    <xf numFmtId="192" fontId="1" fillId="0" borderId="0"/>
    <xf numFmtId="0" fontId="1" fillId="0" borderId="0"/>
    <xf numFmtId="166" fontId="1" fillId="0" borderId="0" applyFont="0" applyFill="0" applyBorder="0" applyAlignment="0" applyProtection="0"/>
    <xf numFmtId="0" fontId="26" fillId="4" borderId="54" applyNumberFormat="0"/>
    <xf numFmtId="0" fontId="25" fillId="0" borderId="54">
      <protection locked="0"/>
    </xf>
    <xf numFmtId="166" fontId="1" fillId="0" borderId="0" applyFont="0" applyFill="0" applyBorder="0" applyAlignment="0" applyProtection="0"/>
    <xf numFmtId="0" fontId="83" fillId="0" borderId="54" applyProtection="0">
      <alignment horizontal="center"/>
    </xf>
    <xf numFmtId="168" fontId="1" fillId="0" borderId="0" applyFont="0" applyFill="0" applyBorder="0" applyAlignment="0" applyProtection="0"/>
    <xf numFmtId="0" fontId="83" fillId="0" borderId="54"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192" fontId="1" fillId="0" borderId="0"/>
    <xf numFmtId="0" fontId="83" fillId="0" borderId="54" applyProtection="0"/>
    <xf numFmtId="0" fontId="1" fillId="0" borderId="0"/>
    <xf numFmtId="168" fontId="1" fillId="0" borderId="0" applyFont="0" applyFill="0" applyBorder="0" applyAlignment="0" applyProtection="0"/>
    <xf numFmtId="194" fontId="5" fillId="4" borderId="1">
      <alignment horizontal="right"/>
    </xf>
    <xf numFmtId="193" fontId="5" fillId="4" borderId="1">
      <alignment horizontal="right"/>
    </xf>
    <xf numFmtId="188" fontId="85" fillId="0" borderId="1" applyFont="0" applyFill="0" applyBorder="0" applyAlignment="0" applyProtection="0"/>
    <xf numFmtId="194" fontId="5" fillId="4" borderId="1">
      <alignment horizontal="right"/>
    </xf>
    <xf numFmtId="49" fontId="75" fillId="3" borderId="1" applyFill="0">
      <alignment horizontal="center" vertical="center" wrapText="1"/>
    </xf>
    <xf numFmtId="49" fontId="75" fillId="3" borderId="1" applyFill="0" applyProtection="0">
      <alignment horizontal="center" vertical="top" wrapText="1"/>
    </xf>
    <xf numFmtId="0" fontId="75" fillId="3" borderId="1" applyFill="0" applyProtection="0">
      <alignment horizontal="left" wrapText="1"/>
    </xf>
    <xf numFmtId="0" fontId="1" fillId="0" borderId="0"/>
    <xf numFmtId="0" fontId="25" fillId="0" borderId="54">
      <protection locked="0"/>
    </xf>
    <xf numFmtId="0" fontId="26" fillId="4" borderId="54" applyNumberFormat="0"/>
    <xf numFmtId="0" fontId="1" fillId="0" borderId="0"/>
    <xf numFmtId="0" fontId="113" fillId="0" borderId="51" applyNumberFormat="0" applyFill="0" applyAlignment="0" applyProtection="0"/>
    <xf numFmtId="0" fontId="26" fillId="4" borderId="54" applyNumberFormat="0"/>
    <xf numFmtId="49" fontId="75" fillId="3" borderId="1" applyFill="0" applyProtection="0">
      <alignment horizontal="center" vertical="top" wrapText="1"/>
    </xf>
    <xf numFmtId="0" fontId="23" fillId="0" borderId="54">
      <alignment horizontal="center" vertical="center"/>
      <protection locked="0"/>
    </xf>
    <xf numFmtId="186" fontId="76" fillId="2" borderId="2" applyFont="0" applyFill="0" applyBorder="0" applyAlignment="0" applyProtection="0">
      <protection locked="0"/>
    </xf>
    <xf numFmtId="0" fontId="73" fillId="57" borderId="40" applyNumberFormat="0" applyAlignment="0" applyProtection="0"/>
    <xf numFmtId="0" fontId="26" fillId="4" borderId="54" applyNumberFormat="0"/>
    <xf numFmtId="0" fontId="122" fillId="0" borderId="54">
      <alignment horizontal="center"/>
    </xf>
    <xf numFmtId="0" fontId="113" fillId="0" borderId="51" applyNumberFormat="0" applyFill="0" applyAlignment="0" applyProtection="0"/>
    <xf numFmtId="0" fontId="75" fillId="3" borderId="1" applyFill="0" applyProtection="0">
      <alignment horizontal="left" wrapText="1"/>
    </xf>
    <xf numFmtId="188" fontId="85" fillId="0" borderId="1" applyFont="0" applyFill="0" applyBorder="0" applyAlignment="0" applyProtection="0"/>
    <xf numFmtId="0" fontId="1" fillId="0" borderId="0"/>
    <xf numFmtId="49" fontId="75" fillId="3" borderId="1" applyFill="0">
      <alignment horizontal="center" vertical="center" wrapText="1"/>
    </xf>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184" fillId="44" borderId="40" applyNumberFormat="0" applyAlignment="0" applyProtection="0"/>
    <xf numFmtId="0" fontId="218" fillId="0" borderId="51" applyNumberFormat="0" applyFill="0" applyAlignment="0" applyProtection="0"/>
    <xf numFmtId="0" fontId="99" fillId="60" borderId="40" applyNumberFormat="0" applyAlignment="0" applyProtection="0"/>
    <xf numFmtId="0" fontId="130" fillId="65" borderId="40" applyNumberFormat="0" applyAlignment="0" applyProtection="0"/>
    <xf numFmtId="0" fontId="26" fillId="4" borderId="54" applyNumberFormat="0"/>
    <xf numFmtId="0" fontId="23" fillId="5" borderId="54">
      <alignment horizontal="center"/>
    </xf>
    <xf numFmtId="186" fontId="76" fillId="2" borderId="2" applyFont="0" applyFill="0" applyBorder="0" applyAlignment="0" applyProtection="0">
      <protection locked="0"/>
    </xf>
    <xf numFmtId="194" fontId="76" fillId="2" borderId="2" applyFont="0" applyFill="0" applyBorder="0" applyAlignment="0" applyProtection="0">
      <protection locked="0"/>
    </xf>
    <xf numFmtId="0" fontId="26" fillId="4" borderId="54" applyNumberFormat="0"/>
    <xf numFmtId="0" fontId="25" fillId="0" borderId="54">
      <alignment horizontal="center"/>
      <protection locked="0"/>
    </xf>
    <xf numFmtId="0" fontId="26" fillId="4" borderId="54" applyNumberFormat="0"/>
    <xf numFmtId="0" fontId="25" fillId="0" borderId="54">
      <protection locked="0"/>
    </xf>
    <xf numFmtId="0" fontId="1" fillId="0" borderId="0"/>
    <xf numFmtId="0" fontId="107" fillId="57" borderId="46" applyNumberFormat="0" applyAlignment="0" applyProtection="0"/>
    <xf numFmtId="0" fontId="25" fillId="0" borderId="54">
      <protection locked="0"/>
    </xf>
    <xf numFmtId="0" fontId="122" fillId="0" borderId="54">
      <alignment horizontal="center"/>
    </xf>
    <xf numFmtId="0" fontId="83" fillId="0" borderId="54" applyProtection="0">
      <alignment horizontal="center"/>
    </xf>
    <xf numFmtId="208" fontId="67" fillId="3" borderId="54" applyFont="0" applyFill="0" applyBorder="0" applyAlignment="0" applyProtection="0"/>
    <xf numFmtId="202" fontId="67" fillId="38" borderId="54" applyNumberFormat="0" applyFill="0" applyAlignment="0"/>
    <xf numFmtId="0" fontId="83" fillId="0" borderId="54" applyProtection="0"/>
    <xf numFmtId="0" fontId="109" fillId="61" borderId="45" applyNumberFormat="0" applyFont="0" applyAlignment="0" applyProtection="0"/>
    <xf numFmtId="0" fontId="107" fillId="57" borderId="46" applyNumberFormat="0" applyAlignment="0" applyProtection="0"/>
    <xf numFmtId="0" fontId="67" fillId="61" borderId="45" applyNumberFormat="0" applyFont="0" applyAlignment="0" applyProtection="0"/>
    <xf numFmtId="0" fontId="67" fillId="61" borderId="45" applyNumberFormat="0" applyFont="0" applyAlignment="0" applyProtection="0"/>
    <xf numFmtId="0" fontId="26" fillId="4" borderId="54" applyNumberFormat="0"/>
    <xf numFmtId="0" fontId="26" fillId="4" borderId="54" applyNumberFormat="0"/>
    <xf numFmtId="0" fontId="25" fillId="0" borderId="54">
      <alignment horizontal="center"/>
      <protection locked="0"/>
    </xf>
    <xf numFmtId="0" fontId="73" fillId="57" borderId="40" applyNumberFormat="0" applyAlignment="0" applyProtection="0"/>
    <xf numFmtId="0" fontId="26" fillId="4" borderId="54" applyNumberFormat="0"/>
    <xf numFmtId="0" fontId="26" fillId="4" borderId="54" applyNumberFormat="0"/>
    <xf numFmtId="0" fontId="129" fillId="57" borderId="40" applyNumberFormat="0" applyAlignment="0" applyProtection="0"/>
    <xf numFmtId="208" fontId="67" fillId="3" borderId="54" applyFont="0" applyFill="0" applyBorder="0" applyAlignment="0" applyProtection="0"/>
    <xf numFmtId="202" fontId="67" fillId="38" borderId="54" applyNumberFormat="0" applyFill="0" applyAlignment="0"/>
    <xf numFmtId="0" fontId="122" fillId="0" borderId="54">
      <alignment horizontal="center"/>
    </xf>
    <xf numFmtId="202" fontId="67" fillId="38" borderId="54" applyNumberFormat="0" applyFill="0" applyAlignment="0"/>
    <xf numFmtId="0" fontId="23" fillId="5" borderId="54">
      <alignment horizontal="center"/>
    </xf>
    <xf numFmtId="0" fontId="25" fillId="0" borderId="54">
      <protection locked="0"/>
    </xf>
    <xf numFmtId="0" fontId="25" fillId="0" borderId="54">
      <protection locked="0"/>
    </xf>
    <xf numFmtId="0" fontId="25" fillId="0" borderId="54">
      <alignment horizontal="center"/>
      <protection locked="0"/>
    </xf>
    <xf numFmtId="0" fontId="122" fillId="0" borderId="54">
      <alignment horizontal="center"/>
    </xf>
    <xf numFmtId="0" fontId="25" fillId="0" borderId="54">
      <protection locked="0"/>
    </xf>
    <xf numFmtId="0" fontId="25" fillId="0" borderId="54">
      <alignment horizontal="center"/>
      <protection locked="0"/>
    </xf>
    <xf numFmtId="0" fontId="26" fillId="4" borderId="54" applyNumberFormat="0"/>
    <xf numFmtId="0" fontId="26" fillId="4" borderId="54" applyNumberFormat="0"/>
    <xf numFmtId="0" fontId="122" fillId="0" borderId="54">
      <alignment horizontal="center"/>
    </xf>
    <xf numFmtId="0" fontId="107" fillId="57" borderId="46" applyNumberFormat="0" applyAlignment="0" applyProtection="0"/>
    <xf numFmtId="0" fontId="206" fillId="57" borderId="46" applyNumberFormat="0" applyAlignment="0" applyProtection="0"/>
    <xf numFmtId="202" fontId="67" fillId="38" borderId="54" applyNumberFormat="0" applyFill="0" applyAlignment="0"/>
    <xf numFmtId="0" fontId="26" fillId="4" borderId="54" applyNumberFormat="0"/>
    <xf numFmtId="0" fontId="113" fillId="0" borderId="51" applyNumberFormat="0" applyFill="0" applyAlignment="0" applyProtection="0"/>
    <xf numFmtId="0" fontId="113" fillId="0" borderId="51" applyNumberFormat="0" applyFill="0" applyAlignment="0" applyProtection="0"/>
    <xf numFmtId="0" fontId="26" fillId="4" borderId="54" applyNumberFormat="0"/>
    <xf numFmtId="0" fontId="107" fillId="65" borderId="46" applyNumberFormat="0" applyAlignment="0" applyProtection="0"/>
    <xf numFmtId="0" fontId="122" fillId="0" borderId="54">
      <alignment horizontal="center"/>
    </xf>
    <xf numFmtId="0" fontId="26" fillId="4" borderId="54" applyNumberFormat="0"/>
    <xf numFmtId="208" fontId="67" fillId="3" borderId="54" applyFont="0" applyFill="0" applyBorder="0" applyAlignment="0" applyProtection="0"/>
    <xf numFmtId="0" fontId="26" fillId="4" borderId="54" applyNumberFormat="0"/>
    <xf numFmtId="202" fontId="67" fillId="38" borderId="54" applyNumberFormat="0" applyFill="0" applyAlignment="0"/>
    <xf numFmtId="194" fontId="76" fillId="2" borderId="2" applyFont="0" applyFill="0" applyBorder="0" applyAlignment="0" applyProtection="0">
      <protection locked="0"/>
    </xf>
    <xf numFmtId="202" fontId="67" fillId="38" borderId="54" applyNumberFormat="0" applyFill="0" applyAlignment="0"/>
    <xf numFmtId="0" fontId="23" fillId="5" borderId="54">
      <alignment horizontal="center"/>
    </xf>
    <xf numFmtId="0" fontId="122" fillId="0" borderId="54">
      <alignment horizontal="center"/>
    </xf>
    <xf numFmtId="0" fontId="83" fillId="0" borderId="54" applyProtection="0"/>
    <xf numFmtId="0" fontId="83" fillId="0" borderId="54" applyProtection="0">
      <alignment horizontal="center"/>
    </xf>
    <xf numFmtId="0" fontId="26" fillId="4" borderId="54" applyNumberFormat="0"/>
    <xf numFmtId="0" fontId="23" fillId="0" borderId="54">
      <alignment horizontal="center" vertical="center"/>
      <protection locked="0"/>
    </xf>
    <xf numFmtId="0" fontId="26" fillId="4" borderId="54" applyNumberFormat="0"/>
    <xf numFmtId="0" fontId="26" fillId="4" borderId="54" applyNumberFormat="0"/>
    <xf numFmtId="0" fontId="25" fillId="0" borderId="54">
      <protection locked="0"/>
    </xf>
    <xf numFmtId="0" fontId="122" fillId="0" borderId="54">
      <alignment horizontal="center"/>
    </xf>
    <xf numFmtId="0" fontId="122" fillId="0" borderId="54">
      <alignment horizontal="center"/>
    </xf>
    <xf numFmtId="0" fontId="23" fillId="0" borderId="54">
      <alignment horizontal="center" vertical="center"/>
      <protection locked="0"/>
    </xf>
    <xf numFmtId="0" fontId="122" fillId="0" borderId="54">
      <alignment horizontal="center"/>
    </xf>
    <xf numFmtId="202" fontId="67" fillId="38" borderId="54" applyNumberFormat="0" applyFill="0" applyAlignment="0"/>
    <xf numFmtId="202" fontId="67" fillId="38" borderId="54" applyNumberFormat="0" applyFill="0" applyAlignment="0"/>
    <xf numFmtId="202" fontId="67" fillId="38" borderId="54" applyNumberFormat="0" applyFill="0" applyAlignment="0"/>
    <xf numFmtId="0" fontId="26" fillId="4" borderId="54" applyNumberFormat="0"/>
    <xf numFmtId="0" fontId="26" fillId="4" borderId="54" applyNumberFormat="0"/>
    <xf numFmtId="0" fontId="26" fillId="4" borderId="54" applyNumberFormat="0"/>
    <xf numFmtId="0" fontId="26" fillId="4" borderId="54" applyNumberFormat="0"/>
    <xf numFmtId="0" fontId="26" fillId="4" borderId="54" applyNumberFormat="0"/>
    <xf numFmtId="0" fontId="26" fillId="4" borderId="54" applyNumberFormat="0"/>
    <xf numFmtId="0" fontId="26" fillId="4" borderId="54" applyNumberFormat="0"/>
    <xf numFmtId="0" fontId="26" fillId="4" borderId="54" applyNumberFormat="0"/>
    <xf numFmtId="0" fontId="25" fillId="0" borderId="54">
      <protection locked="0"/>
    </xf>
    <xf numFmtId="208" fontId="67" fillId="3" borderId="54" applyFont="0" applyFill="0" applyBorder="0" applyAlignment="0" applyProtection="0"/>
    <xf numFmtId="0" fontId="26" fillId="4" borderId="54" applyNumberFormat="0"/>
    <xf numFmtId="0" fontId="25" fillId="0" borderId="54">
      <protection locked="0"/>
    </xf>
    <xf numFmtId="0" fontId="23" fillId="5" borderId="54">
      <alignment horizontal="center"/>
    </xf>
    <xf numFmtId="0" fontId="122" fillId="0" borderId="54">
      <alignment horizontal="center"/>
    </xf>
    <xf numFmtId="0" fontId="25" fillId="0" borderId="54">
      <alignment horizontal="center"/>
      <protection locked="0"/>
    </xf>
    <xf numFmtId="202" fontId="67" fillId="38" borderId="54" applyNumberFormat="0" applyFill="0" applyAlignment="0"/>
    <xf numFmtId="194" fontId="76" fillId="2" borderId="2" applyFont="0" applyFill="0" applyBorder="0" applyAlignment="0" applyProtection="0">
      <protection locked="0"/>
    </xf>
    <xf numFmtId="186" fontId="76" fillId="2" borderId="2" applyFont="0" applyFill="0" applyBorder="0" applyAlignment="0" applyProtection="0">
      <protection locked="0"/>
    </xf>
    <xf numFmtId="0" fontId="130" fillId="65" borderId="40" applyNumberFormat="0" applyAlignment="0" applyProtection="0"/>
    <xf numFmtId="0" fontId="99" fillId="60" borderId="40" applyNumberFormat="0" applyAlignment="0" applyProtection="0"/>
    <xf numFmtId="0" fontId="107" fillId="65" borderId="46" applyNumberFormat="0" applyAlignment="0" applyProtection="0"/>
    <xf numFmtId="0" fontId="218"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113" fillId="0" borderId="51" applyNumberFormat="0" applyFill="0" applyAlignment="0" applyProtection="0"/>
    <xf numFmtId="0" fontId="206"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7" fillId="57" borderId="46" applyNumberFormat="0" applyAlignment="0" applyProtection="0"/>
    <xf numFmtId="0" fontId="109"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184"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99" fillId="44" borderId="40" applyNumberFormat="0" applyAlignment="0" applyProtection="0"/>
    <xf numFmtId="0" fontId="73" fillId="57" borderId="40" applyNumberFormat="0" applyAlignment="0" applyProtection="0"/>
    <xf numFmtId="0" fontId="129" fillId="57" borderId="40" applyNumberFormat="0" applyAlignment="0" applyProtection="0"/>
    <xf numFmtId="0" fontId="73" fillId="57" borderId="40" applyNumberFormat="0" applyAlignment="0" applyProtection="0"/>
    <xf numFmtId="0" fontId="73" fillId="57" borderId="40" applyNumberFormat="0" applyAlignment="0" applyProtection="0"/>
    <xf numFmtId="0" fontId="26" fillId="4" borderId="54" applyNumberFormat="0"/>
    <xf numFmtId="0" fontId="25" fillId="0" borderId="54">
      <protection locked="0"/>
    </xf>
    <xf numFmtId="0" fontId="25" fillId="0" borderId="54">
      <protection locked="0"/>
    </xf>
    <xf numFmtId="0" fontId="25" fillId="0" borderId="54">
      <alignment horizontal="center"/>
      <protection locked="0"/>
    </xf>
    <xf numFmtId="0" fontId="67" fillId="61" borderId="45" applyNumberFormat="0" applyFont="0" applyAlignment="0" applyProtection="0"/>
    <xf numFmtId="194" fontId="76" fillId="2" borderId="2" applyFont="0" applyFill="0" applyBorder="0" applyAlignment="0" applyProtection="0">
      <protection locked="0"/>
    </xf>
    <xf numFmtId="0" fontId="122" fillId="0" borderId="54">
      <alignment horizontal="center"/>
    </xf>
    <xf numFmtId="0" fontId="23" fillId="5" borderId="54">
      <alignment horizontal="center"/>
    </xf>
    <xf numFmtId="0" fontId="25" fillId="0" borderId="54">
      <protection locked="0"/>
    </xf>
    <xf numFmtId="0" fontId="25" fillId="0" borderId="54">
      <alignment horizontal="center"/>
      <protection locked="0"/>
    </xf>
    <xf numFmtId="0" fontId="26" fillId="4" borderId="54" applyNumberFormat="0"/>
    <xf numFmtId="0" fontId="25" fillId="0" borderId="54">
      <alignment horizontal="center"/>
      <protection locked="0"/>
    </xf>
    <xf numFmtId="202" fontId="67" fillId="38" borderId="54" applyNumberFormat="0" applyFill="0" applyAlignment="0"/>
    <xf numFmtId="194" fontId="76" fillId="2" borderId="2" applyFont="0" applyFill="0" applyBorder="0" applyAlignment="0" applyProtection="0">
      <protection locked="0"/>
    </xf>
    <xf numFmtId="202" fontId="67" fillId="38" borderId="54" applyNumberFormat="0" applyFill="0" applyAlignment="0"/>
    <xf numFmtId="208" fontId="67" fillId="3" borderId="54" applyFont="0" applyFill="0" applyBorder="0" applyAlignment="0" applyProtection="0"/>
    <xf numFmtId="0" fontId="25" fillId="0" borderId="54">
      <protection locked="0"/>
    </xf>
    <xf numFmtId="0" fontId="26" fillId="4" borderId="54" applyNumberFormat="0"/>
    <xf numFmtId="0" fontId="113" fillId="0" borderId="51" applyNumberFormat="0" applyFill="0" applyAlignment="0" applyProtection="0"/>
    <xf numFmtId="0" fontId="113" fillId="0" borderId="51" applyNumberFormat="0" applyFill="0" applyAlignment="0" applyProtection="0"/>
    <xf numFmtId="0" fontId="218" fillId="0" borderId="51" applyNumberFormat="0" applyFill="0" applyAlignment="0" applyProtection="0"/>
    <xf numFmtId="0" fontId="25" fillId="0" borderId="54">
      <alignment horizontal="center"/>
      <protection locked="0"/>
    </xf>
    <xf numFmtId="0" fontId="122" fillId="0" borderId="54">
      <alignment horizontal="center"/>
    </xf>
    <xf numFmtId="0" fontId="25" fillId="0" borderId="54">
      <protection locked="0"/>
    </xf>
    <xf numFmtId="0" fontId="26" fillId="4" borderId="54" applyNumberFormat="0"/>
    <xf numFmtId="0" fontId="122" fillId="0" borderId="54">
      <alignment horizontal="center"/>
    </xf>
    <xf numFmtId="0" fontId="23" fillId="5" borderId="54">
      <alignment horizontal="center"/>
    </xf>
    <xf numFmtId="0" fontId="25" fillId="0" borderId="54">
      <protection locked="0"/>
    </xf>
    <xf numFmtId="0" fontId="26" fillId="4" borderId="54" applyNumberFormat="0"/>
    <xf numFmtId="208" fontId="67" fillId="3" borderId="54" applyFont="0" applyFill="0" applyBorder="0" applyAlignment="0" applyProtection="0"/>
    <xf numFmtId="0" fontId="25" fillId="0" borderId="54">
      <protection locked="0"/>
    </xf>
    <xf numFmtId="0" fontId="26" fillId="4" borderId="54" applyNumberFormat="0"/>
    <xf numFmtId="0" fontId="218" fillId="0" borderId="51" applyNumberFormat="0" applyFill="0" applyAlignment="0" applyProtection="0"/>
    <xf numFmtId="0" fontId="109" fillId="61" borderId="45" applyNumberFormat="0" applyFont="0" applyAlignment="0" applyProtection="0"/>
    <xf numFmtId="0" fontId="113" fillId="0" borderId="51" applyNumberFormat="0" applyFill="0" applyAlignment="0" applyProtection="0"/>
    <xf numFmtId="0" fontId="122" fillId="0" borderId="54">
      <alignment horizontal="center"/>
    </xf>
    <xf numFmtId="194" fontId="76" fillId="2" borderId="2" applyFont="0" applyFill="0" applyBorder="0" applyAlignment="0" applyProtection="0">
      <protection locked="0"/>
    </xf>
    <xf numFmtId="0" fontId="26" fillId="4" borderId="54" applyNumberFormat="0"/>
    <xf numFmtId="0" fontId="23" fillId="0" borderId="54">
      <alignment horizontal="center" vertical="center"/>
      <protection locked="0"/>
    </xf>
    <xf numFmtId="0" fontId="26" fillId="4" borderId="54" applyNumberFormat="0"/>
    <xf numFmtId="0" fontId="26" fillId="4" borderId="54" applyNumberFormat="0"/>
    <xf numFmtId="0" fontId="25" fillId="0" borderId="54">
      <protection locked="0"/>
    </xf>
    <xf numFmtId="0" fontId="83" fillId="0" borderId="54" applyProtection="0">
      <alignment horizontal="center"/>
    </xf>
    <xf numFmtId="0" fontId="83" fillId="0" borderId="54" applyProtection="0"/>
    <xf numFmtId="0" fontId="67" fillId="61" borderId="45" applyNumberFormat="0" applyFont="0" applyAlignment="0" applyProtection="0"/>
    <xf numFmtId="0" fontId="67" fillId="61" borderId="45" applyNumberFormat="0" applyFont="0" applyAlignment="0" applyProtection="0"/>
    <xf numFmtId="0" fontId="67" fillId="61" borderId="45" applyNumberFormat="0" applyFont="0" applyAlignment="0" applyProtection="0"/>
    <xf numFmtId="0" fontId="83" fillId="0" borderId="54" applyProtection="0"/>
    <xf numFmtId="0" fontId="25" fillId="0" borderId="54">
      <protection locked="0"/>
    </xf>
    <xf numFmtId="0" fontId="1" fillId="62" borderId="63" applyNumberFormat="0" applyFill="0" applyAlignment="0"/>
    <xf numFmtId="183" fontId="1" fillId="62" borderId="66" applyNumberFormat="0" applyFont="0" applyFill="0" applyAlignment="0" applyProtection="0"/>
    <xf numFmtId="183" fontId="1" fillId="62" borderId="66" applyNumberFormat="0" applyFont="0" applyFill="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92"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06" fontId="9" fillId="0" borderId="0" applyFont="0" applyFill="0" applyBorder="0" applyAlignment="0" applyProtection="0">
      <alignment horizontal="left"/>
      <protection locked="0"/>
    </xf>
    <xf numFmtId="218" fontId="26" fillId="4"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39" fillId="0" borderId="0" applyFont="0" applyFill="0" applyBorder="0" applyAlignment="0" applyProtection="0"/>
    <xf numFmtId="168" fontId="70" fillId="0" borderId="0" applyFont="0" applyFill="0" applyBorder="0" applyAlignment="0" applyProtection="0"/>
    <xf numFmtId="0" fontId="24" fillId="4" borderId="0" applyFill="0" applyBorder="0">
      <alignment wrapText="1"/>
    </xf>
    <xf numFmtId="0" fontId="23" fillId="5" borderId="54" applyFill="0">
      <alignment horizontal="center"/>
    </xf>
    <xf numFmtId="0" fontId="23" fillId="5" borderId="54" applyFill="0">
      <alignment horizontal="center"/>
    </xf>
    <xf numFmtId="0" fontId="23" fillId="5" borderId="54" applyFill="0">
      <alignment horizontal="center"/>
    </xf>
    <xf numFmtId="219" fontId="9" fillId="0" borderId="0" applyFont="0" applyFill="0" applyBorder="0" applyAlignment="0" applyProtection="0">
      <alignment horizontal="left"/>
      <protection locked="0"/>
    </xf>
    <xf numFmtId="167" fontId="139" fillId="0" borderId="0" applyFont="0" applyFill="0" applyBorder="0" applyAlignment="0" applyProtection="0"/>
    <xf numFmtId="0" fontId="25" fillId="0" borderId="54" applyNumberFormat="0">
      <protection locked="0"/>
    </xf>
    <xf numFmtId="0" fontId="25" fillId="0" borderId="54" applyNumberFormat="0">
      <protection locked="0"/>
    </xf>
    <xf numFmtId="0" fontId="25" fillId="0" borderId="54" applyNumberFormat="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220" fontId="26" fillId="0" borderId="0" applyFont="0" applyFill="0" applyBorder="0" applyAlignment="0" applyProtection="0">
      <protection locked="0"/>
    </xf>
    <xf numFmtId="0" fontId="27" fillId="4" borderId="0" applyNumberFormat="0" applyFill="0" applyBorder="0">
      <alignment horizontal="left"/>
    </xf>
    <xf numFmtId="0" fontId="222" fillId="0" borderId="0" applyNumberFormat="0" applyFill="0" applyBorder="0" applyAlignment="0" applyProtection="0"/>
    <xf numFmtId="0" fontId="26" fillId="4" borderId="54" applyNumberFormat="0"/>
    <xf numFmtId="0" fontId="26" fillId="4" borderId="54" applyNumberFormat="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6" fillId="4" borderId="54" applyNumberFormat="0"/>
    <xf numFmtId="0" fontId="26" fillId="4" borderId="54" applyNumberFormat="0"/>
    <xf numFmtId="0" fontId="26" fillId="4" borderId="54" applyNumberFormat="0"/>
    <xf numFmtId="221" fontId="5" fillId="4" borderId="0" applyFont="0" applyFill="0" applyBorder="0" applyAlignment="0" applyProtection="0">
      <alignment vertical="center"/>
    </xf>
    <xf numFmtId="222" fontId="21" fillId="0" borderId="0" applyFont="0" applyFill="0" applyBorder="0" applyAlignment="0" applyProtection="0">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3" fontId="5" fillId="0" borderId="0" applyFont="0" applyFill="0" applyBorder="0" applyAlignment="0" applyProtection="0"/>
    <xf numFmtId="0" fontId="25" fillId="0" borderId="1" applyNumberFormat="0">
      <protection locked="0"/>
    </xf>
    <xf numFmtId="9" fontId="1" fillId="0" borderId="0" applyFont="0" applyFill="0" applyBorder="0" applyAlignment="0" applyProtection="0"/>
    <xf numFmtId="9" fontId="1" fillId="0" borderId="0" applyFont="0" applyFill="0" applyBorder="0" applyAlignment="0" applyProtection="0"/>
    <xf numFmtId="0" fontId="5" fillId="4" borderId="0" applyFont="0" applyBorder="0" applyProtection="0">
      <alignment horizontal="right"/>
    </xf>
    <xf numFmtId="0" fontId="1" fillId="0" borderId="0"/>
    <xf numFmtId="0" fontId="23" fillId="5" borderId="1">
      <alignment horizontal="center"/>
    </xf>
    <xf numFmtId="0" fontId="25" fillId="0" borderId="1">
      <protection locked="0"/>
    </xf>
    <xf numFmtId="169" fontId="23" fillId="5" borderId="1">
      <alignment horizontal="center" vertical="center"/>
    </xf>
    <xf numFmtId="0" fontId="1" fillId="0" borderId="0"/>
    <xf numFmtId="0" fontId="1" fillId="0" borderId="0"/>
  </cellStyleXfs>
  <cellXfs count="340">
    <xf numFmtId="0" fontId="0" fillId="0" borderId="0" xfId="0">
      <alignment horizontal="right"/>
    </xf>
    <xf numFmtId="0" fontId="0" fillId="0" borderId="0" xfId="0" applyFill="1">
      <alignment horizontal="right"/>
    </xf>
    <xf numFmtId="0" fontId="4" fillId="0" borderId="0" xfId="0" applyFont="1">
      <alignment horizontal="right"/>
    </xf>
    <xf numFmtId="0" fontId="4"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20"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6" fillId="4" borderId="8" xfId="7" applyBorder="1"/>
    <xf numFmtId="0" fontId="26" fillId="4" borderId="8" xfId="7" applyBorder="1" applyAlignment="1"/>
    <xf numFmtId="0" fontId="24" fillId="4" borderId="19" xfId="25" applyBorder="1">
      <alignment horizontal="right"/>
    </xf>
    <xf numFmtId="0" fontId="26" fillId="4" borderId="5" xfId="7" applyBorder="1"/>
    <xf numFmtId="0" fontId="26" fillId="4" borderId="16" xfId="7" applyBorder="1"/>
    <xf numFmtId="0" fontId="7" fillId="5" borderId="8" xfId="14" applyFont="1" applyBorder="1"/>
    <xf numFmtId="0" fontId="26" fillId="4" borderId="0" xfId="7" applyBorder="1" applyAlignment="1">
      <alignment horizontal="left" indent="2"/>
    </xf>
    <xf numFmtId="0" fontId="26" fillId="4" borderId="0" xfId="7" applyBorder="1" applyAlignment="1">
      <alignment horizontal="center" wrapText="1"/>
    </xf>
    <xf numFmtId="0" fontId="12" fillId="5" borderId="0" xfId="14" applyFont="1" applyBorder="1" applyAlignment="1"/>
    <xf numFmtId="0" fontId="26" fillId="4" borderId="8" xfId="7" applyBorder="1" applyAlignment="1">
      <alignment vertical="center"/>
    </xf>
    <xf numFmtId="0" fontId="7" fillId="5" borderId="12" xfId="14" applyFont="1" applyBorder="1"/>
    <xf numFmtId="0" fontId="7" fillId="5" borderId="13" xfId="14" applyFont="1" applyBorder="1"/>
    <xf numFmtId="0" fontId="7" fillId="5" borderId="14" xfId="14" applyFont="1" applyBorder="1"/>
    <xf numFmtId="0" fontId="7" fillId="5" borderId="3" xfId="14" applyFont="1" applyBorder="1"/>
    <xf numFmtId="0" fontId="24" fillId="4" borderId="0" xfId="31" applyBorder="1">
      <alignment horizontal="center" wrapText="1"/>
    </xf>
    <xf numFmtId="0" fontId="11" fillId="5" borderId="0" xfId="14" applyFont="1" applyBorder="1" applyAlignment="1">
      <alignment horizontal="left" indent="2"/>
    </xf>
    <xf numFmtId="0" fontId="26" fillId="4" borderId="0" xfId="7" applyBorder="1" applyAlignment="1">
      <alignment horizontal="left" indent="3"/>
    </xf>
    <xf numFmtId="0" fontId="24" fillId="4" borderId="8" xfId="31" applyBorder="1">
      <alignment horizontal="center" wrapText="1"/>
    </xf>
    <xf numFmtId="0" fontId="24" fillId="5" borderId="3" xfId="16" applyBorder="1" applyAlignment="1">
      <alignment horizontal="left"/>
    </xf>
    <xf numFmtId="0" fontId="26" fillId="4" borderId="15" xfId="7" applyBorder="1"/>
    <xf numFmtId="0" fontId="30" fillId="5" borderId="13" xfId="15" applyBorder="1">
      <alignment vertical="top" wrapText="1"/>
    </xf>
    <xf numFmtId="0" fontId="30" fillId="5" borderId="0" xfId="15" applyBorder="1" applyAlignment="1">
      <alignment vertical="top" wrapText="1"/>
    </xf>
    <xf numFmtId="0" fontId="7" fillId="5" borderId="0" xfId="14" applyFont="1" applyBorder="1" applyAlignment="1"/>
    <xf numFmtId="0" fontId="24" fillId="4" borderId="7" xfId="25" applyBorder="1">
      <alignment horizontal="right"/>
    </xf>
    <xf numFmtId="0" fontId="29" fillId="5" borderId="0" xfId="13" applyBorder="1">
      <alignment horizontal="right"/>
    </xf>
    <xf numFmtId="0" fontId="30" fillId="5" borderId="8" xfId="15" applyBorder="1" applyAlignment="1">
      <alignment vertical="top" wrapText="1"/>
    </xf>
    <xf numFmtId="0" fontId="24" fillId="4" borderId="0" xfId="25" applyBorder="1">
      <alignment horizontal="right"/>
    </xf>
    <xf numFmtId="0" fontId="24" fillId="4" borderId="7" xfId="25" applyBorder="1" applyAlignment="1">
      <alignment horizontal="right" vertical="center"/>
    </xf>
    <xf numFmtId="171" fontId="19" fillId="2" borderId="2" xfId="8" applyFont="1" applyFill="1" applyBorder="1">
      <protection locked="0"/>
    </xf>
    <xf numFmtId="172" fontId="19" fillId="2" borderId="2" xfId="30" applyFont="1" applyFill="1" applyBorder="1" applyAlignment="1">
      <alignment horizontal="left" wrapText="1"/>
      <protection locked="0"/>
    </xf>
    <xf numFmtId="0" fontId="7" fillId="5" borderId="0" xfId="14" applyFont="1" applyBorder="1"/>
    <xf numFmtId="0" fontId="24" fillId="5" borderId="0" xfId="16" applyBorder="1" applyAlignment="1"/>
    <xf numFmtId="173" fontId="36" fillId="3" borderId="0" xfId="9" applyFont="1" applyFill="1" applyBorder="1" applyAlignment="1">
      <alignment horizontal="center" wrapText="1"/>
    </xf>
    <xf numFmtId="0" fontId="0" fillId="0" borderId="0" xfId="0">
      <alignment horizontal="right"/>
    </xf>
    <xf numFmtId="0" fontId="7" fillId="5" borderId="0" xfId="14" applyFont="1" applyBorder="1"/>
    <xf numFmtId="0" fontId="28" fillId="5" borderId="0" xfId="12" applyBorder="1"/>
    <xf numFmtId="0" fontId="24" fillId="4" borderId="5" xfId="25" applyBorder="1">
      <alignment horizontal="right"/>
    </xf>
    <xf numFmtId="0" fontId="24" fillId="4" borderId="0" xfId="25" applyBorder="1" applyAlignment="1">
      <alignment horizontal="right" vertical="center"/>
    </xf>
    <xf numFmtId="0" fontId="24" fillId="5" borderId="0" xfId="16" applyBorder="1" applyAlignment="1"/>
    <xf numFmtId="0" fontId="26" fillId="0" borderId="0" xfId="7" applyFill="1" applyBorder="1"/>
    <xf numFmtId="0" fontId="0" fillId="0" borderId="0" xfId="0" applyFill="1" applyBorder="1">
      <alignment horizontal="right"/>
    </xf>
    <xf numFmtId="0" fontId="0" fillId="0" borderId="0" xfId="0" applyBorder="1">
      <alignment horizontal="right"/>
    </xf>
    <xf numFmtId="0" fontId="24" fillId="4" borderId="7" xfId="25" applyBorder="1">
      <alignment horizontal="right"/>
    </xf>
    <xf numFmtId="0" fontId="34" fillId="4" borderId="0" xfId="7" applyFont="1" applyBorder="1" applyAlignment="1">
      <alignment horizontal="left"/>
    </xf>
    <xf numFmtId="0" fontId="34" fillId="4" borderId="0" xfId="29" applyFont="1" applyBorder="1">
      <alignment horizontal="left"/>
    </xf>
    <xf numFmtId="0" fontId="0" fillId="0" borderId="0" xfId="0">
      <alignment horizontal="right"/>
    </xf>
    <xf numFmtId="0" fontId="34" fillId="4" borderId="0" xfId="7" applyFont="1" applyBorder="1" applyAlignment="1">
      <alignment horizontal="right"/>
    </xf>
    <xf numFmtId="0" fontId="0" fillId="0" borderId="0" xfId="0">
      <alignment horizontal="right"/>
    </xf>
    <xf numFmtId="0" fontId="23" fillId="5" borderId="1" xfId="5" applyBorder="1">
      <alignment horizontal="center"/>
    </xf>
    <xf numFmtId="169" fontId="23" fillId="5" borderId="1" xfId="10" applyBorder="1">
      <alignment horizontal="center" vertical="center"/>
    </xf>
    <xf numFmtId="0" fontId="0" fillId="0" borderId="0" xfId="0">
      <alignment horizontal="right"/>
    </xf>
    <xf numFmtId="0" fontId="26" fillId="4" borderId="0" xfId="7" applyBorder="1"/>
    <xf numFmtId="0" fontId="7" fillId="5" borderId="0" xfId="14" applyFont="1" applyBorder="1"/>
    <xf numFmtId="0" fontId="28" fillId="5" borderId="0" xfId="12" applyBorder="1"/>
    <xf numFmtId="0" fontId="26"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6" fillId="4" borderId="0" xfId="7" applyBorder="1"/>
    <xf numFmtId="0" fontId="7" fillId="5" borderId="0" xfId="14" applyFont="1" applyBorder="1"/>
    <xf numFmtId="0" fontId="28" fillId="5" borderId="3" xfId="12" applyBorder="1"/>
    <xf numFmtId="0" fontId="26" fillId="4" borderId="0" xfId="7" applyBorder="1" applyAlignment="1"/>
    <xf numFmtId="0" fontId="26" fillId="4" borderId="0" xfId="29" applyBorder="1">
      <alignment horizontal="left"/>
    </xf>
    <xf numFmtId="0" fontId="30" fillId="5" borderId="0" xfId="15" applyBorder="1" applyAlignment="1">
      <alignment vertical="top"/>
    </xf>
    <xf numFmtId="0" fontId="0" fillId="0" borderId="0" xfId="0">
      <alignment horizontal="right"/>
    </xf>
    <xf numFmtId="0" fontId="7" fillId="5" borderId="0" xfId="14" applyFont="1" applyBorder="1"/>
    <xf numFmtId="0" fontId="0" fillId="0" borderId="0" xfId="0">
      <alignment horizontal="right"/>
    </xf>
    <xf numFmtId="0" fontId="28" fillId="5" borderId="3" xfId="12" applyBorder="1"/>
    <xf numFmtId="0" fontId="28" fillId="5" borderId="0" xfId="12" applyBorder="1"/>
    <xf numFmtId="0" fontId="28" fillId="5" borderId="3" xfId="12" applyBorder="1" applyAlignment="1">
      <alignment horizontal="left" indent="1"/>
    </xf>
    <xf numFmtId="0" fontId="7" fillId="5" borderId="0" xfId="14" applyFont="1" applyBorder="1"/>
    <xf numFmtId="0" fontId="28" fillId="5" borderId="3" xfId="12" applyBorder="1" applyAlignment="1">
      <alignment horizontal="left" indent="1"/>
    </xf>
    <xf numFmtId="0" fontId="7" fillId="5" borderId="0" xfId="14" applyFont="1" applyBorder="1"/>
    <xf numFmtId="0" fontId="30" fillId="5" borderId="3" xfId="15" applyBorder="1" applyAlignment="1">
      <alignment vertical="top" wrapText="1"/>
    </xf>
    <xf numFmtId="0" fontId="7" fillId="0" borderId="0" xfId="14" applyFont="1" applyFill="1" applyBorder="1"/>
    <xf numFmtId="0" fontId="30" fillId="0" borderId="0" xfId="15" applyFill="1" applyBorder="1" applyAlignment="1">
      <alignment vertical="top" wrapText="1"/>
    </xf>
    <xf numFmtId="0" fontId="37" fillId="4" borderId="1" xfId="28" applyFont="1" applyBorder="1" applyAlignment="1">
      <alignment vertical="top" wrapText="1"/>
    </xf>
    <xf numFmtId="0" fontId="38" fillId="4" borderId="1" xfId="26" applyFont="1" applyBorder="1">
      <alignment horizontal="center" vertical="center" wrapText="1"/>
    </xf>
    <xf numFmtId="0" fontId="39" fillId="4" borderId="8" xfId="7" applyFont="1" applyBorder="1"/>
    <xf numFmtId="0" fontId="39" fillId="0" borderId="0" xfId="7" applyFont="1" applyFill="1" applyBorder="1"/>
    <xf numFmtId="0" fontId="38" fillId="0" borderId="0" xfId="26" applyFont="1" applyFill="1" applyBorder="1">
      <alignment horizontal="center" vertical="center" wrapText="1"/>
    </xf>
    <xf numFmtId="0" fontId="37" fillId="4" borderId="8" xfId="7" applyFont="1" applyBorder="1"/>
    <xf numFmtId="0" fontId="37" fillId="0" borderId="0" xfId="7" applyFont="1" applyFill="1" applyBorder="1"/>
    <xf numFmtId="0" fontId="37" fillId="4" borderId="1" xfId="27" applyFont="1" applyBorder="1" applyAlignment="1">
      <alignment horizontal="center" vertical="top" wrapText="1"/>
    </xf>
    <xf numFmtId="0" fontId="40" fillId="0" borderId="0" xfId="0" applyFont="1" applyBorder="1">
      <alignment horizontal="right"/>
    </xf>
    <xf numFmtId="0" fontId="37" fillId="4" borderId="16" xfId="7" applyFont="1" applyBorder="1"/>
    <xf numFmtId="0" fontId="24" fillId="4" borderId="0" xfId="11" applyFont="1" applyBorder="1">
      <alignment horizontal="left"/>
    </xf>
    <xf numFmtId="0" fontId="37" fillId="4" borderId="0" xfId="7" applyFont="1" applyBorder="1"/>
    <xf numFmtId="0" fontId="37" fillId="4" borderId="0" xfId="7" applyFont="1" applyBorder="1" applyAlignment="1"/>
    <xf numFmtId="0" fontId="32" fillId="4" borderId="0" xfId="18" applyFont="1" applyBorder="1" applyAlignment="1">
      <alignment horizontal="left" indent="1"/>
    </xf>
    <xf numFmtId="0" fontId="7" fillId="5" borderId="0" xfId="14" applyFont="1" applyBorder="1"/>
    <xf numFmtId="0" fontId="28" fillId="5" borderId="3" xfId="12" applyBorder="1" applyAlignment="1">
      <alignment horizontal="left" indent="1"/>
    </xf>
    <xf numFmtId="0" fontId="38" fillId="4" borderId="1" xfId="26" applyFont="1" applyBorder="1">
      <alignment horizontal="center" vertical="center" wrapText="1"/>
    </xf>
    <xf numFmtId="0" fontId="37" fillId="4" borderId="0" xfId="7" applyFont="1" applyBorder="1" applyAlignment="1">
      <alignment vertical="center"/>
    </xf>
    <xf numFmtId="0" fontId="33" fillId="4" borderId="0" xfId="18" applyFont="1" applyBorder="1" applyAlignment="1">
      <alignment horizontal="left" indent="1"/>
    </xf>
    <xf numFmtId="0" fontId="41" fillId="4" borderId="0" xfId="25" applyFont="1" applyBorder="1">
      <alignment horizontal="right"/>
    </xf>
    <xf numFmtId="0" fontId="41" fillId="4" borderId="0" xfId="25" applyFont="1" applyBorder="1" applyAlignment="1">
      <alignment horizontal="right" vertical="center"/>
    </xf>
    <xf numFmtId="0" fontId="33" fillId="4" borderId="0" xfId="19" applyFont="1" applyBorder="1"/>
    <xf numFmtId="0" fontId="34" fillId="4" borderId="0" xfId="19" applyFont="1" applyBorder="1"/>
    <xf numFmtId="0" fontId="34" fillId="4" borderId="0" xfId="20" applyFont="1" applyBorder="1">
      <alignment horizontal="left"/>
    </xf>
    <xf numFmtId="0" fontId="26" fillId="4" borderId="0" xfId="7" applyFont="1" applyBorder="1" applyAlignment="1"/>
    <xf numFmtId="0" fontId="26" fillId="4" borderId="0" xfId="29" applyFont="1" applyBorder="1">
      <alignment horizontal="left"/>
    </xf>
    <xf numFmtId="0" fontId="26" fillId="4" borderId="0" xfId="7" applyFont="1" applyBorder="1" applyAlignment="1">
      <alignment horizontal="center"/>
    </xf>
    <xf numFmtId="0" fontId="24" fillId="4" borderId="0" xfId="24" applyFont="1" applyBorder="1">
      <alignment horizontal="right"/>
    </xf>
    <xf numFmtId="0" fontId="26" fillId="4" borderId="0" xfId="7" applyFont="1" applyBorder="1"/>
    <xf numFmtId="0" fontId="26" fillId="4" borderId="0" xfId="7" applyFont="1" applyBorder="1" applyAlignment="1">
      <alignment horizontal="left"/>
    </xf>
    <xf numFmtId="0" fontId="26" fillId="4" borderId="0" xfId="7" applyFont="1" applyBorder="1" applyAlignment="1">
      <alignment wrapText="1"/>
    </xf>
    <xf numFmtId="0" fontId="26" fillId="4" borderId="0" xfId="7" applyFont="1" applyBorder="1" applyAlignment="1">
      <alignment horizontal="left" indent="1"/>
    </xf>
    <xf numFmtId="0" fontId="26" fillId="4" borderId="5" xfId="7" applyFont="1" applyBorder="1"/>
    <xf numFmtId="0" fontId="30" fillId="5" borderId="8" xfId="15" applyFont="1" applyBorder="1" applyAlignment="1">
      <alignment vertical="top" wrapText="1"/>
    </xf>
    <xf numFmtId="0" fontId="0" fillId="0" borderId="0" xfId="0" applyFont="1">
      <alignment horizontal="right"/>
    </xf>
    <xf numFmtId="0" fontId="26" fillId="4" borderId="0" xfId="7" quotePrefix="1" applyFont="1" applyBorder="1"/>
    <xf numFmtId="0" fontId="24" fillId="4" borderId="0" xfId="4" applyFont="1" applyBorder="1"/>
    <xf numFmtId="0" fontId="34" fillId="4" borderId="0" xfId="21" applyFont="1" applyBorder="1">
      <alignment horizontal="center" wrapText="1"/>
    </xf>
    <xf numFmtId="0" fontId="26" fillId="4" borderId="0" xfId="7" applyFont="1" applyBorder="1" applyAlignment="1">
      <alignment vertical="top" wrapText="1"/>
    </xf>
    <xf numFmtId="0" fontId="0" fillId="0" borderId="0" xfId="0" applyFont="1" applyAlignment="1"/>
    <xf numFmtId="0" fontId="26" fillId="4" borderId="0" xfId="29" applyFont="1" applyBorder="1" applyAlignment="1"/>
    <xf numFmtId="174" fontId="26" fillId="4" borderId="0" xfId="7" applyNumberFormat="1" applyFont="1" applyBorder="1"/>
    <xf numFmtId="0" fontId="34" fillId="4" borderId="0" xfId="20" applyFont="1" applyBorder="1" applyAlignment="1"/>
    <xf numFmtId="174" fontId="26" fillId="4" borderId="0" xfId="7" applyNumberFormat="1" applyFont="1" applyBorder="1" applyAlignment="1"/>
    <xf numFmtId="0" fontId="24" fillId="4" borderId="0" xfId="25" applyFont="1" applyBorder="1">
      <alignment horizontal="right"/>
    </xf>
    <xf numFmtId="0" fontId="26" fillId="4" borderId="0" xfId="7" applyFont="1" applyBorder="1" applyAlignment="1">
      <alignment vertical="top"/>
    </xf>
    <xf numFmtId="0" fontId="34" fillId="4" borderId="0" xfId="18" applyFont="1" applyBorder="1" applyAlignment="1">
      <alignment horizontal="left" indent="1"/>
    </xf>
    <xf numFmtId="0" fontId="24" fillId="4" borderId="5" xfId="25" applyFont="1" applyBorder="1">
      <alignment horizontal="right"/>
    </xf>
    <xf numFmtId="0" fontId="24" fillId="4" borderId="0" xfId="31" applyFont="1" applyBorder="1">
      <alignment horizontal="center" wrapText="1"/>
    </xf>
    <xf numFmtId="173" fontId="43" fillId="3" borderId="0" xfId="9" applyFont="1" applyFill="1" applyBorder="1" applyAlignment="1">
      <alignment horizontal="center" wrapText="1"/>
    </xf>
    <xf numFmtId="0" fontId="34" fillId="4" borderId="0" xfId="21" applyFont="1" applyBorder="1" applyAlignment="1">
      <alignment horizontal="left"/>
    </xf>
    <xf numFmtId="0" fontId="34" fillId="4" borderId="0" xfId="21" applyFont="1" applyBorder="1" applyAlignment="1">
      <alignment horizontal="right"/>
    </xf>
    <xf numFmtId="0" fontId="5" fillId="4" borderId="0" xfId="22" applyFont="1" applyBorder="1" applyAlignment="1">
      <alignment horizontal="right"/>
    </xf>
    <xf numFmtId="0" fontId="26" fillId="4" borderId="0" xfId="29" applyFont="1" applyBorder="1" applyAlignment="1">
      <alignment horizontal="left"/>
    </xf>
    <xf numFmtId="0" fontId="34" fillId="4" borderId="0" xfId="21" applyFont="1" applyBorder="1" applyAlignment="1">
      <alignment horizontal="right" vertical="center"/>
    </xf>
    <xf numFmtId="0" fontId="34" fillId="4" borderId="0" xfId="21" quotePrefix="1" applyFont="1" applyBorder="1" applyAlignment="1">
      <alignment horizontal="left" vertical="center"/>
    </xf>
    <xf numFmtId="0" fontId="34" fillId="4" borderId="0" xfId="21" quotePrefix="1" applyFont="1" applyBorder="1" applyAlignment="1">
      <alignment horizontal="right"/>
    </xf>
    <xf numFmtId="173" fontId="34" fillId="4" borderId="0" xfId="9" applyFont="1" applyFill="1" applyBorder="1" applyAlignment="1">
      <alignment horizontal="center" wrapText="1"/>
    </xf>
    <xf numFmtId="0" fontId="34" fillId="4" borderId="0" xfId="21" applyFont="1" applyBorder="1" applyAlignment="1">
      <alignment horizontal="left" vertical="center"/>
    </xf>
    <xf numFmtId="0" fontId="34" fillId="4" borderId="0" xfId="21" applyFont="1" applyBorder="1" applyAlignment="1">
      <alignment horizontal="center" vertical="center" wrapText="1"/>
    </xf>
    <xf numFmtId="0" fontId="26" fillId="4" borderId="8" xfId="7" applyFont="1" applyBorder="1"/>
    <xf numFmtId="0" fontId="26" fillId="4" borderId="0" xfId="7" applyFont="1" applyBorder="1" applyAlignment="1">
      <alignment horizontal="left" wrapText="1" indent="1"/>
    </xf>
    <xf numFmtId="164" fontId="34" fillId="4" borderId="0" xfId="7" quotePrefix="1" applyNumberFormat="1" applyFont="1" applyBorder="1" applyAlignment="1">
      <alignment horizontal="left"/>
    </xf>
    <xf numFmtId="0" fontId="26" fillId="4" borderId="16" xfId="7" applyFont="1" applyBorder="1"/>
    <xf numFmtId="0" fontId="24" fillId="4" borderId="0" xfId="25" applyFont="1" applyBorder="1" applyAlignment="1">
      <alignment horizontal="right" vertical="center"/>
    </xf>
    <xf numFmtId="0" fontId="34" fillId="4" borderId="0" xfId="20" applyFont="1" applyBorder="1" applyAlignment="1">
      <alignment vertical="center"/>
    </xf>
    <xf numFmtId="0" fontId="34" fillId="4" borderId="0" xfId="20" applyFont="1" applyBorder="1" applyAlignment="1">
      <alignment horizontal="left" vertical="center"/>
    </xf>
    <xf numFmtId="0" fontId="26" fillId="4" borderId="0" xfId="7" applyFont="1" applyBorder="1" applyAlignment="1">
      <alignment horizontal="center"/>
    </xf>
    <xf numFmtId="0" fontId="34" fillId="4" borderId="0" xfId="21" applyFont="1" applyBorder="1" applyAlignment="1">
      <alignment horizontal="center" wrapText="1"/>
    </xf>
    <xf numFmtId="0" fontId="24" fillId="4" borderId="13" xfId="31" applyFont="1" applyBorder="1" applyAlignment="1">
      <alignment horizontal="center" wrapText="1"/>
    </xf>
    <xf numFmtId="0" fontId="24" fillId="4" borderId="0" xfId="4" applyFont="1" applyBorder="1" applyAlignment="1">
      <alignment horizontal="left"/>
    </xf>
    <xf numFmtId="0" fontId="30" fillId="5" borderId="0" xfId="15" applyFont="1" applyBorder="1" applyAlignment="1">
      <alignment vertical="top" wrapText="1"/>
    </xf>
    <xf numFmtId="0" fontId="0" fillId="0" borderId="0" xfId="0" applyFont="1" applyAlignment="1"/>
    <xf numFmtId="0" fontId="26" fillId="4" borderId="0" xfId="7" applyBorder="1"/>
    <xf numFmtId="0" fontId="7" fillId="5" borderId="0" xfId="14" applyFont="1" applyBorder="1"/>
    <xf numFmtId="0" fontId="28" fillId="5" borderId="3" xfId="12" applyBorder="1" applyAlignment="1">
      <alignment horizontal="left" indent="1"/>
    </xf>
    <xf numFmtId="0" fontId="26" fillId="4" borderId="0" xfId="7" applyBorder="1" applyAlignment="1"/>
    <xf numFmtId="0" fontId="26" fillId="4" borderId="0" xfId="29" applyFont="1" applyBorder="1">
      <alignment horizontal="left"/>
    </xf>
    <xf numFmtId="0" fontId="24" fillId="4" borderId="0" xfId="31" applyFont="1" applyBorder="1" applyAlignment="1">
      <alignment horizontal="center" wrapText="1"/>
    </xf>
    <xf numFmtId="0" fontId="34" fillId="4" borderId="0" xfId="19" applyFont="1" applyBorder="1"/>
    <xf numFmtId="0" fontId="34" fillId="4" borderId="0" xfId="21" applyFont="1" applyBorder="1" applyAlignment="1">
      <alignment horizontal="center" vertical="center" wrapText="1"/>
    </xf>
    <xf numFmtId="0" fontId="34" fillId="4" borderId="0" xfId="21" applyFont="1" applyBorder="1">
      <alignment horizontal="center" wrapText="1"/>
    </xf>
    <xf numFmtId="173" fontId="34" fillId="4" borderId="0" xfId="9" applyFont="1" applyFill="1" applyBorder="1" applyAlignment="1">
      <alignment horizontal="center" vertical="top" wrapText="1"/>
    </xf>
    <xf numFmtId="0" fontId="34" fillId="4" borderId="0" xfId="21" applyFont="1" applyBorder="1" applyAlignment="1">
      <alignment horizontal="center" wrapText="1"/>
    </xf>
    <xf numFmtId="0" fontId="25" fillId="0" borderId="1" xfId="6" applyNumberFormat="1">
      <protection locked="0"/>
    </xf>
    <xf numFmtId="0" fontId="24" fillId="4" borderId="0" xfId="31" applyFont="1" applyBorder="1" applyAlignment="1">
      <alignment horizontal="center" wrapText="1"/>
    </xf>
    <xf numFmtId="0" fontId="24" fillId="4" borderId="0" xfId="31" applyFont="1" applyBorder="1" applyAlignment="1">
      <alignment wrapText="1"/>
    </xf>
    <xf numFmtId="0" fontId="7" fillId="5" borderId="12" xfId="14" applyFont="1" applyBorder="1" applyAlignment="1"/>
    <xf numFmtId="0" fontId="7" fillId="5" borderId="3" xfId="14" applyFont="1" applyBorder="1" applyAlignment="1"/>
    <xf numFmtId="0" fontId="24" fillId="5" borderId="3" xfId="16" applyBorder="1" applyAlignment="1"/>
    <xf numFmtId="0" fontId="24" fillId="4" borderId="7" xfId="25" applyBorder="1" applyAlignment="1"/>
    <xf numFmtId="0" fontId="24" fillId="4" borderId="19" xfId="25" applyBorder="1" applyAlignment="1"/>
    <xf numFmtId="0" fontId="25" fillId="0" borderId="1" xfId="6">
      <protection locked="0"/>
    </xf>
    <xf numFmtId="0" fontId="26" fillId="4" borderId="0" xfId="29" applyFont="1" applyBorder="1" applyAlignment="1">
      <alignment horizontal="left" indent="2"/>
    </xf>
    <xf numFmtId="0" fontId="26" fillId="4" borderId="0" xfId="29" applyFont="1" applyBorder="1" applyAlignment="1">
      <alignment horizontal="right"/>
    </xf>
    <xf numFmtId="175" fontId="25" fillId="0" borderId="1" xfId="6" applyNumberFormat="1">
      <protection locked="0"/>
    </xf>
    <xf numFmtId="175" fontId="5" fillId="4" borderId="4" xfId="22" applyNumberFormat="1" applyFont="1" applyBorder="1" applyAlignment="1">
      <alignment horizontal="right"/>
    </xf>
    <xf numFmtId="175" fontId="5" fillId="4" borderId="20" xfId="22" applyNumberFormat="1" applyFont="1" applyBorder="1" applyAlignment="1">
      <alignment horizontal="right"/>
    </xf>
    <xf numFmtId="175" fontId="26" fillId="4" borderId="1" xfId="3" applyNumberFormat="1" applyFont="1" applyBorder="1" applyProtection="1">
      <alignment horizontal="right"/>
    </xf>
    <xf numFmtId="175" fontId="26" fillId="4" borderId="21" xfId="3" applyNumberFormat="1" applyFont="1" applyBorder="1" applyAlignment="1" applyProtection="1">
      <alignment horizontal="right"/>
    </xf>
    <xf numFmtId="175" fontId="26" fillId="4" borderId="22" xfId="3" applyNumberFormat="1" applyFont="1" applyBorder="1" applyAlignment="1" applyProtection="1">
      <alignment horizontal="right"/>
    </xf>
    <xf numFmtId="175" fontId="26" fillId="4" borderId="23" xfId="3" applyNumberFormat="1" applyFont="1" applyBorder="1" applyAlignment="1" applyProtection="1">
      <alignment horizontal="right"/>
    </xf>
    <xf numFmtId="175" fontId="5" fillId="4" borderId="4" xfId="22" applyNumberFormat="1" applyFont="1" applyAlignment="1">
      <alignment horizontal="right"/>
    </xf>
    <xf numFmtId="176" fontId="25" fillId="0" borderId="1" xfId="6" applyNumberFormat="1">
      <protection locked="0"/>
    </xf>
    <xf numFmtId="177" fontId="25" fillId="0" borderId="1" xfId="6" applyNumberFormat="1">
      <protection locked="0"/>
    </xf>
    <xf numFmtId="177" fontId="5" fillId="4" borderId="4" xfId="22" applyNumberFormat="1" applyFont="1" applyAlignment="1">
      <alignment horizontal="right"/>
    </xf>
    <xf numFmtId="178" fontId="5" fillId="4" borderId="4" xfId="22" applyNumberFormat="1" applyFont="1" applyAlignment="1">
      <alignment horizontal="right"/>
    </xf>
    <xf numFmtId="179" fontId="25" fillId="0" borderId="1" xfId="6" applyNumberFormat="1">
      <protection locked="0"/>
    </xf>
    <xf numFmtId="180" fontId="25" fillId="0" borderId="1" xfId="6" applyNumberFormat="1">
      <protection locked="0"/>
    </xf>
    <xf numFmtId="0" fontId="34" fillId="4" borderId="0" xfId="21" applyFont="1" applyBorder="1" applyAlignment="1">
      <alignment horizontal="center" wrapText="1"/>
    </xf>
    <xf numFmtId="0" fontId="25" fillId="0" borderId="1" xfId="6" applyAlignment="1">
      <alignment wrapText="1"/>
      <protection locked="0"/>
    </xf>
    <xf numFmtId="0" fontId="45" fillId="0" borderId="1" xfId="6"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37" fillId="4" borderId="21" xfId="28" applyFont="1" applyBorder="1" applyAlignment="1">
      <alignment horizontal="left" vertical="top" wrapText="1"/>
    </xf>
    <xf numFmtId="0" fontId="38" fillId="4" borderId="21" xfId="26" applyFont="1" applyBorder="1">
      <alignment horizontal="center" vertical="center" wrapText="1"/>
    </xf>
    <xf numFmtId="0" fontId="38" fillId="4" borderId="1" xfId="26" applyFont="1" applyBorder="1">
      <alignment horizontal="center" vertical="center" wrapText="1"/>
    </xf>
    <xf numFmtId="0" fontId="26" fillId="4" borderId="26" xfId="7" applyBorder="1" applyAlignment="1">
      <alignment horizontal="left" vertical="top" wrapText="1"/>
    </xf>
    <xf numFmtId="0" fontId="37" fillId="4" borderId="1" xfId="28" applyFont="1" applyBorder="1" applyAlignment="1">
      <alignment horizontal="left" vertical="top" wrapText="1"/>
    </xf>
    <xf numFmtId="0" fontId="26" fillId="4" borderId="5" xfId="7" applyBorder="1" applyAlignment="1">
      <alignment horizontal="left" vertical="top" wrapText="1"/>
    </xf>
    <xf numFmtId="0" fontId="26" fillId="4" borderId="0" xfId="7" applyAlignment="1">
      <alignment horizontal="right"/>
    </xf>
    <xf numFmtId="0" fontId="26" fillId="4" borderId="0" xfId="7" applyAlignment="1">
      <alignment horizontal="right" vertical="top"/>
    </xf>
    <xf numFmtId="0" fontId="42" fillId="4" borderId="0" xfId="3" applyFont="1" applyBorder="1" applyProtection="1">
      <alignment horizontal="right"/>
    </xf>
    <xf numFmtId="0" fontId="26" fillId="4" borderId="0" xfId="7" applyAlignment="1">
      <alignment wrapText="1"/>
    </xf>
    <xf numFmtId="0" fontId="46" fillId="0" borderId="1" xfId="6" applyFont="1" applyAlignment="1">
      <alignment horizontal="center" vertical="top"/>
      <protection locked="0"/>
    </xf>
    <xf numFmtId="177" fontId="26" fillId="4" borderId="1" xfId="2" applyNumberFormat="1" applyFont="1" applyBorder="1" applyAlignment="1" applyProtection="1">
      <alignment horizontal="right"/>
      <protection locked="0"/>
    </xf>
    <xf numFmtId="0" fontId="26" fillId="4" borderId="0" xfId="29" applyFont="1" applyBorder="1">
      <alignment horizontal="left"/>
    </xf>
    <xf numFmtId="0" fontId="7" fillId="5" borderId="12" xfId="14" applyNumberFormat="1" applyFont="1" applyBorder="1"/>
    <xf numFmtId="0" fontId="26" fillId="4" borderId="0" xfId="29" applyFont="1" applyBorder="1">
      <alignment horizontal="left"/>
    </xf>
    <xf numFmtId="0" fontId="0" fillId="0" borderId="0" xfId="0">
      <alignment horizontal="right"/>
    </xf>
    <xf numFmtId="0" fontId="26" fillId="4" borderId="0" xfId="7" applyFont="1" applyFill="1" applyBorder="1"/>
    <xf numFmtId="0" fontId="34" fillId="4" borderId="0" xfId="21" applyFont="1" applyFill="1" applyBorder="1">
      <alignment horizontal="center" wrapText="1"/>
    </xf>
    <xf numFmtId="0" fontId="24" fillId="4" borderId="0" xfId="31" applyFont="1" applyFill="1" applyBorder="1">
      <alignment horizontal="center" wrapText="1"/>
    </xf>
    <xf numFmtId="0" fontId="26" fillId="4" borderId="0" xfId="7" applyFill="1" applyAlignment="1">
      <alignment horizontal="right"/>
    </xf>
    <xf numFmtId="0" fontId="34" fillId="4" borderId="0" xfId="21" applyFont="1" applyFill="1" applyBorder="1" applyAlignment="1">
      <alignment horizontal="left"/>
    </xf>
    <xf numFmtId="0" fontId="13" fillId="37" borderId="17" xfId="0" applyNumberFormat="1" applyFont="1" applyFill="1" applyBorder="1">
      <alignment horizontal="right"/>
    </xf>
    <xf numFmtId="0" fontId="13" fillId="37" borderId="9" xfId="0" applyFont="1" applyFill="1" applyBorder="1">
      <alignment horizontal="right"/>
    </xf>
    <xf numFmtId="0" fontId="31" fillId="37" borderId="0" xfId="17" applyFill="1" applyAlignment="1">
      <alignment horizontal="left"/>
    </xf>
    <xf numFmtId="0" fontId="13" fillId="37" borderId="11" xfId="0" applyFont="1" applyFill="1" applyBorder="1">
      <alignment horizontal="right"/>
    </xf>
    <xf numFmtId="0" fontId="0" fillId="37" borderId="0" xfId="0" applyFill="1" applyBorder="1" applyAlignment="1">
      <alignment vertical="top" wrapText="1"/>
    </xf>
    <xf numFmtId="0" fontId="44" fillId="37" borderId="0" xfId="17" applyFont="1" applyFill="1" applyAlignment="1">
      <alignment vertical="top" wrapText="1"/>
    </xf>
    <xf numFmtId="0" fontId="0" fillId="37" borderId="0" xfId="0" applyFill="1" applyBorder="1" applyAlignment="1">
      <alignment horizontal="left"/>
    </xf>
    <xf numFmtId="0" fontId="44" fillId="37" borderId="0" xfId="17" applyFont="1" applyFill="1" applyAlignment="1">
      <alignment horizontal="left"/>
    </xf>
    <xf numFmtId="0" fontId="8" fillId="37" borderId="3" xfId="0" applyFont="1" applyFill="1" applyBorder="1" applyAlignment="1"/>
    <xf numFmtId="0" fontId="8" fillId="37" borderId="0" xfId="0" applyFont="1" applyFill="1" applyBorder="1" applyAlignment="1">
      <alignment horizontal="left" vertical="top" wrapText="1"/>
    </xf>
    <xf numFmtId="0" fontId="8" fillId="37" borderId="8" xfId="0" applyFont="1" applyFill="1" applyBorder="1" applyAlignment="1"/>
    <xf numFmtId="0" fontId="66" fillId="37" borderId="0" xfId="78" applyFont="1" applyFill="1" applyBorder="1" applyAlignment="1">
      <alignment horizontal="left" vertical="top"/>
    </xf>
    <xf numFmtId="0" fontId="13" fillId="37" borderId="18" xfId="0" applyFont="1" applyFill="1" applyBorder="1" applyAlignment="1"/>
    <xf numFmtId="0" fontId="13" fillId="37" borderId="10" xfId="0" applyFont="1" applyFill="1" applyBorder="1" applyAlignment="1"/>
    <xf numFmtId="0" fontId="13" fillId="37" borderId="6" xfId="0" applyFont="1" applyFill="1" applyBorder="1" applyAlignment="1"/>
    <xf numFmtId="0" fontId="13" fillId="37" borderId="12" xfId="0" applyNumberFormat="1" applyFont="1" applyFill="1" applyBorder="1" applyAlignment="1"/>
    <xf numFmtId="0" fontId="13" fillId="37" borderId="13" xfId="0" applyFont="1" applyFill="1" applyBorder="1" applyAlignment="1"/>
    <xf numFmtId="0" fontId="13" fillId="37" borderId="13" xfId="0" applyFont="1" applyFill="1" applyBorder="1">
      <alignment horizontal="right"/>
    </xf>
    <xf numFmtId="0" fontId="13" fillId="37" borderId="14" xfId="0" applyFont="1" applyFill="1" applyBorder="1">
      <alignment horizontal="right"/>
    </xf>
    <xf numFmtId="0" fontId="13" fillId="37" borderId="3" xfId="0" applyFont="1" applyFill="1" applyBorder="1">
      <alignment horizontal="right"/>
    </xf>
    <xf numFmtId="0" fontId="16" fillId="37" borderId="0" xfId="0" applyFont="1" applyFill="1" applyBorder="1" applyAlignment="1"/>
    <xf numFmtId="0" fontId="13" fillId="37" borderId="0" xfId="0" applyFont="1" applyFill="1" applyBorder="1">
      <alignment horizontal="right"/>
    </xf>
    <xf numFmtId="0" fontId="13" fillId="37" borderId="8" xfId="0" applyFont="1" applyFill="1" applyBorder="1">
      <alignment horizontal="right"/>
    </xf>
    <xf numFmtId="0" fontId="64" fillId="37" borderId="0" xfId="0" applyFont="1" applyFill="1" applyBorder="1" applyAlignment="1">
      <alignment horizontal="left"/>
    </xf>
    <xf numFmtId="0" fontId="0" fillId="37" borderId="0" xfId="0" applyFill="1" applyBorder="1">
      <alignment horizontal="right"/>
    </xf>
    <xf numFmtId="0" fontId="9" fillId="37" borderId="0" xfId="0" applyFont="1" applyFill="1" applyBorder="1" applyAlignment="1">
      <alignment horizontal="left"/>
    </xf>
    <xf numFmtId="0" fontId="0" fillId="37" borderId="3" xfId="0" applyFill="1" applyBorder="1">
      <alignment horizontal="right"/>
    </xf>
    <xf numFmtId="0" fontId="43"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5"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7" fillId="37" borderId="3" xfId="0" applyFont="1" applyFill="1" applyBorder="1" applyAlignment="1">
      <alignment horizontal="centerContinuous"/>
    </xf>
    <xf numFmtId="0" fontId="13" fillId="37" borderId="0" xfId="0" applyFont="1" applyFill="1" applyBorder="1" applyAlignment="1">
      <alignment horizontal="centerContinuous"/>
    </xf>
    <xf numFmtId="0" fontId="13" fillId="37" borderId="8" xfId="0" applyFont="1" applyFill="1" applyBorder="1" applyAlignment="1">
      <alignment horizontal="centerContinuous"/>
    </xf>
    <xf numFmtId="0" fontId="18" fillId="37" borderId="3" xfId="0" applyFont="1" applyFill="1" applyBorder="1" applyAlignment="1">
      <alignment horizontal="centerContinuous"/>
    </xf>
    <xf numFmtId="0" fontId="14" fillId="37" borderId="3" xfId="0" applyFont="1" applyFill="1" applyBorder="1" applyAlignment="1">
      <alignment horizontal="centerContinuous" vertical="center" wrapText="1"/>
    </xf>
    <xf numFmtId="0" fontId="15" fillId="37" borderId="3" xfId="0" applyFont="1" applyFill="1" applyBorder="1" applyAlignment="1">
      <alignment horizontal="centerContinuous"/>
    </xf>
    <xf numFmtId="0" fontId="6" fillId="37" borderId="0" xfId="0" applyFont="1" applyFill="1" applyBorder="1" applyAlignment="1">
      <alignment horizontal="centerContinuous"/>
    </xf>
    <xf numFmtId="0" fontId="47" fillId="37" borderId="3" xfId="0" applyFont="1" applyFill="1" applyBorder="1" applyAlignment="1">
      <alignment horizontal="centerContinuous"/>
    </xf>
    <xf numFmtId="0" fontId="13" fillId="37" borderId="15" xfId="0" applyFont="1" applyFill="1" applyBorder="1">
      <alignment horizontal="right"/>
    </xf>
    <xf numFmtId="0" fontId="13" fillId="37" borderId="5" xfId="0" applyFont="1" applyFill="1" applyBorder="1">
      <alignment horizontal="right"/>
    </xf>
    <xf numFmtId="0" fontId="13" fillId="37" borderId="16" xfId="0" applyFont="1" applyFill="1" applyBorder="1">
      <alignment horizontal="right"/>
    </xf>
    <xf numFmtId="0" fontId="15" fillId="37" borderId="0" xfId="0" applyFont="1" applyFill="1" applyBorder="1" applyAlignment="1">
      <alignment horizontal="left" vertical="top" indent="1"/>
    </xf>
    <xf numFmtId="0" fontId="13" fillId="37" borderId="8" xfId="0" applyFont="1" applyFill="1" applyBorder="1" applyAlignment="1"/>
    <xf numFmtId="0" fontId="8" fillId="37" borderId="0" xfId="0" applyFont="1" applyFill="1" applyBorder="1">
      <alignment horizontal="right"/>
    </xf>
    <xf numFmtId="0" fontId="30" fillId="37" borderId="0" xfId="0" applyFont="1" applyFill="1" applyAlignment="1">
      <alignment horizontal="left" vertical="top" wrapText="1"/>
    </xf>
    <xf numFmtId="0" fontId="26" fillId="4" borderId="0" xfId="29" applyFont="1" applyBorder="1">
      <alignment horizontal="left"/>
    </xf>
    <xf numFmtId="0" fontId="0" fillId="0" borderId="0" xfId="0">
      <alignment horizontal="right"/>
    </xf>
    <xf numFmtId="175" fontId="25" fillId="0" borderId="1" xfId="6" applyNumberFormat="1">
      <protection locked="0"/>
    </xf>
    <xf numFmtId="175" fontId="25" fillId="70" borderId="1" xfId="6" applyNumberFormat="1" applyFill="1">
      <protection locked="0"/>
    </xf>
    <xf numFmtId="0" fontId="25" fillId="70" borderId="1" xfId="6" applyFill="1" applyAlignment="1">
      <alignment wrapText="1"/>
      <protection locked="0"/>
    </xf>
    <xf numFmtId="180" fontId="25" fillId="70" borderId="1" xfId="6" applyNumberFormat="1" applyFill="1">
      <protection locked="0"/>
    </xf>
    <xf numFmtId="0" fontId="25" fillId="70" borderId="1" xfId="6" applyNumberFormat="1" applyFill="1">
      <protection locked="0"/>
    </xf>
    <xf numFmtId="0" fontId="228" fillId="4" borderId="7" xfId="25" applyFont="1" applyBorder="1" applyAlignment="1"/>
    <xf numFmtId="0" fontId="229" fillId="4" borderId="0" xfId="25" applyFont="1" applyBorder="1">
      <alignment horizontal="right"/>
    </xf>
    <xf numFmtId="0" fontId="230" fillId="4" borderId="0" xfId="7" applyFont="1" applyBorder="1" applyAlignment="1"/>
    <xf numFmtId="0" fontId="230" fillId="4" borderId="0" xfId="7" applyFont="1" applyBorder="1" applyAlignment="1">
      <alignment horizontal="center"/>
    </xf>
    <xf numFmtId="0" fontId="228" fillId="4" borderId="0" xfId="25" applyFont="1" applyBorder="1">
      <alignment horizontal="right"/>
    </xf>
    <xf numFmtId="0" fontId="45" fillId="0" borderId="1" xfId="6" applyFont="1" applyAlignment="1" applyProtection="1">
      <alignment vertical="top" wrapText="1"/>
      <protection locked="0"/>
    </xf>
    <xf numFmtId="0" fontId="7" fillId="5" borderId="13" xfId="276" applyFont="1" applyBorder="1"/>
    <xf numFmtId="0" fontId="7" fillId="5" borderId="0" xfId="276" applyFont="1" applyBorder="1"/>
    <xf numFmtId="176" fontId="25" fillId="0" borderId="1" xfId="6" applyNumberFormat="1" applyAlignment="1">
      <alignment horizontal="right"/>
      <protection locked="0"/>
    </xf>
    <xf numFmtId="0" fontId="0" fillId="0" borderId="0" xfId="0">
      <alignment horizontal="right"/>
    </xf>
    <xf numFmtId="0" fontId="0" fillId="0" borderId="0" xfId="0" applyAlignment="1">
      <alignment horizontal="right" wrapText="1"/>
    </xf>
    <xf numFmtId="0" fontId="116" fillId="0" borderId="1" xfId="6" applyFont="1">
      <protection locked="0"/>
    </xf>
    <xf numFmtId="176" fontId="25" fillId="0" borderId="1" xfId="6" applyNumberFormat="1" applyFont="1">
      <protection locked="0"/>
    </xf>
    <xf numFmtId="175" fontId="25" fillId="0" borderId="1" xfId="6" applyNumberFormat="1" applyFont="1">
      <protection locked="0"/>
    </xf>
    <xf numFmtId="177" fontId="25" fillId="0" borderId="1" xfId="6" applyNumberFormat="1" applyFont="1">
      <protection locked="0"/>
    </xf>
    <xf numFmtId="0" fontId="25" fillId="0" borderId="1" xfId="6" applyFont="1" applyAlignment="1">
      <alignment wrapText="1"/>
      <protection locked="0"/>
    </xf>
    <xf numFmtId="0" fontId="26" fillId="4" borderId="0" xfId="29" applyFont="1" applyBorder="1">
      <alignment horizontal="left"/>
    </xf>
    <xf numFmtId="0" fontId="0" fillId="0" borderId="0" xfId="0">
      <alignment horizontal="right"/>
    </xf>
    <xf numFmtId="0" fontId="9" fillId="37" borderId="24" xfId="0" applyFont="1" applyFill="1" applyBorder="1">
      <alignment horizontal="right"/>
    </xf>
    <xf numFmtId="0" fontId="9" fillId="37" borderId="25" xfId="0" applyFont="1" applyFill="1" applyBorder="1">
      <alignment horizontal="right"/>
    </xf>
    <xf numFmtId="0" fontId="23" fillId="5" borderId="1" xfId="5">
      <alignment horizontal="center"/>
    </xf>
    <xf numFmtId="169" fontId="23" fillId="5" borderId="21" xfId="10" applyBorder="1" applyAlignment="1">
      <alignment horizontal="center" vertical="center"/>
    </xf>
    <xf numFmtId="169" fontId="23" fillId="5" borderId="26" xfId="10" applyBorder="1" applyAlignment="1">
      <alignment horizontal="center" vertical="center"/>
    </xf>
    <xf numFmtId="169" fontId="23" fillId="5" borderId="27" xfId="10" applyBorder="1" applyAlignment="1">
      <alignment horizontal="center" vertical="center"/>
    </xf>
    <xf numFmtId="0" fontId="26" fillId="4" borderId="0" xfId="29" applyFont="1" applyBorder="1">
      <alignment horizontal="left"/>
    </xf>
    <xf numFmtId="0" fontId="24" fillId="4" borderId="28" xfId="31" applyFont="1" applyBorder="1" applyAlignment="1">
      <alignment horizontal="center" wrapText="1"/>
    </xf>
    <xf numFmtId="0" fontId="0" fillId="0" borderId="0" xfId="0">
      <alignment horizontal="right"/>
    </xf>
    <xf numFmtId="0" fontId="30" fillId="5" borderId="3" xfId="15" applyFont="1" applyBorder="1" applyAlignment="1">
      <alignment horizontal="left" vertical="top" wrapText="1" indent="1"/>
    </xf>
    <xf numFmtId="0" fontId="30" fillId="5" borderId="0" xfId="15" applyFont="1" applyBorder="1" applyAlignment="1">
      <alignment horizontal="left" vertical="top" wrapText="1" indent="1"/>
    </xf>
    <xf numFmtId="0" fontId="34" fillId="4" borderId="0" xfId="19" applyFont="1" applyBorder="1"/>
    <xf numFmtId="0" fontId="23" fillId="5" borderId="1" xfId="5" applyBorder="1">
      <alignment horizontal="center"/>
    </xf>
    <xf numFmtId="169" fontId="23" fillId="5" borderId="1" xfId="10" applyBorder="1">
      <alignment horizontal="center" vertical="center"/>
    </xf>
    <xf numFmtId="0" fontId="26" fillId="4" borderId="0" xfId="7" applyFont="1" applyBorder="1" applyAlignment="1">
      <alignment wrapText="1"/>
    </xf>
    <xf numFmtId="0" fontId="34" fillId="4" borderId="0" xfId="21" applyFont="1" applyBorder="1" applyAlignment="1">
      <alignment horizontal="center" wrapText="1"/>
    </xf>
    <xf numFmtId="0" fontId="34" fillId="4" borderId="0" xfId="21" applyFont="1" applyBorder="1" applyAlignment="1">
      <alignment horizontal="center" vertical="center" wrapText="1"/>
    </xf>
    <xf numFmtId="0" fontId="34" fillId="4" borderId="10" xfId="21" applyFont="1" applyBorder="1" applyAlignment="1">
      <alignment horizontal="center" vertical="center" wrapText="1"/>
    </xf>
    <xf numFmtId="0" fontId="34" fillId="4" borderId="0" xfId="21" applyFont="1" applyBorder="1">
      <alignment horizontal="center" wrapText="1"/>
    </xf>
    <xf numFmtId="0" fontId="23" fillId="0" borderId="1" xfId="1">
      <alignment horizontal="center" vertical="center"/>
      <protection locked="0"/>
    </xf>
    <xf numFmtId="0" fontId="30" fillId="5" borderId="3" xfId="15" applyBorder="1" applyAlignment="1">
      <alignment horizontal="left" vertical="top" wrapText="1" indent="1"/>
    </xf>
    <xf numFmtId="0" fontId="30" fillId="5" borderId="0" xfId="15" applyBorder="1" applyAlignment="1">
      <alignment horizontal="left" vertical="top" wrapText="1" indent="1"/>
    </xf>
    <xf numFmtId="169" fontId="23" fillId="5" borderId="21" xfId="10" applyBorder="1" applyAlignment="1">
      <alignment horizontal="center" vertical="center" wrapText="1"/>
    </xf>
    <xf numFmtId="169" fontId="23" fillId="5" borderId="27" xfId="10" applyBorder="1" applyAlignment="1">
      <alignment horizontal="center" vertical="center" wrapText="1"/>
    </xf>
    <xf numFmtId="0" fontId="23" fillId="5" borderId="21" xfId="5" applyBorder="1" applyAlignment="1">
      <alignment horizontal="center" wrapText="1"/>
    </xf>
    <xf numFmtId="0" fontId="23" fillId="5" borderId="27" xfId="5" applyBorder="1" applyAlignment="1">
      <alignment horizontal="center" wrapText="1"/>
    </xf>
    <xf numFmtId="0" fontId="23" fillId="0" borderId="21" xfId="1" applyBorder="1" applyAlignment="1">
      <alignment horizontal="center" wrapText="1"/>
      <protection locked="0"/>
    </xf>
    <xf numFmtId="0" fontId="23" fillId="0" borderId="27" xfId="1" applyBorder="1" applyAlignment="1">
      <alignment horizontal="center" wrapText="1"/>
      <protection locked="0"/>
    </xf>
  </cellXfs>
  <cellStyles count="40301">
    <cellStyle name="_x0013_" xfId="85"/>
    <cellStyle name="20% - Accent1" xfId="55" builtinId="30" hidden="1"/>
    <cellStyle name="20% - Accent1 10" xfId="465"/>
    <cellStyle name="20% - Accent1 2" xfId="86"/>
    <cellStyle name="20% - Accent1 2 10" xfId="466"/>
    <cellStyle name="20% - Accent1 2 2" xfId="467"/>
    <cellStyle name="20% - Accent1 2 2 2" xfId="468"/>
    <cellStyle name="20% - Accent1 2 2 2 2" xfId="469"/>
    <cellStyle name="20% - Accent1 2 2 3" xfId="470"/>
    <cellStyle name="20% - Accent1 2 3" xfId="471"/>
    <cellStyle name="20% - Accent1 2 3 2" xfId="472"/>
    <cellStyle name="20% - Accent1 2 4" xfId="473"/>
    <cellStyle name="20% - Accent1 2 4 2" xfId="474"/>
    <cellStyle name="20% - Accent1 2 5" xfId="475"/>
    <cellStyle name="20% - Accent1 2 6" xfId="476"/>
    <cellStyle name="20% - Accent1 2 7" xfId="477"/>
    <cellStyle name="20% - Accent1 2 8" xfId="478"/>
    <cellStyle name="20% - Accent1 2 9" xfId="479"/>
    <cellStyle name="20% - Accent1 3" xfId="480"/>
    <cellStyle name="20% - Accent1 3 2" xfId="481"/>
    <cellStyle name="20% - Accent1 3 2 2" xfId="482"/>
    <cellStyle name="20% - Accent1 3 3" xfId="483"/>
    <cellStyle name="20% - Accent1 3 4" xfId="484"/>
    <cellStyle name="20% - Accent1 3 4 2" xfId="485"/>
    <cellStyle name="20% - Accent1 3 4 2 2" xfId="486"/>
    <cellStyle name="20% - Accent1 3 4 3" xfId="487"/>
    <cellStyle name="20% - Accent1 4" xfId="488"/>
    <cellStyle name="20% - Accent1 4 2" xfId="489"/>
    <cellStyle name="20% - Accent1 4 2 2" xfId="490"/>
    <cellStyle name="20% - Accent1 4 3" xfId="491"/>
    <cellStyle name="20% - Accent1 4 4" xfId="492"/>
    <cellStyle name="20% - Accent1 4 4 2" xfId="493"/>
    <cellStyle name="20% - Accent1 4 4 2 2" xfId="494"/>
    <cellStyle name="20% - Accent1 4 4 3" xfId="495"/>
    <cellStyle name="20% - Accent1 5" xfId="496"/>
    <cellStyle name="20% - Accent1 5 2" xfId="497"/>
    <cellStyle name="20% - Accent1 5 2 2" xfId="498"/>
    <cellStyle name="20% - Accent1 5 2 2 2" xfId="499"/>
    <cellStyle name="20% - Accent1 5 2 3" xfId="500"/>
    <cellStyle name="20% - Accent1 5 3" xfId="501"/>
    <cellStyle name="20% - Accent1 5 3 2" xfId="502"/>
    <cellStyle name="20% - Accent1 5 4" xfId="503"/>
    <cellStyle name="20% - Accent1 6" xfId="504"/>
    <cellStyle name="20% - Accent1 6 2" xfId="505"/>
    <cellStyle name="20% - Accent1 6 2 2" xfId="506"/>
    <cellStyle name="20% - Accent1 6 2 2 2" xfId="507"/>
    <cellStyle name="20% - Accent1 6 2 3" xfId="508"/>
    <cellStyle name="20% - Accent1 6 3" xfId="509"/>
    <cellStyle name="20% - Accent1 6 3 2" xfId="510"/>
    <cellStyle name="20% - Accent1 6 4" xfId="511"/>
    <cellStyle name="20% - Accent1 7" xfId="512"/>
    <cellStyle name="20% - Accent1 7 2" xfId="513"/>
    <cellStyle name="20% - Accent1 7 2 2" xfId="514"/>
    <cellStyle name="20% - Accent1 7 2 2 2" xfId="515"/>
    <cellStyle name="20% - Accent1 7 2 3" xfId="516"/>
    <cellStyle name="20% - Accent1 7 3" xfId="517"/>
    <cellStyle name="20% - Accent1 7 3 2" xfId="518"/>
    <cellStyle name="20% - Accent1 7 4" xfId="519"/>
    <cellStyle name="20% - Accent1 8" xfId="520"/>
    <cellStyle name="20% - Accent1 8 2" xfId="521"/>
    <cellStyle name="20% - Accent1 8 2 2" xfId="522"/>
    <cellStyle name="20% - Accent1 8 2 2 2" xfId="523"/>
    <cellStyle name="20% - Accent1 8 2 3" xfId="524"/>
    <cellStyle name="20% - Accent1 8 3" xfId="525"/>
    <cellStyle name="20% - Accent1 8 3 2" xfId="526"/>
    <cellStyle name="20% - Accent1 8 4" xfId="527"/>
    <cellStyle name="20% - Accent1 9" xfId="528"/>
    <cellStyle name="20% - Accent1 9 2" xfId="529"/>
    <cellStyle name="20% - Accent1 9 2 2" xfId="530"/>
    <cellStyle name="20% - Accent1 9 3" xfId="531"/>
    <cellStyle name="20% - Accent2" xfId="59" builtinId="34" hidden="1"/>
    <cellStyle name="20% - Accent2 10" xfId="532"/>
    <cellStyle name="20% - Accent2 2" xfId="87"/>
    <cellStyle name="20% - Accent2 2 10" xfId="533"/>
    <cellStyle name="20% - Accent2 2 2" xfId="534"/>
    <cellStyle name="20% - Accent2 2 2 2" xfId="535"/>
    <cellStyle name="20% - Accent2 2 2 2 2" xfId="536"/>
    <cellStyle name="20% - Accent2 2 2 3" xfId="537"/>
    <cellStyle name="20% - Accent2 2 3" xfId="538"/>
    <cellStyle name="20% - Accent2 2 3 2" xfId="539"/>
    <cellStyle name="20% - Accent2 2 4" xfId="540"/>
    <cellStyle name="20% - Accent2 2 4 2" xfId="541"/>
    <cellStyle name="20% - Accent2 2 5" xfId="542"/>
    <cellStyle name="20% - Accent2 2 6" xfId="543"/>
    <cellStyle name="20% - Accent2 2 7" xfId="544"/>
    <cellStyle name="20% - Accent2 2 8" xfId="545"/>
    <cellStyle name="20% - Accent2 2 9" xfId="546"/>
    <cellStyle name="20% - Accent2 3" xfId="547"/>
    <cellStyle name="20% - Accent2 3 2" xfId="548"/>
    <cellStyle name="20% - Accent2 3 2 2" xfId="549"/>
    <cellStyle name="20% - Accent2 3 3" xfId="550"/>
    <cellStyle name="20% - Accent2 3 4" xfId="551"/>
    <cellStyle name="20% - Accent2 3 4 2" xfId="552"/>
    <cellStyle name="20% - Accent2 3 4 2 2" xfId="553"/>
    <cellStyle name="20% - Accent2 3 4 3" xfId="554"/>
    <cellStyle name="20% - Accent2 4" xfId="555"/>
    <cellStyle name="20% - Accent2 4 2" xfId="556"/>
    <cellStyle name="20% - Accent2 4 2 2" xfId="557"/>
    <cellStyle name="20% - Accent2 4 3" xfId="558"/>
    <cellStyle name="20% - Accent2 4 4" xfId="559"/>
    <cellStyle name="20% - Accent2 4 4 2" xfId="560"/>
    <cellStyle name="20% - Accent2 4 4 2 2" xfId="561"/>
    <cellStyle name="20% - Accent2 4 4 3" xfId="562"/>
    <cellStyle name="20% - Accent2 5" xfId="563"/>
    <cellStyle name="20% - Accent2 5 2" xfId="564"/>
    <cellStyle name="20% - Accent2 5 2 2" xfId="565"/>
    <cellStyle name="20% - Accent2 5 2 2 2" xfId="566"/>
    <cellStyle name="20% - Accent2 5 2 3" xfId="567"/>
    <cellStyle name="20% - Accent2 5 3" xfId="568"/>
    <cellStyle name="20% - Accent2 5 3 2" xfId="569"/>
    <cellStyle name="20% - Accent2 5 4" xfId="570"/>
    <cellStyle name="20% - Accent2 6" xfId="571"/>
    <cellStyle name="20% - Accent2 6 2" xfId="572"/>
    <cellStyle name="20% - Accent2 6 2 2" xfId="573"/>
    <cellStyle name="20% - Accent2 6 2 2 2" xfId="574"/>
    <cellStyle name="20% - Accent2 6 2 3" xfId="575"/>
    <cellStyle name="20% - Accent2 6 3" xfId="576"/>
    <cellStyle name="20% - Accent2 6 3 2" xfId="577"/>
    <cellStyle name="20% - Accent2 6 4" xfId="578"/>
    <cellStyle name="20% - Accent2 7" xfId="579"/>
    <cellStyle name="20% - Accent2 7 2" xfId="580"/>
    <cellStyle name="20% - Accent2 7 2 2" xfId="581"/>
    <cellStyle name="20% - Accent2 7 2 2 2" xfId="582"/>
    <cellStyle name="20% - Accent2 7 2 3" xfId="583"/>
    <cellStyle name="20% - Accent2 7 3" xfId="584"/>
    <cellStyle name="20% - Accent2 7 3 2" xfId="585"/>
    <cellStyle name="20% - Accent2 7 4" xfId="586"/>
    <cellStyle name="20% - Accent2 8" xfId="587"/>
    <cellStyle name="20% - Accent2 8 2" xfId="588"/>
    <cellStyle name="20% - Accent2 8 2 2" xfId="589"/>
    <cellStyle name="20% - Accent2 8 2 2 2" xfId="590"/>
    <cellStyle name="20% - Accent2 8 2 3" xfId="591"/>
    <cellStyle name="20% - Accent2 8 3" xfId="592"/>
    <cellStyle name="20% - Accent2 8 3 2" xfId="593"/>
    <cellStyle name="20% - Accent2 8 4" xfId="594"/>
    <cellStyle name="20% - Accent2 9" xfId="595"/>
    <cellStyle name="20% - Accent2 9 2" xfId="596"/>
    <cellStyle name="20% - Accent2 9 2 2" xfId="597"/>
    <cellStyle name="20% - Accent2 9 3" xfId="598"/>
    <cellStyle name="20% - Accent3" xfId="63" builtinId="38" hidden="1"/>
    <cellStyle name="20% - Accent3 10" xfId="599"/>
    <cellStyle name="20% - Accent3 2" xfId="88"/>
    <cellStyle name="20% - Accent3 2 10" xfId="600"/>
    <cellStyle name="20% - Accent3 2 2" xfId="601"/>
    <cellStyle name="20% - Accent3 2 2 2" xfId="602"/>
    <cellStyle name="20% - Accent3 2 2 2 2" xfId="603"/>
    <cellStyle name="20% - Accent3 2 2 3" xfId="604"/>
    <cellStyle name="20% - Accent3 2 3" xfId="605"/>
    <cellStyle name="20% - Accent3 2 3 2" xfId="606"/>
    <cellStyle name="20% - Accent3 2 4" xfId="607"/>
    <cellStyle name="20% - Accent3 2 4 2" xfId="608"/>
    <cellStyle name="20% - Accent3 2 5" xfId="609"/>
    <cellStyle name="20% - Accent3 2 6" xfId="610"/>
    <cellStyle name="20% - Accent3 2 7" xfId="611"/>
    <cellStyle name="20% - Accent3 2 8" xfId="612"/>
    <cellStyle name="20% - Accent3 2 9" xfId="613"/>
    <cellStyle name="20% - Accent3 3" xfId="614"/>
    <cellStyle name="20% - Accent3 3 2" xfId="615"/>
    <cellStyle name="20% - Accent3 3 2 2" xfId="616"/>
    <cellStyle name="20% - Accent3 3 3" xfId="617"/>
    <cellStyle name="20% - Accent3 3 4" xfId="618"/>
    <cellStyle name="20% - Accent3 3 4 2" xfId="619"/>
    <cellStyle name="20% - Accent3 3 4 2 2" xfId="620"/>
    <cellStyle name="20% - Accent3 3 4 3" xfId="621"/>
    <cellStyle name="20% - Accent3 4" xfId="622"/>
    <cellStyle name="20% - Accent3 4 2" xfId="623"/>
    <cellStyle name="20% - Accent3 4 2 2" xfId="624"/>
    <cellStyle name="20% - Accent3 4 3" xfId="625"/>
    <cellStyle name="20% - Accent3 4 4" xfId="626"/>
    <cellStyle name="20% - Accent3 4 4 2" xfId="627"/>
    <cellStyle name="20% - Accent3 4 4 2 2" xfId="628"/>
    <cellStyle name="20% - Accent3 4 4 3" xfId="629"/>
    <cellStyle name="20% - Accent3 5" xfId="630"/>
    <cellStyle name="20% - Accent3 5 2" xfId="631"/>
    <cellStyle name="20% - Accent3 5 2 2" xfId="632"/>
    <cellStyle name="20% - Accent3 5 2 2 2" xfId="633"/>
    <cellStyle name="20% - Accent3 5 2 3" xfId="634"/>
    <cellStyle name="20% - Accent3 5 3" xfId="635"/>
    <cellStyle name="20% - Accent3 5 3 2" xfId="636"/>
    <cellStyle name="20% - Accent3 5 4" xfId="637"/>
    <cellStyle name="20% - Accent3 6" xfId="638"/>
    <cellStyle name="20% - Accent3 6 2" xfId="639"/>
    <cellStyle name="20% - Accent3 6 2 2" xfId="640"/>
    <cellStyle name="20% - Accent3 6 2 2 2" xfId="641"/>
    <cellStyle name="20% - Accent3 6 2 3" xfId="642"/>
    <cellStyle name="20% - Accent3 6 3" xfId="643"/>
    <cellStyle name="20% - Accent3 6 3 2" xfId="644"/>
    <cellStyle name="20% - Accent3 6 4" xfId="645"/>
    <cellStyle name="20% - Accent3 7" xfId="646"/>
    <cellStyle name="20% - Accent3 7 2" xfId="647"/>
    <cellStyle name="20% - Accent3 7 2 2" xfId="648"/>
    <cellStyle name="20% - Accent3 7 2 2 2" xfId="649"/>
    <cellStyle name="20% - Accent3 7 2 3" xfId="650"/>
    <cellStyle name="20% - Accent3 7 3" xfId="651"/>
    <cellStyle name="20% - Accent3 7 3 2" xfId="652"/>
    <cellStyle name="20% - Accent3 7 4" xfId="653"/>
    <cellStyle name="20% - Accent3 8" xfId="654"/>
    <cellStyle name="20% - Accent3 8 2" xfId="655"/>
    <cellStyle name="20% - Accent3 8 2 2" xfId="656"/>
    <cellStyle name="20% - Accent3 8 2 2 2" xfId="657"/>
    <cellStyle name="20% - Accent3 8 2 3" xfId="658"/>
    <cellStyle name="20% - Accent3 8 3" xfId="659"/>
    <cellStyle name="20% - Accent3 8 3 2" xfId="660"/>
    <cellStyle name="20% - Accent3 8 4" xfId="661"/>
    <cellStyle name="20% - Accent3 9" xfId="662"/>
    <cellStyle name="20% - Accent3 9 2" xfId="663"/>
    <cellStyle name="20% - Accent3 9 2 2" xfId="664"/>
    <cellStyle name="20% - Accent3 9 3" xfId="665"/>
    <cellStyle name="20% - Accent4" xfId="67" builtinId="42" hidden="1"/>
    <cellStyle name="20% - Accent4 10" xfId="666"/>
    <cellStyle name="20% - Accent4 2" xfId="89"/>
    <cellStyle name="20% - Accent4 2 10" xfId="667"/>
    <cellStyle name="20% - Accent4 2 2" xfId="668"/>
    <cellStyle name="20% - Accent4 2 2 2" xfId="669"/>
    <cellStyle name="20% - Accent4 2 2 2 2" xfId="670"/>
    <cellStyle name="20% - Accent4 2 2 3" xfId="671"/>
    <cellStyle name="20% - Accent4 2 3" xfId="672"/>
    <cellStyle name="20% - Accent4 2 3 2" xfId="673"/>
    <cellStyle name="20% - Accent4 2 4" xfId="674"/>
    <cellStyle name="20% - Accent4 2 4 2" xfId="675"/>
    <cellStyle name="20% - Accent4 2 5" xfId="676"/>
    <cellStyle name="20% - Accent4 2 6" xfId="677"/>
    <cellStyle name="20% - Accent4 2 7" xfId="678"/>
    <cellStyle name="20% - Accent4 2 8" xfId="679"/>
    <cellStyle name="20% - Accent4 2 9" xfId="680"/>
    <cellStyle name="20% - Accent4 3" xfId="681"/>
    <cellStyle name="20% - Accent4 3 2" xfId="682"/>
    <cellStyle name="20% - Accent4 3 2 2" xfId="683"/>
    <cellStyle name="20% - Accent4 3 3" xfId="684"/>
    <cellStyle name="20% - Accent4 3 4" xfId="685"/>
    <cellStyle name="20% - Accent4 3 4 2" xfId="686"/>
    <cellStyle name="20% - Accent4 3 4 2 2" xfId="687"/>
    <cellStyle name="20% - Accent4 3 4 3" xfId="688"/>
    <cellStyle name="20% - Accent4 4" xfId="689"/>
    <cellStyle name="20% - Accent4 4 2" xfId="690"/>
    <cellStyle name="20% - Accent4 4 2 2" xfId="691"/>
    <cellStyle name="20% - Accent4 4 3" xfId="692"/>
    <cellStyle name="20% - Accent4 4 4" xfId="693"/>
    <cellStyle name="20% - Accent4 4 4 2" xfId="694"/>
    <cellStyle name="20% - Accent4 4 4 2 2" xfId="695"/>
    <cellStyle name="20% - Accent4 4 4 3" xfId="696"/>
    <cellStyle name="20% - Accent4 5" xfId="697"/>
    <cellStyle name="20% - Accent4 5 2" xfId="698"/>
    <cellStyle name="20% - Accent4 5 2 2" xfId="699"/>
    <cellStyle name="20% - Accent4 5 2 2 2" xfId="700"/>
    <cellStyle name="20% - Accent4 5 2 3" xfId="701"/>
    <cellStyle name="20% - Accent4 5 3" xfId="702"/>
    <cellStyle name="20% - Accent4 5 3 2" xfId="703"/>
    <cellStyle name="20% - Accent4 5 4" xfId="704"/>
    <cellStyle name="20% - Accent4 6" xfId="705"/>
    <cellStyle name="20% - Accent4 6 2" xfId="706"/>
    <cellStyle name="20% - Accent4 6 2 2" xfId="707"/>
    <cellStyle name="20% - Accent4 6 2 2 2" xfId="708"/>
    <cellStyle name="20% - Accent4 6 2 3" xfId="709"/>
    <cellStyle name="20% - Accent4 6 3" xfId="710"/>
    <cellStyle name="20% - Accent4 6 3 2" xfId="711"/>
    <cellStyle name="20% - Accent4 6 4" xfId="712"/>
    <cellStyle name="20% - Accent4 7" xfId="713"/>
    <cellStyle name="20% - Accent4 7 2" xfId="714"/>
    <cellStyle name="20% - Accent4 7 2 2" xfId="715"/>
    <cellStyle name="20% - Accent4 7 2 2 2" xfId="716"/>
    <cellStyle name="20% - Accent4 7 2 3" xfId="717"/>
    <cellStyle name="20% - Accent4 7 3" xfId="718"/>
    <cellStyle name="20% - Accent4 7 3 2" xfId="719"/>
    <cellStyle name="20% - Accent4 7 4" xfId="720"/>
    <cellStyle name="20% - Accent4 8" xfId="721"/>
    <cellStyle name="20% - Accent4 8 2" xfId="722"/>
    <cellStyle name="20% - Accent4 8 2 2" xfId="723"/>
    <cellStyle name="20% - Accent4 8 2 2 2" xfId="724"/>
    <cellStyle name="20% - Accent4 8 2 3" xfId="725"/>
    <cellStyle name="20% - Accent4 8 3" xfId="726"/>
    <cellStyle name="20% - Accent4 8 3 2" xfId="727"/>
    <cellStyle name="20% - Accent4 8 4" xfId="728"/>
    <cellStyle name="20% - Accent4 9" xfId="729"/>
    <cellStyle name="20% - Accent4 9 2" xfId="730"/>
    <cellStyle name="20% - Accent4 9 2 2" xfId="731"/>
    <cellStyle name="20% - Accent4 9 3" xfId="732"/>
    <cellStyle name="20% - Accent5" xfId="71" builtinId="46" hidden="1"/>
    <cellStyle name="20% - Accent5 10" xfId="733"/>
    <cellStyle name="20% - Accent5 2" xfId="90"/>
    <cellStyle name="20% - Accent5 2 2" xfId="734"/>
    <cellStyle name="20% - Accent5 2 2 2" xfId="735"/>
    <cellStyle name="20% - Accent5 2 2 2 2" xfId="736"/>
    <cellStyle name="20% - Accent5 2 2 3" xfId="737"/>
    <cellStyle name="20% - Accent5 2 3" xfId="738"/>
    <cellStyle name="20% - Accent5 2 3 2" xfId="739"/>
    <cellStyle name="20% - Accent5 2 4" xfId="740"/>
    <cellStyle name="20% - Accent5 2 4 2" xfId="741"/>
    <cellStyle name="20% - Accent5 2 5" xfId="742"/>
    <cellStyle name="20% - Accent5 2 6" xfId="743"/>
    <cellStyle name="20% - Accent5 2 7" xfId="744"/>
    <cellStyle name="20% - Accent5 2 8" xfId="745"/>
    <cellStyle name="20% - Accent5 3" xfId="746"/>
    <cellStyle name="20% - Accent5 3 2" xfId="747"/>
    <cellStyle name="20% - Accent5 3 2 2" xfId="748"/>
    <cellStyle name="20% - Accent5 3 3" xfId="749"/>
    <cellStyle name="20% - Accent5 3 4" xfId="750"/>
    <cellStyle name="20% - Accent5 3 4 2" xfId="751"/>
    <cellStyle name="20% - Accent5 3 4 2 2" xfId="752"/>
    <cellStyle name="20% - Accent5 3 4 3" xfId="753"/>
    <cellStyle name="20% - Accent5 4" xfId="754"/>
    <cellStyle name="20% - Accent5 4 2" xfId="755"/>
    <cellStyle name="20% - Accent5 4 2 2" xfId="756"/>
    <cellStyle name="20% - Accent5 4 3" xfId="757"/>
    <cellStyle name="20% - Accent5 4 4" xfId="758"/>
    <cellStyle name="20% - Accent5 4 4 2" xfId="759"/>
    <cellStyle name="20% - Accent5 4 4 2 2" xfId="760"/>
    <cellStyle name="20% - Accent5 4 4 3" xfId="761"/>
    <cellStyle name="20% - Accent5 5" xfId="762"/>
    <cellStyle name="20% - Accent5 5 2" xfId="763"/>
    <cellStyle name="20% - Accent5 5 2 2" xfId="764"/>
    <cellStyle name="20% - Accent5 5 2 2 2" xfId="765"/>
    <cellStyle name="20% - Accent5 5 2 3" xfId="766"/>
    <cellStyle name="20% - Accent5 5 3" xfId="767"/>
    <cellStyle name="20% - Accent5 5 3 2" xfId="768"/>
    <cellStyle name="20% - Accent5 5 4" xfId="769"/>
    <cellStyle name="20% - Accent5 6" xfId="770"/>
    <cellStyle name="20% - Accent5 6 2" xfId="771"/>
    <cellStyle name="20% - Accent5 6 2 2" xfId="772"/>
    <cellStyle name="20% - Accent5 6 2 2 2" xfId="773"/>
    <cellStyle name="20% - Accent5 6 2 3" xfId="774"/>
    <cellStyle name="20% - Accent5 6 3" xfId="775"/>
    <cellStyle name="20% - Accent5 6 3 2" xfId="776"/>
    <cellStyle name="20% - Accent5 6 4" xfId="777"/>
    <cellStyle name="20% - Accent5 7" xfId="778"/>
    <cellStyle name="20% - Accent5 7 2" xfId="779"/>
    <cellStyle name="20% - Accent5 7 2 2" xfId="780"/>
    <cellStyle name="20% - Accent5 7 2 2 2" xfId="781"/>
    <cellStyle name="20% - Accent5 7 2 3" xfId="782"/>
    <cellStyle name="20% - Accent5 7 3" xfId="783"/>
    <cellStyle name="20% - Accent5 7 3 2" xfId="784"/>
    <cellStyle name="20% - Accent5 7 4" xfId="785"/>
    <cellStyle name="20% - Accent5 8" xfId="786"/>
    <cellStyle name="20% - Accent5 8 2" xfId="787"/>
    <cellStyle name="20% - Accent5 8 2 2" xfId="788"/>
    <cellStyle name="20% - Accent5 8 2 2 2" xfId="789"/>
    <cellStyle name="20% - Accent5 8 2 3" xfId="790"/>
    <cellStyle name="20% - Accent5 8 3" xfId="791"/>
    <cellStyle name="20% - Accent5 8 3 2" xfId="792"/>
    <cellStyle name="20% - Accent5 8 4" xfId="793"/>
    <cellStyle name="20% - Accent5 9" xfId="794"/>
    <cellStyle name="20% - Accent5 9 2" xfId="795"/>
    <cellStyle name="20% - Accent5 9 2 2" xfId="796"/>
    <cellStyle name="20% - Accent5 9 3" xfId="797"/>
    <cellStyle name="20% - Accent6" xfId="75" builtinId="50" hidden="1"/>
    <cellStyle name="20% - Accent6 10" xfId="798"/>
    <cellStyle name="20% - Accent6 2" xfId="91"/>
    <cellStyle name="20% - Accent6 2 10" xfId="799"/>
    <cellStyle name="20% - Accent6 2 2" xfId="800"/>
    <cellStyle name="20% - Accent6 2 2 2" xfId="801"/>
    <cellStyle name="20% - Accent6 2 2 2 2" xfId="802"/>
    <cellStyle name="20% - Accent6 2 2 3" xfId="803"/>
    <cellStyle name="20% - Accent6 2 3" xfId="804"/>
    <cellStyle name="20% - Accent6 2 3 2" xfId="805"/>
    <cellStyle name="20% - Accent6 2 4" xfId="806"/>
    <cellStyle name="20% - Accent6 2 4 2" xfId="807"/>
    <cellStyle name="20% - Accent6 2 5" xfId="808"/>
    <cellStyle name="20% - Accent6 2 6" xfId="809"/>
    <cellStyle name="20% - Accent6 2 7" xfId="810"/>
    <cellStyle name="20% - Accent6 2 8" xfId="811"/>
    <cellStyle name="20% - Accent6 2 9" xfId="812"/>
    <cellStyle name="20% - Accent6 3" xfId="813"/>
    <cellStyle name="20% - Accent6 3 2" xfId="814"/>
    <cellStyle name="20% - Accent6 3 2 2" xfId="815"/>
    <cellStyle name="20% - Accent6 3 3" xfId="816"/>
    <cellStyle name="20% - Accent6 3 4" xfId="817"/>
    <cellStyle name="20% - Accent6 3 4 2" xfId="818"/>
    <cellStyle name="20% - Accent6 3 4 2 2" xfId="819"/>
    <cellStyle name="20% - Accent6 3 4 3" xfId="820"/>
    <cellStyle name="20% - Accent6 4" xfId="821"/>
    <cellStyle name="20% - Accent6 4 2" xfId="822"/>
    <cellStyle name="20% - Accent6 4 2 2" xfId="823"/>
    <cellStyle name="20% - Accent6 4 3" xfId="824"/>
    <cellStyle name="20% - Accent6 4 4" xfId="825"/>
    <cellStyle name="20% - Accent6 4 4 2" xfId="826"/>
    <cellStyle name="20% - Accent6 4 4 2 2" xfId="827"/>
    <cellStyle name="20% - Accent6 4 4 3" xfId="828"/>
    <cellStyle name="20% - Accent6 5" xfId="829"/>
    <cellStyle name="20% - Accent6 5 2" xfId="830"/>
    <cellStyle name="20% - Accent6 5 2 2" xfId="831"/>
    <cellStyle name="20% - Accent6 5 2 2 2" xfId="832"/>
    <cellStyle name="20% - Accent6 5 2 3" xfId="833"/>
    <cellStyle name="20% - Accent6 5 3" xfId="834"/>
    <cellStyle name="20% - Accent6 5 3 2" xfId="835"/>
    <cellStyle name="20% - Accent6 5 4" xfId="836"/>
    <cellStyle name="20% - Accent6 6" xfId="837"/>
    <cellStyle name="20% - Accent6 6 2" xfId="838"/>
    <cellStyle name="20% - Accent6 6 2 2" xfId="839"/>
    <cellStyle name="20% - Accent6 6 2 2 2" xfId="840"/>
    <cellStyle name="20% - Accent6 6 2 3" xfId="841"/>
    <cellStyle name="20% - Accent6 6 3" xfId="842"/>
    <cellStyle name="20% - Accent6 6 3 2" xfId="843"/>
    <cellStyle name="20% - Accent6 6 4" xfId="844"/>
    <cellStyle name="20% - Accent6 7" xfId="845"/>
    <cellStyle name="20% - Accent6 7 2" xfId="846"/>
    <cellStyle name="20% - Accent6 7 2 2" xfId="847"/>
    <cellStyle name="20% - Accent6 7 2 2 2" xfId="848"/>
    <cellStyle name="20% - Accent6 7 2 3" xfId="849"/>
    <cellStyle name="20% - Accent6 7 3" xfId="850"/>
    <cellStyle name="20% - Accent6 7 3 2" xfId="851"/>
    <cellStyle name="20% - Accent6 7 4" xfId="852"/>
    <cellStyle name="20% - Accent6 8" xfId="853"/>
    <cellStyle name="20% - Accent6 8 2" xfId="854"/>
    <cellStyle name="20% - Accent6 8 2 2" xfId="855"/>
    <cellStyle name="20% - Accent6 8 2 2 2" xfId="856"/>
    <cellStyle name="20% - Accent6 8 2 3" xfId="857"/>
    <cellStyle name="20% - Accent6 8 3" xfId="858"/>
    <cellStyle name="20% - Accent6 8 3 2" xfId="859"/>
    <cellStyle name="20% - Accent6 8 4" xfId="860"/>
    <cellStyle name="20% - Accent6 9" xfId="861"/>
    <cellStyle name="20% - Accent6 9 2" xfId="862"/>
    <cellStyle name="20% - Accent6 9 2 2" xfId="863"/>
    <cellStyle name="20% - Accent6 9 3" xfId="864"/>
    <cellStyle name="40% - Accent1" xfId="56" builtinId="31" hidden="1"/>
    <cellStyle name="40% - Accent1 10" xfId="865"/>
    <cellStyle name="40% - Accent1 2" xfId="92"/>
    <cellStyle name="40% - Accent1 2 10" xfId="866"/>
    <cellStyle name="40% - Accent1 2 2" xfId="867"/>
    <cellStyle name="40% - Accent1 2 2 2" xfId="868"/>
    <cellStyle name="40% - Accent1 2 2 2 2" xfId="869"/>
    <cellStyle name="40% - Accent1 2 2 3" xfId="870"/>
    <cellStyle name="40% - Accent1 2 3" xfId="871"/>
    <cellStyle name="40% - Accent1 2 3 2" xfId="872"/>
    <cellStyle name="40% - Accent1 2 4" xfId="873"/>
    <cellStyle name="40% - Accent1 2 4 2" xfId="874"/>
    <cellStyle name="40% - Accent1 2 5" xfId="875"/>
    <cellStyle name="40% - Accent1 2 6" xfId="876"/>
    <cellStyle name="40% - Accent1 2 7" xfId="877"/>
    <cellStyle name="40% - Accent1 2 8" xfId="878"/>
    <cellStyle name="40% - Accent1 2 9" xfId="879"/>
    <cellStyle name="40% - Accent1 3" xfId="880"/>
    <cellStyle name="40% - Accent1 3 2" xfId="881"/>
    <cellStyle name="40% - Accent1 3 2 2" xfId="882"/>
    <cellStyle name="40% - Accent1 3 3" xfId="883"/>
    <cellStyle name="40% - Accent1 3 4" xfId="884"/>
    <cellStyle name="40% - Accent1 3 4 2" xfId="885"/>
    <cellStyle name="40% - Accent1 3 4 2 2" xfId="886"/>
    <cellStyle name="40% - Accent1 3 4 3" xfId="887"/>
    <cellStyle name="40% - Accent1 4" xfId="888"/>
    <cellStyle name="40% - Accent1 4 2" xfId="889"/>
    <cellStyle name="40% - Accent1 4 2 2" xfId="890"/>
    <cellStyle name="40% - Accent1 4 3" xfId="891"/>
    <cellStyle name="40% - Accent1 4 4" xfId="892"/>
    <cellStyle name="40% - Accent1 4 4 2" xfId="893"/>
    <cellStyle name="40% - Accent1 4 4 2 2" xfId="894"/>
    <cellStyle name="40% - Accent1 4 4 3" xfId="895"/>
    <cellStyle name="40% - Accent1 5" xfId="896"/>
    <cellStyle name="40% - Accent1 5 2" xfId="897"/>
    <cellStyle name="40% - Accent1 5 2 2" xfId="898"/>
    <cellStyle name="40% - Accent1 5 2 2 2" xfId="899"/>
    <cellStyle name="40% - Accent1 5 2 3" xfId="900"/>
    <cellStyle name="40% - Accent1 5 3" xfId="901"/>
    <cellStyle name="40% - Accent1 5 3 2" xfId="902"/>
    <cellStyle name="40% - Accent1 5 4" xfId="903"/>
    <cellStyle name="40% - Accent1 6" xfId="904"/>
    <cellStyle name="40% - Accent1 6 2" xfId="905"/>
    <cellStyle name="40% - Accent1 6 2 2" xfId="906"/>
    <cellStyle name="40% - Accent1 6 2 2 2" xfId="907"/>
    <cellStyle name="40% - Accent1 6 2 3" xfId="908"/>
    <cellStyle name="40% - Accent1 6 3" xfId="909"/>
    <cellStyle name="40% - Accent1 6 3 2" xfId="910"/>
    <cellStyle name="40% - Accent1 6 4" xfId="911"/>
    <cellStyle name="40% - Accent1 7" xfId="912"/>
    <cellStyle name="40% - Accent1 7 2" xfId="913"/>
    <cellStyle name="40% - Accent1 7 2 2" xfId="914"/>
    <cellStyle name="40% - Accent1 7 2 2 2" xfId="915"/>
    <cellStyle name="40% - Accent1 7 2 3" xfId="916"/>
    <cellStyle name="40% - Accent1 7 3" xfId="917"/>
    <cellStyle name="40% - Accent1 7 3 2" xfId="918"/>
    <cellStyle name="40% - Accent1 7 4" xfId="919"/>
    <cellStyle name="40% - Accent1 8" xfId="920"/>
    <cellStyle name="40% - Accent1 8 2" xfId="921"/>
    <cellStyle name="40% - Accent1 8 2 2" xfId="922"/>
    <cellStyle name="40% - Accent1 8 2 2 2" xfId="923"/>
    <cellStyle name="40% - Accent1 8 2 3" xfId="924"/>
    <cellStyle name="40% - Accent1 8 3" xfId="925"/>
    <cellStyle name="40% - Accent1 8 3 2" xfId="926"/>
    <cellStyle name="40% - Accent1 8 4" xfId="927"/>
    <cellStyle name="40% - Accent1 9" xfId="928"/>
    <cellStyle name="40% - Accent1 9 2" xfId="929"/>
    <cellStyle name="40% - Accent1 9 2 2" xfId="930"/>
    <cellStyle name="40% - Accent1 9 3" xfId="931"/>
    <cellStyle name="40% - Accent2" xfId="60" builtinId="35" hidden="1"/>
    <cellStyle name="40% - Accent2 10" xfId="932"/>
    <cellStyle name="40% - Accent2 2" xfId="93"/>
    <cellStyle name="40% - Accent2 2 2" xfId="933"/>
    <cellStyle name="40% - Accent2 2 2 2" xfId="934"/>
    <cellStyle name="40% - Accent2 2 2 2 2" xfId="935"/>
    <cellStyle name="40% - Accent2 2 2 3" xfId="936"/>
    <cellStyle name="40% - Accent2 2 3" xfId="937"/>
    <cellStyle name="40% - Accent2 2 3 2" xfId="938"/>
    <cellStyle name="40% - Accent2 2 4" xfId="939"/>
    <cellStyle name="40% - Accent2 2 4 2" xfId="940"/>
    <cellStyle name="40% - Accent2 2 5" xfId="941"/>
    <cellStyle name="40% - Accent2 2 6" xfId="942"/>
    <cellStyle name="40% - Accent2 2 7" xfId="943"/>
    <cellStyle name="40% - Accent2 2 8" xfId="944"/>
    <cellStyle name="40% - Accent2 3" xfId="945"/>
    <cellStyle name="40% - Accent2 3 2" xfId="946"/>
    <cellStyle name="40% - Accent2 3 2 2" xfId="947"/>
    <cellStyle name="40% - Accent2 3 3" xfId="948"/>
    <cellStyle name="40% - Accent2 3 4" xfId="949"/>
    <cellStyle name="40% - Accent2 3 4 2" xfId="950"/>
    <cellStyle name="40% - Accent2 3 4 2 2" xfId="951"/>
    <cellStyle name="40% - Accent2 3 4 3" xfId="952"/>
    <cellStyle name="40% - Accent2 4" xfId="953"/>
    <cellStyle name="40% - Accent2 4 2" xfId="954"/>
    <cellStyle name="40% - Accent2 4 2 2" xfId="955"/>
    <cellStyle name="40% - Accent2 4 3" xfId="956"/>
    <cellStyle name="40% - Accent2 4 4" xfId="957"/>
    <cellStyle name="40% - Accent2 4 4 2" xfId="958"/>
    <cellStyle name="40% - Accent2 4 4 2 2" xfId="959"/>
    <cellStyle name="40% - Accent2 4 4 3" xfId="960"/>
    <cellStyle name="40% - Accent2 5" xfId="961"/>
    <cellStyle name="40% - Accent2 5 2" xfId="962"/>
    <cellStyle name="40% - Accent2 5 2 2" xfId="963"/>
    <cellStyle name="40% - Accent2 5 2 2 2" xfId="964"/>
    <cellStyle name="40% - Accent2 5 2 3" xfId="965"/>
    <cellStyle name="40% - Accent2 5 3" xfId="966"/>
    <cellStyle name="40% - Accent2 5 3 2" xfId="967"/>
    <cellStyle name="40% - Accent2 5 4" xfId="968"/>
    <cellStyle name="40% - Accent2 6" xfId="969"/>
    <cellStyle name="40% - Accent2 6 2" xfId="970"/>
    <cellStyle name="40% - Accent2 6 2 2" xfId="971"/>
    <cellStyle name="40% - Accent2 6 2 2 2" xfId="972"/>
    <cellStyle name="40% - Accent2 6 2 3" xfId="973"/>
    <cellStyle name="40% - Accent2 6 3" xfId="974"/>
    <cellStyle name="40% - Accent2 6 3 2" xfId="975"/>
    <cellStyle name="40% - Accent2 6 4" xfId="976"/>
    <cellStyle name="40% - Accent2 7" xfId="977"/>
    <cellStyle name="40% - Accent2 7 2" xfId="978"/>
    <cellStyle name="40% - Accent2 7 2 2" xfId="979"/>
    <cellStyle name="40% - Accent2 7 2 2 2" xfId="980"/>
    <cellStyle name="40% - Accent2 7 2 3" xfId="981"/>
    <cellStyle name="40% - Accent2 7 3" xfId="982"/>
    <cellStyle name="40% - Accent2 7 3 2" xfId="983"/>
    <cellStyle name="40% - Accent2 7 4" xfId="984"/>
    <cellStyle name="40% - Accent2 8" xfId="985"/>
    <cellStyle name="40% - Accent2 8 2" xfId="986"/>
    <cellStyle name="40% - Accent2 8 2 2" xfId="987"/>
    <cellStyle name="40% - Accent2 8 2 2 2" xfId="988"/>
    <cellStyle name="40% - Accent2 8 2 3" xfId="989"/>
    <cellStyle name="40% - Accent2 8 3" xfId="990"/>
    <cellStyle name="40% - Accent2 8 3 2" xfId="991"/>
    <cellStyle name="40% - Accent2 8 4" xfId="992"/>
    <cellStyle name="40% - Accent2 9" xfId="993"/>
    <cellStyle name="40% - Accent2 9 2" xfId="994"/>
    <cellStyle name="40% - Accent2 9 2 2" xfId="995"/>
    <cellStyle name="40% - Accent2 9 3" xfId="996"/>
    <cellStyle name="40% - Accent3" xfId="64" builtinId="39" hidden="1"/>
    <cellStyle name="40% - Accent3 10" xfId="997"/>
    <cellStyle name="40% - Accent3 2" xfId="94"/>
    <cellStyle name="40% - Accent3 2 10" xfId="998"/>
    <cellStyle name="40% - Accent3 2 2" xfId="999"/>
    <cellStyle name="40% - Accent3 2 2 2" xfId="1000"/>
    <cellStyle name="40% - Accent3 2 2 2 2" xfId="1001"/>
    <cellStyle name="40% - Accent3 2 2 3" xfId="1002"/>
    <cellStyle name="40% - Accent3 2 3" xfId="1003"/>
    <cellStyle name="40% - Accent3 2 3 2" xfId="1004"/>
    <cellStyle name="40% - Accent3 2 4" xfId="1005"/>
    <cellStyle name="40% - Accent3 2 4 2" xfId="1006"/>
    <cellStyle name="40% - Accent3 2 5" xfId="1007"/>
    <cellStyle name="40% - Accent3 2 6" xfId="1008"/>
    <cellStyle name="40% - Accent3 2 7" xfId="1009"/>
    <cellStyle name="40% - Accent3 2 8" xfId="1010"/>
    <cellStyle name="40% - Accent3 2 9" xfId="1011"/>
    <cellStyle name="40% - Accent3 3" xfId="1012"/>
    <cellStyle name="40% - Accent3 3 2" xfId="1013"/>
    <cellStyle name="40% - Accent3 3 2 2" xfId="1014"/>
    <cellStyle name="40% - Accent3 3 3" xfId="1015"/>
    <cellStyle name="40% - Accent3 3 4" xfId="1016"/>
    <cellStyle name="40% - Accent3 3 4 2" xfId="1017"/>
    <cellStyle name="40% - Accent3 3 4 2 2" xfId="1018"/>
    <cellStyle name="40% - Accent3 3 4 3" xfId="1019"/>
    <cellStyle name="40% - Accent3 4" xfId="1020"/>
    <cellStyle name="40% - Accent3 4 2" xfId="1021"/>
    <cellStyle name="40% - Accent3 4 2 2" xfId="1022"/>
    <cellStyle name="40% - Accent3 4 3" xfId="1023"/>
    <cellStyle name="40% - Accent3 4 4" xfId="1024"/>
    <cellStyle name="40% - Accent3 4 4 2" xfId="1025"/>
    <cellStyle name="40% - Accent3 4 4 2 2" xfId="1026"/>
    <cellStyle name="40% - Accent3 4 4 3" xfId="1027"/>
    <cellStyle name="40% - Accent3 5" xfId="1028"/>
    <cellStyle name="40% - Accent3 5 2" xfId="1029"/>
    <cellStyle name="40% - Accent3 5 2 2" xfId="1030"/>
    <cellStyle name="40% - Accent3 5 2 2 2" xfId="1031"/>
    <cellStyle name="40% - Accent3 5 2 3" xfId="1032"/>
    <cellStyle name="40% - Accent3 5 3" xfId="1033"/>
    <cellStyle name="40% - Accent3 5 3 2" xfId="1034"/>
    <cellStyle name="40% - Accent3 5 4" xfId="1035"/>
    <cellStyle name="40% - Accent3 6" xfId="1036"/>
    <cellStyle name="40% - Accent3 6 2" xfId="1037"/>
    <cellStyle name="40% - Accent3 6 2 2" xfId="1038"/>
    <cellStyle name="40% - Accent3 6 2 2 2" xfId="1039"/>
    <cellStyle name="40% - Accent3 6 2 3" xfId="1040"/>
    <cellStyle name="40% - Accent3 6 3" xfId="1041"/>
    <cellStyle name="40% - Accent3 6 3 2" xfId="1042"/>
    <cellStyle name="40% - Accent3 6 4" xfId="1043"/>
    <cellStyle name="40% - Accent3 7" xfId="1044"/>
    <cellStyle name="40% - Accent3 7 2" xfId="1045"/>
    <cellStyle name="40% - Accent3 7 2 2" xfId="1046"/>
    <cellStyle name="40% - Accent3 7 2 2 2" xfId="1047"/>
    <cellStyle name="40% - Accent3 7 2 3" xfId="1048"/>
    <cellStyle name="40% - Accent3 7 3" xfId="1049"/>
    <cellStyle name="40% - Accent3 7 3 2" xfId="1050"/>
    <cellStyle name="40% - Accent3 7 4" xfId="1051"/>
    <cellStyle name="40% - Accent3 8" xfId="1052"/>
    <cellStyle name="40% - Accent3 8 2" xfId="1053"/>
    <cellStyle name="40% - Accent3 8 2 2" xfId="1054"/>
    <cellStyle name="40% - Accent3 8 2 2 2" xfId="1055"/>
    <cellStyle name="40% - Accent3 8 2 3" xfId="1056"/>
    <cellStyle name="40% - Accent3 8 3" xfId="1057"/>
    <cellStyle name="40% - Accent3 8 3 2" xfId="1058"/>
    <cellStyle name="40% - Accent3 8 4" xfId="1059"/>
    <cellStyle name="40% - Accent3 9" xfId="1060"/>
    <cellStyle name="40% - Accent3 9 2" xfId="1061"/>
    <cellStyle name="40% - Accent3 9 2 2" xfId="1062"/>
    <cellStyle name="40% - Accent3 9 3" xfId="1063"/>
    <cellStyle name="40% - Accent4" xfId="68" builtinId="43" hidden="1"/>
    <cellStyle name="40% - Accent4 10" xfId="1064"/>
    <cellStyle name="40% - Accent4 2" xfId="95"/>
    <cellStyle name="40% - Accent4 2 10" xfId="1065"/>
    <cellStyle name="40% - Accent4 2 2" xfId="1066"/>
    <cellStyle name="40% - Accent4 2 2 2" xfId="1067"/>
    <cellStyle name="40% - Accent4 2 2 2 2" xfId="1068"/>
    <cellStyle name="40% - Accent4 2 2 3" xfId="1069"/>
    <cellStyle name="40% - Accent4 2 3" xfId="1070"/>
    <cellStyle name="40% - Accent4 2 3 2" xfId="1071"/>
    <cellStyle name="40% - Accent4 2 4" xfId="1072"/>
    <cellStyle name="40% - Accent4 2 4 2" xfId="1073"/>
    <cellStyle name="40% - Accent4 2 5" xfId="1074"/>
    <cellStyle name="40% - Accent4 2 6" xfId="1075"/>
    <cellStyle name="40% - Accent4 2 7" xfId="1076"/>
    <cellStyle name="40% - Accent4 2 8" xfId="1077"/>
    <cellStyle name="40% - Accent4 2 9" xfId="1078"/>
    <cellStyle name="40% - Accent4 3" xfId="1079"/>
    <cellStyle name="40% - Accent4 3 2" xfId="1080"/>
    <cellStyle name="40% - Accent4 3 2 2" xfId="1081"/>
    <cellStyle name="40% - Accent4 3 3" xfId="1082"/>
    <cellStyle name="40% - Accent4 3 4" xfId="1083"/>
    <cellStyle name="40% - Accent4 3 4 2" xfId="1084"/>
    <cellStyle name="40% - Accent4 3 4 2 2" xfId="1085"/>
    <cellStyle name="40% - Accent4 3 4 3" xfId="1086"/>
    <cellStyle name="40% - Accent4 4" xfId="1087"/>
    <cellStyle name="40% - Accent4 4 2" xfId="1088"/>
    <cellStyle name="40% - Accent4 4 2 2" xfId="1089"/>
    <cellStyle name="40% - Accent4 4 3" xfId="1090"/>
    <cellStyle name="40% - Accent4 4 4" xfId="1091"/>
    <cellStyle name="40% - Accent4 4 4 2" xfId="1092"/>
    <cellStyle name="40% - Accent4 4 4 2 2" xfId="1093"/>
    <cellStyle name="40% - Accent4 4 4 3" xfId="1094"/>
    <cellStyle name="40% - Accent4 5" xfId="1095"/>
    <cellStyle name="40% - Accent4 5 2" xfId="1096"/>
    <cellStyle name="40% - Accent4 5 2 2" xfId="1097"/>
    <cellStyle name="40% - Accent4 5 2 2 2" xfId="1098"/>
    <cellStyle name="40% - Accent4 5 2 3" xfId="1099"/>
    <cellStyle name="40% - Accent4 5 3" xfId="1100"/>
    <cellStyle name="40% - Accent4 5 3 2" xfId="1101"/>
    <cellStyle name="40% - Accent4 5 4" xfId="1102"/>
    <cellStyle name="40% - Accent4 6" xfId="1103"/>
    <cellStyle name="40% - Accent4 6 2" xfId="1104"/>
    <cellStyle name="40% - Accent4 6 2 2" xfId="1105"/>
    <cellStyle name="40% - Accent4 6 2 2 2" xfId="1106"/>
    <cellStyle name="40% - Accent4 6 2 3" xfId="1107"/>
    <cellStyle name="40% - Accent4 6 3" xfId="1108"/>
    <cellStyle name="40% - Accent4 6 3 2" xfId="1109"/>
    <cellStyle name="40% - Accent4 6 4" xfId="1110"/>
    <cellStyle name="40% - Accent4 7" xfId="1111"/>
    <cellStyle name="40% - Accent4 7 2" xfId="1112"/>
    <cellStyle name="40% - Accent4 7 2 2" xfId="1113"/>
    <cellStyle name="40% - Accent4 7 2 2 2" xfId="1114"/>
    <cellStyle name="40% - Accent4 7 2 3" xfId="1115"/>
    <cellStyle name="40% - Accent4 7 3" xfId="1116"/>
    <cellStyle name="40% - Accent4 7 3 2" xfId="1117"/>
    <cellStyle name="40% - Accent4 7 4" xfId="1118"/>
    <cellStyle name="40% - Accent4 8" xfId="1119"/>
    <cellStyle name="40% - Accent4 8 2" xfId="1120"/>
    <cellStyle name="40% - Accent4 8 2 2" xfId="1121"/>
    <cellStyle name="40% - Accent4 8 2 2 2" xfId="1122"/>
    <cellStyle name="40% - Accent4 8 2 3" xfId="1123"/>
    <cellStyle name="40% - Accent4 8 3" xfId="1124"/>
    <cellStyle name="40% - Accent4 8 3 2" xfId="1125"/>
    <cellStyle name="40% - Accent4 8 4" xfId="1126"/>
    <cellStyle name="40% - Accent4 9" xfId="1127"/>
    <cellStyle name="40% - Accent4 9 2" xfId="1128"/>
    <cellStyle name="40% - Accent4 9 2 2" xfId="1129"/>
    <cellStyle name="40% - Accent4 9 3" xfId="1130"/>
    <cellStyle name="40% - Accent5" xfId="72" builtinId="47" hidden="1"/>
    <cellStyle name="40% - Accent5 10" xfId="1131"/>
    <cellStyle name="40% - Accent5 2" xfId="96"/>
    <cellStyle name="40% - Accent5 2 10" xfId="1132"/>
    <cellStyle name="40% - Accent5 2 2" xfId="1133"/>
    <cellStyle name="40% - Accent5 2 2 2" xfId="1134"/>
    <cellStyle name="40% - Accent5 2 2 2 2" xfId="1135"/>
    <cellStyle name="40% - Accent5 2 2 3" xfId="1136"/>
    <cellStyle name="40% - Accent5 2 3" xfId="1137"/>
    <cellStyle name="40% - Accent5 2 3 2" xfId="1138"/>
    <cellStyle name="40% - Accent5 2 4" xfId="1139"/>
    <cellStyle name="40% - Accent5 2 4 2" xfId="1140"/>
    <cellStyle name="40% - Accent5 2 5" xfId="1141"/>
    <cellStyle name="40% - Accent5 2 6" xfId="1142"/>
    <cellStyle name="40% - Accent5 2 7" xfId="1143"/>
    <cellStyle name="40% - Accent5 2 8" xfId="1144"/>
    <cellStyle name="40% - Accent5 2 9" xfId="1145"/>
    <cellStyle name="40% - Accent5 3" xfId="1146"/>
    <cellStyle name="40% - Accent5 3 2" xfId="1147"/>
    <cellStyle name="40% - Accent5 3 2 2" xfId="1148"/>
    <cellStyle name="40% - Accent5 3 3" xfId="1149"/>
    <cellStyle name="40% - Accent5 3 4" xfId="1150"/>
    <cellStyle name="40% - Accent5 3 4 2" xfId="1151"/>
    <cellStyle name="40% - Accent5 3 4 2 2" xfId="1152"/>
    <cellStyle name="40% - Accent5 3 4 3" xfId="1153"/>
    <cellStyle name="40% - Accent5 4" xfId="1154"/>
    <cellStyle name="40% - Accent5 4 2" xfId="1155"/>
    <cellStyle name="40% - Accent5 4 2 2" xfId="1156"/>
    <cellStyle name="40% - Accent5 4 3" xfId="1157"/>
    <cellStyle name="40% - Accent5 4 4" xfId="1158"/>
    <cellStyle name="40% - Accent5 4 4 2" xfId="1159"/>
    <cellStyle name="40% - Accent5 4 4 2 2" xfId="1160"/>
    <cellStyle name="40% - Accent5 4 4 3" xfId="1161"/>
    <cellStyle name="40% - Accent5 5" xfId="1162"/>
    <cellStyle name="40% - Accent5 5 2" xfId="1163"/>
    <cellStyle name="40% - Accent5 5 2 2" xfId="1164"/>
    <cellStyle name="40% - Accent5 5 2 2 2" xfId="1165"/>
    <cellStyle name="40% - Accent5 5 2 3" xfId="1166"/>
    <cellStyle name="40% - Accent5 5 3" xfId="1167"/>
    <cellStyle name="40% - Accent5 5 3 2" xfId="1168"/>
    <cellStyle name="40% - Accent5 5 4" xfId="1169"/>
    <cellStyle name="40% - Accent5 6" xfId="1170"/>
    <cellStyle name="40% - Accent5 6 2" xfId="1171"/>
    <cellStyle name="40% - Accent5 6 2 2" xfId="1172"/>
    <cellStyle name="40% - Accent5 6 2 2 2" xfId="1173"/>
    <cellStyle name="40% - Accent5 6 2 3" xfId="1174"/>
    <cellStyle name="40% - Accent5 6 3" xfId="1175"/>
    <cellStyle name="40% - Accent5 6 3 2" xfId="1176"/>
    <cellStyle name="40% - Accent5 6 4" xfId="1177"/>
    <cellStyle name="40% - Accent5 7" xfId="1178"/>
    <cellStyle name="40% - Accent5 7 2" xfId="1179"/>
    <cellStyle name="40% - Accent5 7 2 2" xfId="1180"/>
    <cellStyle name="40% - Accent5 7 2 2 2" xfId="1181"/>
    <cellStyle name="40% - Accent5 7 2 3" xfId="1182"/>
    <cellStyle name="40% - Accent5 7 3" xfId="1183"/>
    <cellStyle name="40% - Accent5 7 3 2" xfId="1184"/>
    <cellStyle name="40% - Accent5 7 4" xfId="1185"/>
    <cellStyle name="40% - Accent5 8" xfId="1186"/>
    <cellStyle name="40% - Accent5 8 2" xfId="1187"/>
    <cellStyle name="40% - Accent5 8 2 2" xfId="1188"/>
    <cellStyle name="40% - Accent5 8 2 2 2" xfId="1189"/>
    <cellStyle name="40% - Accent5 8 2 3" xfId="1190"/>
    <cellStyle name="40% - Accent5 8 3" xfId="1191"/>
    <cellStyle name="40% - Accent5 8 3 2" xfId="1192"/>
    <cellStyle name="40% - Accent5 8 4" xfId="1193"/>
    <cellStyle name="40% - Accent5 9" xfId="1194"/>
    <cellStyle name="40% - Accent5 9 2" xfId="1195"/>
    <cellStyle name="40% - Accent5 9 2 2" xfId="1196"/>
    <cellStyle name="40% - Accent5 9 3" xfId="1197"/>
    <cellStyle name="40% - Accent6" xfId="76" builtinId="51" hidden="1"/>
    <cellStyle name="40% - Accent6 10" xfId="1198"/>
    <cellStyle name="40% - Accent6 2" xfId="97"/>
    <cellStyle name="40% - Accent6 2 10" xfId="1199"/>
    <cellStyle name="40% - Accent6 2 2" xfId="1200"/>
    <cellStyle name="40% - Accent6 2 2 2" xfId="1201"/>
    <cellStyle name="40% - Accent6 2 2 2 2" xfId="1202"/>
    <cellStyle name="40% - Accent6 2 2 3" xfId="1203"/>
    <cellStyle name="40% - Accent6 2 3" xfId="1204"/>
    <cellStyle name="40% - Accent6 2 3 2" xfId="1205"/>
    <cellStyle name="40% - Accent6 2 4" xfId="1206"/>
    <cellStyle name="40% - Accent6 2 4 2" xfId="1207"/>
    <cellStyle name="40% - Accent6 2 5" xfId="1208"/>
    <cellStyle name="40% - Accent6 2 6" xfId="1209"/>
    <cellStyle name="40% - Accent6 2 7" xfId="1210"/>
    <cellStyle name="40% - Accent6 2 8" xfId="1211"/>
    <cellStyle name="40% - Accent6 2 9" xfId="1212"/>
    <cellStyle name="40% - Accent6 3" xfId="1213"/>
    <cellStyle name="40% - Accent6 3 2" xfId="1214"/>
    <cellStyle name="40% - Accent6 3 2 2" xfId="1215"/>
    <cellStyle name="40% - Accent6 3 3" xfId="1216"/>
    <cellStyle name="40% - Accent6 3 4" xfId="1217"/>
    <cellStyle name="40% - Accent6 3 4 2" xfId="1218"/>
    <cellStyle name="40% - Accent6 3 4 2 2" xfId="1219"/>
    <cellStyle name="40% - Accent6 3 4 3" xfId="1220"/>
    <cellStyle name="40% - Accent6 4" xfId="1221"/>
    <cellStyle name="40% - Accent6 4 2" xfId="1222"/>
    <cellStyle name="40% - Accent6 4 2 2" xfId="1223"/>
    <cellStyle name="40% - Accent6 4 3" xfId="1224"/>
    <cellStyle name="40% - Accent6 4 4" xfId="1225"/>
    <cellStyle name="40% - Accent6 4 4 2" xfId="1226"/>
    <cellStyle name="40% - Accent6 4 4 2 2" xfId="1227"/>
    <cellStyle name="40% - Accent6 4 4 3" xfId="1228"/>
    <cellStyle name="40% - Accent6 5" xfId="1229"/>
    <cellStyle name="40% - Accent6 5 2" xfId="1230"/>
    <cellStyle name="40% - Accent6 5 2 2" xfId="1231"/>
    <cellStyle name="40% - Accent6 5 2 2 2" xfId="1232"/>
    <cellStyle name="40% - Accent6 5 2 3" xfId="1233"/>
    <cellStyle name="40% - Accent6 5 3" xfId="1234"/>
    <cellStyle name="40% - Accent6 5 3 2" xfId="1235"/>
    <cellStyle name="40% - Accent6 5 4" xfId="1236"/>
    <cellStyle name="40% - Accent6 6" xfId="1237"/>
    <cellStyle name="40% - Accent6 6 2" xfId="1238"/>
    <cellStyle name="40% - Accent6 6 2 2" xfId="1239"/>
    <cellStyle name="40% - Accent6 6 2 2 2" xfId="1240"/>
    <cellStyle name="40% - Accent6 6 2 3" xfId="1241"/>
    <cellStyle name="40% - Accent6 6 3" xfId="1242"/>
    <cellStyle name="40% - Accent6 6 3 2" xfId="1243"/>
    <cellStyle name="40% - Accent6 6 4" xfId="1244"/>
    <cellStyle name="40% - Accent6 7" xfId="1245"/>
    <cellStyle name="40% - Accent6 7 2" xfId="1246"/>
    <cellStyle name="40% - Accent6 7 2 2" xfId="1247"/>
    <cellStyle name="40% - Accent6 7 2 2 2" xfId="1248"/>
    <cellStyle name="40% - Accent6 7 2 3" xfId="1249"/>
    <cellStyle name="40% - Accent6 7 3" xfId="1250"/>
    <cellStyle name="40% - Accent6 7 3 2" xfId="1251"/>
    <cellStyle name="40% - Accent6 7 4" xfId="1252"/>
    <cellStyle name="40% - Accent6 8" xfId="1253"/>
    <cellStyle name="40% - Accent6 8 2" xfId="1254"/>
    <cellStyle name="40% - Accent6 8 2 2" xfId="1255"/>
    <cellStyle name="40% - Accent6 8 2 2 2" xfId="1256"/>
    <cellStyle name="40% - Accent6 8 2 3" xfId="1257"/>
    <cellStyle name="40% - Accent6 8 3" xfId="1258"/>
    <cellStyle name="40% - Accent6 8 3 2" xfId="1259"/>
    <cellStyle name="40% - Accent6 8 4" xfId="1260"/>
    <cellStyle name="40% - Accent6 9" xfId="1261"/>
    <cellStyle name="40% - Accent6 9 2" xfId="1262"/>
    <cellStyle name="40% - Accent6 9 2 2" xfId="1263"/>
    <cellStyle name="40% - Accent6 9 3" xfId="1264"/>
    <cellStyle name="60% - Accent1" xfId="57" builtinId="32" hidden="1"/>
    <cellStyle name="60% - Accent1 2" xfId="98"/>
    <cellStyle name="60% - Accent1 2 2" xfId="1265"/>
    <cellStyle name="60% - Accent1 2 2 2" xfId="1266"/>
    <cellStyle name="60% - Accent1 2 3" xfId="1267"/>
    <cellStyle name="60% - Accent1 2 4" xfId="1268"/>
    <cellStyle name="60% - Accent1 2 5" xfId="1269"/>
    <cellStyle name="60% - Accent1 2 6" xfId="1270"/>
    <cellStyle name="60% - Accent1 2 7" xfId="1271"/>
    <cellStyle name="60% - Accent1 3" xfId="1272"/>
    <cellStyle name="60% - Accent1 4" xfId="1273"/>
    <cellStyle name="60% - Accent1 5" xfId="1274"/>
    <cellStyle name="60% - Accent1 6" xfId="1275"/>
    <cellStyle name="60% - Accent1 7" xfId="1276"/>
    <cellStyle name="60% - Accent1 8" xfId="1277"/>
    <cellStyle name="60% - Accent1 9" xfId="1278"/>
    <cellStyle name="60% - Accent2" xfId="61" builtinId="36" hidden="1"/>
    <cellStyle name="60% - Accent2 2" xfId="99"/>
    <cellStyle name="60% - Accent2 2 2" xfId="1279"/>
    <cellStyle name="60% - Accent2 2 2 2" xfId="1280"/>
    <cellStyle name="60% - Accent2 2 3" xfId="1281"/>
    <cellStyle name="60% - Accent2 2 4" xfId="1282"/>
    <cellStyle name="60% - Accent2 2 5" xfId="1283"/>
    <cellStyle name="60% - Accent2 2 6" xfId="1284"/>
    <cellStyle name="60% - Accent2 2 7" xfId="1285"/>
    <cellStyle name="60% - Accent2 3" xfId="1286"/>
    <cellStyle name="60% - Accent2 4" xfId="1287"/>
    <cellStyle name="60% - Accent2 5" xfId="1288"/>
    <cellStyle name="60% - Accent2 6" xfId="1289"/>
    <cellStyle name="60% - Accent2 7" xfId="1290"/>
    <cellStyle name="60% - Accent2 8" xfId="1291"/>
    <cellStyle name="60% - Accent2 9" xfId="1292"/>
    <cellStyle name="60% - Accent3" xfId="65" builtinId="40" hidden="1"/>
    <cellStyle name="60% - Accent3 2" xfId="100"/>
    <cellStyle name="60% - Accent3 2 2" xfId="1293"/>
    <cellStyle name="60% - Accent3 2 2 2" xfId="1294"/>
    <cellStyle name="60% - Accent3 2 3" xfId="1295"/>
    <cellStyle name="60% - Accent3 2 4" xfId="1296"/>
    <cellStyle name="60% - Accent3 2 5" xfId="1297"/>
    <cellStyle name="60% - Accent3 2 6" xfId="1298"/>
    <cellStyle name="60% - Accent3 2 7" xfId="1299"/>
    <cellStyle name="60% - Accent3 3" xfId="1300"/>
    <cellStyle name="60% - Accent3 4" xfId="1301"/>
    <cellStyle name="60% - Accent3 5" xfId="1302"/>
    <cellStyle name="60% - Accent3 6" xfId="1303"/>
    <cellStyle name="60% - Accent3 7" xfId="1304"/>
    <cellStyle name="60% - Accent3 8" xfId="1305"/>
    <cellStyle name="60% - Accent3 9" xfId="1306"/>
    <cellStyle name="60% - Accent4" xfId="69" builtinId="44" hidden="1"/>
    <cellStyle name="60% - Accent4 2" xfId="101"/>
    <cellStyle name="60% - Accent4 2 2" xfId="1307"/>
    <cellStyle name="60% - Accent4 2 2 2" xfId="1308"/>
    <cellStyle name="60% - Accent4 2 3" xfId="1309"/>
    <cellStyle name="60% - Accent4 2 4" xfId="1310"/>
    <cellStyle name="60% - Accent4 2 5" xfId="1311"/>
    <cellStyle name="60% - Accent4 2 6" xfId="1312"/>
    <cellStyle name="60% - Accent4 2 7" xfId="1313"/>
    <cellStyle name="60% - Accent4 3" xfId="1314"/>
    <cellStyle name="60% - Accent4 4" xfId="1315"/>
    <cellStyle name="60% - Accent4 5" xfId="1316"/>
    <cellStyle name="60% - Accent4 6" xfId="1317"/>
    <cellStyle name="60% - Accent4 7" xfId="1318"/>
    <cellStyle name="60% - Accent4 8" xfId="1319"/>
    <cellStyle name="60% - Accent4 9" xfId="1320"/>
    <cellStyle name="60% - Accent5" xfId="73" builtinId="48" hidden="1"/>
    <cellStyle name="60% - Accent5 2" xfId="102"/>
    <cellStyle name="60% - Accent5 2 2" xfId="1321"/>
    <cellStyle name="60% - Accent5 2 2 2" xfId="1322"/>
    <cellStyle name="60% - Accent5 2 3" xfId="1323"/>
    <cellStyle name="60% - Accent5 2 4" xfId="1324"/>
    <cellStyle name="60% - Accent5 2 5" xfId="1325"/>
    <cellStyle name="60% - Accent5 2 6" xfId="1326"/>
    <cellStyle name="60% - Accent5 2 7" xfId="1327"/>
    <cellStyle name="60% - Accent5 3" xfId="1328"/>
    <cellStyle name="60% - Accent5 4" xfId="1329"/>
    <cellStyle name="60% - Accent5 5" xfId="1330"/>
    <cellStyle name="60% - Accent5 6" xfId="1331"/>
    <cellStyle name="60% - Accent5 7" xfId="1332"/>
    <cellStyle name="60% - Accent5 8" xfId="1333"/>
    <cellStyle name="60% - Accent5 9" xfId="1334"/>
    <cellStyle name="60% - Accent6" xfId="77" builtinId="52" hidden="1"/>
    <cellStyle name="60% - Accent6 2" xfId="103"/>
    <cellStyle name="60% - Accent6 2 2" xfId="1335"/>
    <cellStyle name="60% - Accent6 2 2 2" xfId="1336"/>
    <cellStyle name="60% - Accent6 2 3" xfId="1337"/>
    <cellStyle name="60% - Accent6 2 4" xfId="1338"/>
    <cellStyle name="60% - Accent6 2 5" xfId="1339"/>
    <cellStyle name="60% - Accent6 2 6" xfId="1340"/>
    <cellStyle name="60% - Accent6 2 7" xfId="1341"/>
    <cellStyle name="60% - Accent6 3" xfId="1342"/>
    <cellStyle name="60% - Accent6 4" xfId="1343"/>
    <cellStyle name="60% - Accent6 5" xfId="1344"/>
    <cellStyle name="60% - Accent6 6" xfId="1345"/>
    <cellStyle name="60% - Accent6 7" xfId="1346"/>
    <cellStyle name="60% - Accent6 8" xfId="1347"/>
    <cellStyle name="60% - Accent6 9" xfId="1348"/>
    <cellStyle name="Accent1" xfId="54" builtinId="29" hidden="1"/>
    <cellStyle name="Accent1 2" xfId="104"/>
    <cellStyle name="Accent1 2 2" xfId="1349"/>
    <cellStyle name="Accent1 2 2 2" xfId="1350"/>
    <cellStyle name="Accent1 2 3" xfId="1351"/>
    <cellStyle name="Accent1 2 4" xfId="1352"/>
    <cellStyle name="Accent1 2 5" xfId="1353"/>
    <cellStyle name="Accent1 2 6" xfId="1354"/>
    <cellStyle name="Accent1 2 7" xfId="1355"/>
    <cellStyle name="Accent1 3" xfId="1356"/>
    <cellStyle name="Accent1 4" xfId="1357"/>
    <cellStyle name="Accent1 5" xfId="1358"/>
    <cellStyle name="Accent1 6" xfId="1359"/>
    <cellStyle name="Accent1 7" xfId="1360"/>
    <cellStyle name="Accent1 8" xfId="1361"/>
    <cellStyle name="Accent1 9" xfId="1362"/>
    <cellStyle name="Accent2" xfId="58" builtinId="33" hidden="1"/>
    <cellStyle name="Accent2 2" xfId="105"/>
    <cellStyle name="Accent2 2 2" xfId="1363"/>
    <cellStyle name="Accent2 2 2 2" xfId="1364"/>
    <cellStyle name="Accent2 2 3" xfId="1365"/>
    <cellStyle name="Accent2 2 4" xfId="1366"/>
    <cellStyle name="Accent2 2 5" xfId="1367"/>
    <cellStyle name="Accent2 2 6" xfId="1368"/>
    <cellStyle name="Accent2 2 7" xfId="1369"/>
    <cellStyle name="Accent2 3" xfId="1370"/>
    <cellStyle name="Accent2 4" xfId="1371"/>
    <cellStyle name="Accent2 5" xfId="1372"/>
    <cellStyle name="Accent2 6" xfId="1373"/>
    <cellStyle name="Accent2 7" xfId="1374"/>
    <cellStyle name="Accent2 8" xfId="1375"/>
    <cellStyle name="Accent2 9" xfId="1376"/>
    <cellStyle name="Accent3" xfId="62" builtinId="37" hidden="1"/>
    <cellStyle name="Accent3 2" xfId="106"/>
    <cellStyle name="Accent3 2 2" xfId="1377"/>
    <cellStyle name="Accent3 2 2 2" xfId="1378"/>
    <cellStyle name="Accent3 2 3" xfId="1379"/>
    <cellStyle name="Accent3 2 4" xfId="1380"/>
    <cellStyle name="Accent3 2 5" xfId="1381"/>
    <cellStyle name="Accent3 2 6" xfId="1382"/>
    <cellStyle name="Accent3 2 7" xfId="1383"/>
    <cellStyle name="Accent3 3" xfId="1384"/>
    <cellStyle name="Accent3 4" xfId="1385"/>
    <cellStyle name="Accent3 5" xfId="1386"/>
    <cellStyle name="Accent3 6" xfId="1387"/>
    <cellStyle name="Accent3 7" xfId="1388"/>
    <cellStyle name="Accent3 8" xfId="1389"/>
    <cellStyle name="Accent3 9" xfId="1390"/>
    <cellStyle name="Accent4" xfId="66" builtinId="41" hidden="1"/>
    <cellStyle name="Accent4 2" xfId="107"/>
    <cellStyle name="Accent4 2 2" xfId="1391"/>
    <cellStyle name="Accent4 2 2 2" xfId="1392"/>
    <cellStyle name="Accent4 2 3" xfId="1393"/>
    <cellStyle name="Accent4 2 4" xfId="1394"/>
    <cellStyle name="Accent4 2 5" xfId="1395"/>
    <cellStyle name="Accent4 2 6" xfId="1396"/>
    <cellStyle name="Accent4 2 7" xfId="1397"/>
    <cellStyle name="Accent4 3" xfId="1398"/>
    <cellStyle name="Accent4 4" xfId="1399"/>
    <cellStyle name="Accent4 5" xfId="1400"/>
    <cellStyle name="Accent4 6" xfId="1401"/>
    <cellStyle name="Accent4 7" xfId="1402"/>
    <cellStyle name="Accent4 8" xfId="1403"/>
    <cellStyle name="Accent4 9" xfId="1404"/>
    <cellStyle name="Accent5" xfId="70" builtinId="45" hidden="1"/>
    <cellStyle name="Accent5 2" xfId="108"/>
    <cellStyle name="Accent5 2 2" xfId="1405"/>
    <cellStyle name="Accent5 2 2 2" xfId="1406"/>
    <cellStyle name="Accent5 2 3" xfId="1407"/>
    <cellStyle name="Accent5 2 4" xfId="1408"/>
    <cellStyle name="Accent5 2 5" xfId="1409"/>
    <cellStyle name="Accent5 3" xfId="1410"/>
    <cellStyle name="Accent5 4" xfId="1411"/>
    <cellStyle name="Accent5 5" xfId="1412"/>
    <cellStyle name="Accent5 6" xfId="1413"/>
    <cellStyle name="Accent5 7" xfId="1414"/>
    <cellStyle name="Accent5 8" xfId="1415"/>
    <cellStyle name="Accent5 9" xfId="1416"/>
    <cellStyle name="Accent6" xfId="74" builtinId="49" hidden="1"/>
    <cellStyle name="Accent6 2" xfId="109"/>
    <cellStyle name="Accent6 2 2" xfId="1417"/>
    <cellStyle name="Accent6 2 2 2" xfId="1418"/>
    <cellStyle name="Accent6 2 3" xfId="1419"/>
    <cellStyle name="Accent6 2 4" xfId="1420"/>
    <cellStyle name="Accent6 2 5" xfId="1421"/>
    <cellStyle name="Accent6 2 6" xfId="1422"/>
    <cellStyle name="Accent6 2 7" xfId="1423"/>
    <cellStyle name="Accent6 3" xfId="1424"/>
    <cellStyle name="Accent6 4" xfId="1425"/>
    <cellStyle name="Accent6 5" xfId="1426"/>
    <cellStyle name="Accent6 6" xfId="1427"/>
    <cellStyle name="Accent6 7" xfId="1428"/>
    <cellStyle name="Accent6 8" xfId="1429"/>
    <cellStyle name="Accent6 9" xfId="1430"/>
    <cellStyle name="Alignment - Nuku" xfId="1431"/>
    <cellStyle name="AM Standard" xfId="1"/>
    <cellStyle name="AM Standard 2" xfId="1432"/>
    <cellStyle name="AM Standard 2 2" xfId="1433"/>
    <cellStyle name="AM Standard 2 2 2" xfId="1434"/>
    <cellStyle name="AM Standard 2 2 2 2" xfId="1435"/>
    <cellStyle name="AM Standard 2 2 2 2 2" xfId="1436"/>
    <cellStyle name="AM Standard 2 2 2 2 2 10" xfId="1437"/>
    <cellStyle name="AM Standard 2 2 2 2 2 11" xfId="1438"/>
    <cellStyle name="AM Standard 2 2 2 2 2 12" xfId="1439"/>
    <cellStyle name="AM Standard 2 2 2 2 2 13" xfId="1440"/>
    <cellStyle name="AM Standard 2 2 2 2 2 14" xfId="1441"/>
    <cellStyle name="AM Standard 2 2 2 2 2 15" xfId="1442"/>
    <cellStyle name="AM Standard 2 2 2 2 2 16" xfId="1443"/>
    <cellStyle name="AM Standard 2 2 2 2 2 17" xfId="1444"/>
    <cellStyle name="AM Standard 2 2 2 2 2 18" xfId="1445"/>
    <cellStyle name="AM Standard 2 2 2 2 2 19" xfId="1446"/>
    <cellStyle name="AM Standard 2 2 2 2 2 2" xfId="1447"/>
    <cellStyle name="AM Standard 2 2 2 2 2 20" xfId="1448"/>
    <cellStyle name="AM Standard 2 2 2 2 2 21" xfId="1449"/>
    <cellStyle name="AM Standard 2 2 2 2 2 22" xfId="1450"/>
    <cellStyle name="AM Standard 2 2 2 2 2 23" xfId="1451"/>
    <cellStyle name="AM Standard 2 2 2 2 2 24" xfId="1452"/>
    <cellStyle name="AM Standard 2 2 2 2 2 25" xfId="1453"/>
    <cellStyle name="AM Standard 2 2 2 2 2 26" xfId="1454"/>
    <cellStyle name="AM Standard 2 2 2 2 2 27" xfId="1455"/>
    <cellStyle name="AM Standard 2 2 2 2 2 28" xfId="1456"/>
    <cellStyle name="AM Standard 2 2 2 2 2 29" xfId="1457"/>
    <cellStyle name="AM Standard 2 2 2 2 2 3" xfId="1458"/>
    <cellStyle name="AM Standard 2 2 2 2 2 30" xfId="1459"/>
    <cellStyle name="AM Standard 2 2 2 2 2 31" xfId="1460"/>
    <cellStyle name="AM Standard 2 2 2 2 2 32" xfId="1461"/>
    <cellStyle name="AM Standard 2 2 2 2 2 33" xfId="40082"/>
    <cellStyle name="AM Standard 2 2 2 2 2 4" xfId="1462"/>
    <cellStyle name="AM Standard 2 2 2 2 2 5" xfId="1463"/>
    <cellStyle name="AM Standard 2 2 2 2 2 6" xfId="1464"/>
    <cellStyle name="AM Standard 2 2 2 2 2 7" xfId="1465"/>
    <cellStyle name="AM Standard 2 2 2 2 2 8" xfId="1466"/>
    <cellStyle name="AM Standard 2 2 2 2 2 9" xfId="1467"/>
    <cellStyle name="AM Standard 2 2 2 3" xfId="1468"/>
    <cellStyle name="AM Standard 2 2 2 3 2" xfId="1469"/>
    <cellStyle name="AM Standard 2 2 2 3 2 10" xfId="1470"/>
    <cellStyle name="AM Standard 2 2 2 3 2 11" xfId="1471"/>
    <cellStyle name="AM Standard 2 2 2 3 2 12" xfId="1472"/>
    <cellStyle name="AM Standard 2 2 2 3 2 13" xfId="1473"/>
    <cellStyle name="AM Standard 2 2 2 3 2 14" xfId="1474"/>
    <cellStyle name="AM Standard 2 2 2 3 2 15" xfId="1475"/>
    <cellStyle name="AM Standard 2 2 2 3 2 16" xfId="1476"/>
    <cellStyle name="AM Standard 2 2 2 3 2 17" xfId="1477"/>
    <cellStyle name="AM Standard 2 2 2 3 2 18" xfId="1478"/>
    <cellStyle name="AM Standard 2 2 2 3 2 19" xfId="1479"/>
    <cellStyle name="AM Standard 2 2 2 3 2 2" xfId="1480"/>
    <cellStyle name="AM Standard 2 2 2 3 2 20" xfId="1481"/>
    <cellStyle name="AM Standard 2 2 2 3 2 21" xfId="1482"/>
    <cellStyle name="AM Standard 2 2 2 3 2 22" xfId="1483"/>
    <cellStyle name="AM Standard 2 2 2 3 2 23" xfId="1484"/>
    <cellStyle name="AM Standard 2 2 2 3 2 24" xfId="1485"/>
    <cellStyle name="AM Standard 2 2 2 3 2 25" xfId="1486"/>
    <cellStyle name="AM Standard 2 2 2 3 2 26" xfId="1487"/>
    <cellStyle name="AM Standard 2 2 2 3 2 27" xfId="1488"/>
    <cellStyle name="AM Standard 2 2 2 3 2 28" xfId="1489"/>
    <cellStyle name="AM Standard 2 2 2 3 2 29" xfId="1490"/>
    <cellStyle name="AM Standard 2 2 2 3 2 3" xfId="1491"/>
    <cellStyle name="AM Standard 2 2 2 3 2 30" xfId="1492"/>
    <cellStyle name="AM Standard 2 2 2 3 2 31" xfId="1493"/>
    <cellStyle name="AM Standard 2 2 2 3 2 32" xfId="1494"/>
    <cellStyle name="AM Standard 2 2 2 3 2 33" xfId="40104"/>
    <cellStyle name="AM Standard 2 2 2 3 2 4" xfId="1495"/>
    <cellStyle name="AM Standard 2 2 2 3 2 5" xfId="1496"/>
    <cellStyle name="AM Standard 2 2 2 3 2 6" xfId="1497"/>
    <cellStyle name="AM Standard 2 2 2 3 2 7" xfId="1498"/>
    <cellStyle name="AM Standard 2 2 2 3 2 8" xfId="1499"/>
    <cellStyle name="AM Standard 2 2 2 3 2 9" xfId="1500"/>
    <cellStyle name="AM Standard 2 2 3" xfId="1501"/>
    <cellStyle name="AM Standard 2 2 3 2" xfId="1502"/>
    <cellStyle name="AM Standard 2 2 3 2 10" xfId="1503"/>
    <cellStyle name="AM Standard 2 2 3 2 11" xfId="1504"/>
    <cellStyle name="AM Standard 2 2 3 2 12" xfId="1505"/>
    <cellStyle name="AM Standard 2 2 3 2 13" xfId="1506"/>
    <cellStyle name="AM Standard 2 2 3 2 14" xfId="1507"/>
    <cellStyle name="AM Standard 2 2 3 2 15" xfId="1508"/>
    <cellStyle name="AM Standard 2 2 3 2 16" xfId="1509"/>
    <cellStyle name="AM Standard 2 2 3 2 17" xfId="1510"/>
    <cellStyle name="AM Standard 2 2 3 2 18" xfId="1511"/>
    <cellStyle name="AM Standard 2 2 3 2 19" xfId="1512"/>
    <cellStyle name="AM Standard 2 2 3 2 2" xfId="1513"/>
    <cellStyle name="AM Standard 2 2 3 2 20" xfId="1514"/>
    <cellStyle name="AM Standard 2 2 3 2 21" xfId="1515"/>
    <cellStyle name="AM Standard 2 2 3 2 22" xfId="1516"/>
    <cellStyle name="AM Standard 2 2 3 2 23" xfId="1517"/>
    <cellStyle name="AM Standard 2 2 3 2 24" xfId="1518"/>
    <cellStyle name="AM Standard 2 2 3 2 25" xfId="1519"/>
    <cellStyle name="AM Standard 2 2 3 2 26" xfId="1520"/>
    <cellStyle name="AM Standard 2 2 3 2 27" xfId="1521"/>
    <cellStyle name="AM Standard 2 2 3 2 28" xfId="1522"/>
    <cellStyle name="AM Standard 2 2 3 2 29" xfId="1523"/>
    <cellStyle name="AM Standard 2 2 3 2 3" xfId="1524"/>
    <cellStyle name="AM Standard 2 2 3 2 30" xfId="1525"/>
    <cellStyle name="AM Standard 2 2 3 2 31" xfId="1526"/>
    <cellStyle name="AM Standard 2 2 3 2 32" xfId="1527"/>
    <cellStyle name="AM Standard 2 2 3 2 33" xfId="40132"/>
    <cellStyle name="AM Standard 2 2 3 2 4" xfId="1528"/>
    <cellStyle name="AM Standard 2 2 3 2 5" xfId="1529"/>
    <cellStyle name="AM Standard 2 2 3 2 6" xfId="1530"/>
    <cellStyle name="AM Standard 2 2 3 2 7" xfId="1531"/>
    <cellStyle name="AM Standard 2 2 3 2 8" xfId="1532"/>
    <cellStyle name="AM Standard 2 2 3 2 9" xfId="1533"/>
    <cellStyle name="AM Standard 2 2 4" xfId="1534"/>
    <cellStyle name="AM Standard 2 2 4 10" xfId="1535"/>
    <cellStyle name="AM Standard 2 2 4 11" xfId="1536"/>
    <cellStyle name="AM Standard 2 2 4 12" xfId="1537"/>
    <cellStyle name="AM Standard 2 2 4 13" xfId="1538"/>
    <cellStyle name="AM Standard 2 2 4 14" xfId="1539"/>
    <cellStyle name="AM Standard 2 2 4 15" xfId="1540"/>
    <cellStyle name="AM Standard 2 2 4 16" xfId="1541"/>
    <cellStyle name="AM Standard 2 2 4 17" xfId="1542"/>
    <cellStyle name="AM Standard 2 2 4 18" xfId="1543"/>
    <cellStyle name="AM Standard 2 2 4 19" xfId="1544"/>
    <cellStyle name="AM Standard 2 2 4 2" xfId="1545"/>
    <cellStyle name="AM Standard 2 2 4 20" xfId="1546"/>
    <cellStyle name="AM Standard 2 2 4 21" xfId="1547"/>
    <cellStyle name="AM Standard 2 2 4 22" xfId="1548"/>
    <cellStyle name="AM Standard 2 2 4 23" xfId="1549"/>
    <cellStyle name="AM Standard 2 2 4 24" xfId="1550"/>
    <cellStyle name="AM Standard 2 2 4 25" xfId="1551"/>
    <cellStyle name="AM Standard 2 2 4 26" xfId="1552"/>
    <cellStyle name="AM Standard 2 2 4 27" xfId="1553"/>
    <cellStyle name="AM Standard 2 2 4 28" xfId="1554"/>
    <cellStyle name="AM Standard 2 2 4 29" xfId="1555"/>
    <cellStyle name="AM Standard 2 2 4 3" xfId="1556"/>
    <cellStyle name="AM Standard 2 2 4 30" xfId="1557"/>
    <cellStyle name="AM Standard 2 2 4 31" xfId="1558"/>
    <cellStyle name="AM Standard 2 2 4 32" xfId="1559"/>
    <cellStyle name="AM Standard 2 2 4 33" xfId="39875"/>
    <cellStyle name="AM Standard 2 2 4 4" xfId="1560"/>
    <cellStyle name="AM Standard 2 2 4 5" xfId="1561"/>
    <cellStyle name="AM Standard 2 2 4 6" xfId="1562"/>
    <cellStyle name="AM Standard 2 2 4 7" xfId="1563"/>
    <cellStyle name="AM Standard 2 2 4 8" xfId="1564"/>
    <cellStyle name="AM Standard 2 2 4 9" xfId="1565"/>
    <cellStyle name="AM Standard 2 3" xfId="1566"/>
    <cellStyle name="AM Standard 2 3 2" xfId="1567"/>
    <cellStyle name="AM Standard 2 3 2 2" xfId="1568"/>
    <cellStyle name="AM Standard 2 3 2 2 2" xfId="1569"/>
    <cellStyle name="AM Standard 2 3 2 2 2 10" xfId="1570"/>
    <cellStyle name="AM Standard 2 3 2 2 2 11" xfId="1571"/>
    <cellStyle name="AM Standard 2 3 2 2 2 12" xfId="1572"/>
    <cellStyle name="AM Standard 2 3 2 2 2 13" xfId="1573"/>
    <cellStyle name="AM Standard 2 3 2 2 2 14" xfId="1574"/>
    <cellStyle name="AM Standard 2 3 2 2 2 15" xfId="1575"/>
    <cellStyle name="AM Standard 2 3 2 2 2 16" xfId="1576"/>
    <cellStyle name="AM Standard 2 3 2 2 2 17" xfId="1577"/>
    <cellStyle name="AM Standard 2 3 2 2 2 18" xfId="1578"/>
    <cellStyle name="AM Standard 2 3 2 2 2 19" xfId="1579"/>
    <cellStyle name="AM Standard 2 3 2 2 2 2" xfId="1580"/>
    <cellStyle name="AM Standard 2 3 2 2 2 20" xfId="1581"/>
    <cellStyle name="AM Standard 2 3 2 2 2 21" xfId="1582"/>
    <cellStyle name="AM Standard 2 3 2 2 2 22" xfId="1583"/>
    <cellStyle name="AM Standard 2 3 2 2 2 23" xfId="1584"/>
    <cellStyle name="AM Standard 2 3 2 2 2 24" xfId="1585"/>
    <cellStyle name="AM Standard 2 3 2 2 2 25" xfId="1586"/>
    <cellStyle name="AM Standard 2 3 2 2 2 26" xfId="1587"/>
    <cellStyle name="AM Standard 2 3 2 2 2 27" xfId="1588"/>
    <cellStyle name="AM Standard 2 3 2 2 2 28" xfId="1589"/>
    <cellStyle name="AM Standard 2 3 2 2 2 29" xfId="1590"/>
    <cellStyle name="AM Standard 2 3 2 2 2 3" xfId="1591"/>
    <cellStyle name="AM Standard 2 3 2 2 2 30" xfId="1592"/>
    <cellStyle name="AM Standard 2 3 2 2 2 31" xfId="1593"/>
    <cellStyle name="AM Standard 2 3 2 2 2 32" xfId="1594"/>
    <cellStyle name="AM Standard 2 3 2 2 2 33" xfId="40112"/>
    <cellStyle name="AM Standard 2 3 2 2 2 4" xfId="1595"/>
    <cellStyle name="AM Standard 2 3 2 2 2 5" xfId="1596"/>
    <cellStyle name="AM Standard 2 3 2 2 2 6" xfId="1597"/>
    <cellStyle name="AM Standard 2 3 2 2 2 7" xfId="1598"/>
    <cellStyle name="AM Standard 2 3 2 2 2 8" xfId="1599"/>
    <cellStyle name="AM Standard 2 3 2 2 2 9" xfId="1600"/>
    <cellStyle name="AM Standard 2 3 2 3" xfId="1601"/>
    <cellStyle name="AM Standard 2 3 2 3 2" xfId="1602"/>
    <cellStyle name="AM Standard 2 3 2 3 2 10" xfId="1603"/>
    <cellStyle name="AM Standard 2 3 2 3 2 11" xfId="1604"/>
    <cellStyle name="AM Standard 2 3 2 3 2 12" xfId="1605"/>
    <cellStyle name="AM Standard 2 3 2 3 2 13" xfId="1606"/>
    <cellStyle name="AM Standard 2 3 2 3 2 14" xfId="1607"/>
    <cellStyle name="AM Standard 2 3 2 3 2 15" xfId="1608"/>
    <cellStyle name="AM Standard 2 3 2 3 2 16" xfId="1609"/>
    <cellStyle name="AM Standard 2 3 2 3 2 17" xfId="1610"/>
    <cellStyle name="AM Standard 2 3 2 3 2 18" xfId="1611"/>
    <cellStyle name="AM Standard 2 3 2 3 2 19" xfId="1612"/>
    <cellStyle name="AM Standard 2 3 2 3 2 2" xfId="1613"/>
    <cellStyle name="AM Standard 2 3 2 3 2 20" xfId="1614"/>
    <cellStyle name="AM Standard 2 3 2 3 2 21" xfId="1615"/>
    <cellStyle name="AM Standard 2 3 2 3 2 22" xfId="1616"/>
    <cellStyle name="AM Standard 2 3 2 3 2 23" xfId="1617"/>
    <cellStyle name="AM Standard 2 3 2 3 2 24" xfId="1618"/>
    <cellStyle name="AM Standard 2 3 2 3 2 25" xfId="1619"/>
    <cellStyle name="AM Standard 2 3 2 3 2 26" xfId="1620"/>
    <cellStyle name="AM Standard 2 3 2 3 2 27" xfId="1621"/>
    <cellStyle name="AM Standard 2 3 2 3 2 28" xfId="1622"/>
    <cellStyle name="AM Standard 2 3 2 3 2 29" xfId="1623"/>
    <cellStyle name="AM Standard 2 3 2 3 2 3" xfId="1624"/>
    <cellStyle name="AM Standard 2 3 2 3 2 30" xfId="1625"/>
    <cellStyle name="AM Standard 2 3 2 3 2 31" xfId="1626"/>
    <cellStyle name="AM Standard 2 3 2 3 2 32" xfId="1627"/>
    <cellStyle name="AM Standard 2 3 2 3 2 33" xfId="40194"/>
    <cellStyle name="AM Standard 2 3 2 3 2 4" xfId="1628"/>
    <cellStyle name="AM Standard 2 3 2 3 2 5" xfId="1629"/>
    <cellStyle name="AM Standard 2 3 2 3 2 6" xfId="1630"/>
    <cellStyle name="AM Standard 2 3 2 3 2 7" xfId="1631"/>
    <cellStyle name="AM Standard 2 3 2 3 2 8" xfId="1632"/>
    <cellStyle name="AM Standard 2 3 2 3 2 9" xfId="1633"/>
    <cellStyle name="AM Standard 2 3 3" xfId="1634"/>
    <cellStyle name="AM Standard 2 3 3 2" xfId="1635"/>
    <cellStyle name="AM Standard 2 3 3 2 10" xfId="1636"/>
    <cellStyle name="AM Standard 2 3 3 2 11" xfId="1637"/>
    <cellStyle name="AM Standard 2 3 3 2 12" xfId="1638"/>
    <cellStyle name="AM Standard 2 3 3 2 13" xfId="1639"/>
    <cellStyle name="AM Standard 2 3 3 2 14" xfId="1640"/>
    <cellStyle name="AM Standard 2 3 3 2 15" xfId="1641"/>
    <cellStyle name="AM Standard 2 3 3 2 16" xfId="1642"/>
    <cellStyle name="AM Standard 2 3 3 2 17" xfId="1643"/>
    <cellStyle name="AM Standard 2 3 3 2 18" xfId="1644"/>
    <cellStyle name="AM Standard 2 3 3 2 19" xfId="1645"/>
    <cellStyle name="AM Standard 2 3 3 2 2" xfId="1646"/>
    <cellStyle name="AM Standard 2 3 3 2 20" xfId="1647"/>
    <cellStyle name="AM Standard 2 3 3 2 21" xfId="1648"/>
    <cellStyle name="AM Standard 2 3 3 2 22" xfId="1649"/>
    <cellStyle name="AM Standard 2 3 3 2 23" xfId="1650"/>
    <cellStyle name="AM Standard 2 3 3 2 24" xfId="1651"/>
    <cellStyle name="AM Standard 2 3 3 2 25" xfId="1652"/>
    <cellStyle name="AM Standard 2 3 3 2 26" xfId="1653"/>
    <cellStyle name="AM Standard 2 3 3 2 27" xfId="1654"/>
    <cellStyle name="AM Standard 2 3 3 2 28" xfId="1655"/>
    <cellStyle name="AM Standard 2 3 3 2 29" xfId="1656"/>
    <cellStyle name="AM Standard 2 3 3 2 3" xfId="1657"/>
    <cellStyle name="AM Standard 2 3 3 2 30" xfId="1658"/>
    <cellStyle name="AM Standard 2 3 3 2 31" xfId="1659"/>
    <cellStyle name="AM Standard 2 3 3 2 32" xfId="1660"/>
    <cellStyle name="AM Standard 2 3 3 2 33" xfId="40181"/>
    <cellStyle name="AM Standard 2 3 3 2 4" xfId="1661"/>
    <cellStyle name="AM Standard 2 3 3 2 5" xfId="1662"/>
    <cellStyle name="AM Standard 2 3 3 2 6" xfId="1663"/>
    <cellStyle name="AM Standard 2 3 3 2 7" xfId="1664"/>
    <cellStyle name="AM Standard 2 3 3 2 8" xfId="1665"/>
    <cellStyle name="AM Standard 2 3 3 2 9" xfId="1666"/>
    <cellStyle name="AM Standard 2 3 4" xfId="1667"/>
    <cellStyle name="AM Standard 2 3 4 10" xfId="1668"/>
    <cellStyle name="AM Standard 2 3 4 11" xfId="1669"/>
    <cellStyle name="AM Standard 2 3 4 12" xfId="1670"/>
    <cellStyle name="AM Standard 2 3 4 13" xfId="1671"/>
    <cellStyle name="AM Standard 2 3 4 14" xfId="1672"/>
    <cellStyle name="AM Standard 2 3 4 15" xfId="1673"/>
    <cellStyle name="AM Standard 2 3 4 16" xfId="1674"/>
    <cellStyle name="AM Standard 2 3 4 17" xfId="1675"/>
    <cellStyle name="AM Standard 2 3 4 18" xfId="1676"/>
    <cellStyle name="AM Standard 2 3 4 19" xfId="1677"/>
    <cellStyle name="AM Standard 2 3 4 2" xfId="1678"/>
    <cellStyle name="AM Standard 2 3 4 20" xfId="1679"/>
    <cellStyle name="AM Standard 2 3 4 21" xfId="1680"/>
    <cellStyle name="AM Standard 2 3 4 22" xfId="1681"/>
    <cellStyle name="AM Standard 2 3 4 23" xfId="1682"/>
    <cellStyle name="AM Standard 2 3 4 24" xfId="1683"/>
    <cellStyle name="AM Standard 2 3 4 25" xfId="1684"/>
    <cellStyle name="AM Standard 2 3 4 26" xfId="1685"/>
    <cellStyle name="AM Standard 2 3 4 27" xfId="1686"/>
    <cellStyle name="AM Standard 2 3 4 28" xfId="1687"/>
    <cellStyle name="AM Standard 2 3 4 29" xfId="1688"/>
    <cellStyle name="AM Standard 2 3 4 3" xfId="1689"/>
    <cellStyle name="AM Standard 2 3 4 30" xfId="1690"/>
    <cellStyle name="AM Standard 2 3 4 31" xfId="1691"/>
    <cellStyle name="AM Standard 2 3 4 32" xfId="1692"/>
    <cellStyle name="AM Standard 2 3 4 33" xfId="39965"/>
    <cellStyle name="AM Standard 2 3 4 4" xfId="1693"/>
    <cellStyle name="AM Standard 2 3 4 5" xfId="1694"/>
    <cellStyle name="AM Standard 2 3 4 6" xfId="1695"/>
    <cellStyle name="AM Standard 2 3 4 7" xfId="1696"/>
    <cellStyle name="AM Standard 2 3 4 8" xfId="1697"/>
    <cellStyle name="AM Standard 2 3 4 9" xfId="1698"/>
    <cellStyle name="AM Standard 2 4" xfId="1699"/>
    <cellStyle name="AM Standard 2 4 2" xfId="1700"/>
    <cellStyle name="AM Standard 2 4 2 2" xfId="1701"/>
    <cellStyle name="AM Standard 2 4 2 2 2" xfId="1702"/>
    <cellStyle name="AM Standard 2 4 2 2 2 10" xfId="1703"/>
    <cellStyle name="AM Standard 2 4 2 2 2 11" xfId="1704"/>
    <cellStyle name="AM Standard 2 4 2 2 2 12" xfId="1705"/>
    <cellStyle name="AM Standard 2 4 2 2 2 13" xfId="1706"/>
    <cellStyle name="AM Standard 2 4 2 2 2 14" xfId="1707"/>
    <cellStyle name="AM Standard 2 4 2 2 2 15" xfId="1708"/>
    <cellStyle name="AM Standard 2 4 2 2 2 16" xfId="1709"/>
    <cellStyle name="AM Standard 2 4 2 2 2 17" xfId="1710"/>
    <cellStyle name="AM Standard 2 4 2 2 2 18" xfId="1711"/>
    <cellStyle name="AM Standard 2 4 2 2 2 19" xfId="1712"/>
    <cellStyle name="AM Standard 2 4 2 2 2 2" xfId="1713"/>
    <cellStyle name="AM Standard 2 4 2 2 2 20" xfId="1714"/>
    <cellStyle name="AM Standard 2 4 2 2 2 21" xfId="1715"/>
    <cellStyle name="AM Standard 2 4 2 2 2 22" xfId="1716"/>
    <cellStyle name="AM Standard 2 4 2 2 2 23" xfId="1717"/>
    <cellStyle name="AM Standard 2 4 2 2 2 24" xfId="1718"/>
    <cellStyle name="AM Standard 2 4 2 2 2 25" xfId="1719"/>
    <cellStyle name="AM Standard 2 4 2 2 2 26" xfId="1720"/>
    <cellStyle name="AM Standard 2 4 2 2 2 27" xfId="1721"/>
    <cellStyle name="AM Standard 2 4 2 2 2 28" xfId="1722"/>
    <cellStyle name="AM Standard 2 4 2 2 2 29" xfId="1723"/>
    <cellStyle name="AM Standard 2 4 2 2 2 3" xfId="1724"/>
    <cellStyle name="AM Standard 2 4 2 2 2 30" xfId="1725"/>
    <cellStyle name="AM Standard 2 4 2 2 2 31" xfId="1726"/>
    <cellStyle name="AM Standard 2 4 2 2 2 32" xfId="1727"/>
    <cellStyle name="AM Standard 2 4 2 2 2 33" xfId="40113"/>
    <cellStyle name="AM Standard 2 4 2 2 2 4" xfId="1728"/>
    <cellStyle name="AM Standard 2 4 2 2 2 5" xfId="1729"/>
    <cellStyle name="AM Standard 2 4 2 2 2 6" xfId="1730"/>
    <cellStyle name="AM Standard 2 4 2 2 2 7" xfId="1731"/>
    <cellStyle name="AM Standard 2 4 2 2 2 8" xfId="1732"/>
    <cellStyle name="AM Standard 2 4 2 2 2 9" xfId="1733"/>
    <cellStyle name="AM Standard 2 4 2 3" xfId="1734"/>
    <cellStyle name="AM Standard 2 4 2 3 2" xfId="1735"/>
    <cellStyle name="AM Standard 2 4 2 3 2 10" xfId="1736"/>
    <cellStyle name="AM Standard 2 4 2 3 2 11" xfId="1737"/>
    <cellStyle name="AM Standard 2 4 2 3 2 12" xfId="1738"/>
    <cellStyle name="AM Standard 2 4 2 3 2 13" xfId="1739"/>
    <cellStyle name="AM Standard 2 4 2 3 2 14" xfId="1740"/>
    <cellStyle name="AM Standard 2 4 2 3 2 15" xfId="1741"/>
    <cellStyle name="AM Standard 2 4 2 3 2 16" xfId="1742"/>
    <cellStyle name="AM Standard 2 4 2 3 2 17" xfId="1743"/>
    <cellStyle name="AM Standard 2 4 2 3 2 18" xfId="1744"/>
    <cellStyle name="AM Standard 2 4 2 3 2 19" xfId="1745"/>
    <cellStyle name="AM Standard 2 4 2 3 2 2" xfId="1746"/>
    <cellStyle name="AM Standard 2 4 2 3 2 20" xfId="1747"/>
    <cellStyle name="AM Standard 2 4 2 3 2 21" xfId="1748"/>
    <cellStyle name="AM Standard 2 4 2 3 2 22" xfId="1749"/>
    <cellStyle name="AM Standard 2 4 2 3 2 23" xfId="1750"/>
    <cellStyle name="AM Standard 2 4 2 3 2 24" xfId="1751"/>
    <cellStyle name="AM Standard 2 4 2 3 2 25" xfId="1752"/>
    <cellStyle name="AM Standard 2 4 2 3 2 26" xfId="1753"/>
    <cellStyle name="AM Standard 2 4 2 3 2 27" xfId="1754"/>
    <cellStyle name="AM Standard 2 4 2 3 2 28" xfId="1755"/>
    <cellStyle name="AM Standard 2 4 2 3 2 29" xfId="1756"/>
    <cellStyle name="AM Standard 2 4 2 3 2 3" xfId="1757"/>
    <cellStyle name="AM Standard 2 4 2 3 2 30" xfId="1758"/>
    <cellStyle name="AM Standard 2 4 2 3 2 31" xfId="1759"/>
    <cellStyle name="AM Standard 2 4 2 3 2 32" xfId="1760"/>
    <cellStyle name="AM Standard 2 4 2 3 2 33" xfId="40034"/>
    <cellStyle name="AM Standard 2 4 2 3 2 4" xfId="1761"/>
    <cellStyle name="AM Standard 2 4 2 3 2 5" xfId="1762"/>
    <cellStyle name="AM Standard 2 4 2 3 2 6" xfId="1763"/>
    <cellStyle name="AM Standard 2 4 2 3 2 7" xfId="1764"/>
    <cellStyle name="AM Standard 2 4 2 3 2 8" xfId="1765"/>
    <cellStyle name="AM Standard 2 4 2 3 2 9" xfId="1766"/>
    <cellStyle name="AM Standard 2 4 3" xfId="1767"/>
    <cellStyle name="AM Standard 2 4 3 2" xfId="1768"/>
    <cellStyle name="AM Standard 2 4 3 2 10" xfId="1769"/>
    <cellStyle name="AM Standard 2 4 3 2 11" xfId="1770"/>
    <cellStyle name="AM Standard 2 4 3 2 12" xfId="1771"/>
    <cellStyle name="AM Standard 2 4 3 2 13" xfId="1772"/>
    <cellStyle name="AM Standard 2 4 3 2 14" xfId="1773"/>
    <cellStyle name="AM Standard 2 4 3 2 15" xfId="1774"/>
    <cellStyle name="AM Standard 2 4 3 2 16" xfId="1775"/>
    <cellStyle name="AM Standard 2 4 3 2 17" xfId="1776"/>
    <cellStyle name="AM Standard 2 4 3 2 18" xfId="1777"/>
    <cellStyle name="AM Standard 2 4 3 2 19" xfId="1778"/>
    <cellStyle name="AM Standard 2 4 3 2 2" xfId="1779"/>
    <cellStyle name="AM Standard 2 4 3 2 20" xfId="1780"/>
    <cellStyle name="AM Standard 2 4 3 2 21" xfId="1781"/>
    <cellStyle name="AM Standard 2 4 3 2 22" xfId="1782"/>
    <cellStyle name="AM Standard 2 4 3 2 23" xfId="1783"/>
    <cellStyle name="AM Standard 2 4 3 2 24" xfId="1784"/>
    <cellStyle name="AM Standard 2 4 3 2 25" xfId="1785"/>
    <cellStyle name="AM Standard 2 4 3 2 26" xfId="1786"/>
    <cellStyle name="AM Standard 2 4 3 2 27" xfId="1787"/>
    <cellStyle name="AM Standard 2 4 3 2 28" xfId="1788"/>
    <cellStyle name="AM Standard 2 4 3 2 29" xfId="1789"/>
    <cellStyle name="AM Standard 2 4 3 2 3" xfId="1790"/>
    <cellStyle name="AM Standard 2 4 3 2 30" xfId="1791"/>
    <cellStyle name="AM Standard 2 4 3 2 31" xfId="1792"/>
    <cellStyle name="AM Standard 2 4 3 2 32" xfId="1793"/>
    <cellStyle name="AM Standard 2 4 3 2 33" xfId="40184"/>
    <cellStyle name="AM Standard 2 4 3 2 4" xfId="1794"/>
    <cellStyle name="AM Standard 2 4 3 2 5" xfId="1795"/>
    <cellStyle name="AM Standard 2 4 3 2 6" xfId="1796"/>
    <cellStyle name="AM Standard 2 4 3 2 7" xfId="1797"/>
    <cellStyle name="AM Standard 2 4 3 2 8" xfId="1798"/>
    <cellStyle name="AM Standard 2 4 3 2 9" xfId="1799"/>
    <cellStyle name="AM Standard 2 4 4" xfId="1800"/>
    <cellStyle name="AM Standard 2 4 4 10" xfId="1801"/>
    <cellStyle name="AM Standard 2 4 4 11" xfId="1802"/>
    <cellStyle name="AM Standard 2 4 4 12" xfId="1803"/>
    <cellStyle name="AM Standard 2 4 4 13" xfId="1804"/>
    <cellStyle name="AM Standard 2 4 4 14" xfId="1805"/>
    <cellStyle name="AM Standard 2 4 4 15" xfId="1806"/>
    <cellStyle name="AM Standard 2 4 4 16" xfId="1807"/>
    <cellStyle name="AM Standard 2 4 4 17" xfId="1808"/>
    <cellStyle name="AM Standard 2 4 4 18" xfId="1809"/>
    <cellStyle name="AM Standard 2 4 4 19" xfId="1810"/>
    <cellStyle name="AM Standard 2 4 4 2" xfId="1811"/>
    <cellStyle name="AM Standard 2 4 4 20" xfId="1812"/>
    <cellStyle name="AM Standard 2 4 4 21" xfId="1813"/>
    <cellStyle name="AM Standard 2 4 4 22" xfId="1814"/>
    <cellStyle name="AM Standard 2 4 4 23" xfId="1815"/>
    <cellStyle name="AM Standard 2 4 4 24" xfId="1816"/>
    <cellStyle name="AM Standard 2 4 4 25" xfId="1817"/>
    <cellStyle name="AM Standard 2 4 4 26" xfId="1818"/>
    <cellStyle name="AM Standard 2 4 4 27" xfId="1819"/>
    <cellStyle name="AM Standard 2 4 4 28" xfId="1820"/>
    <cellStyle name="AM Standard 2 4 4 29" xfId="1821"/>
    <cellStyle name="AM Standard 2 4 4 3" xfId="1822"/>
    <cellStyle name="AM Standard 2 4 4 30" xfId="1823"/>
    <cellStyle name="AM Standard 2 4 4 31" xfId="1824"/>
    <cellStyle name="AM Standard 2 4 4 32" xfId="1825"/>
    <cellStyle name="AM Standard 2 4 4 33" xfId="39968"/>
    <cellStyle name="AM Standard 2 4 4 4" xfId="1826"/>
    <cellStyle name="AM Standard 2 4 4 5" xfId="1827"/>
    <cellStyle name="AM Standard 2 4 4 6" xfId="1828"/>
    <cellStyle name="AM Standard 2 4 4 7" xfId="1829"/>
    <cellStyle name="AM Standard 2 4 4 8" xfId="1830"/>
    <cellStyle name="AM Standard 2 4 4 9" xfId="1831"/>
    <cellStyle name="AM Standard 2 5" xfId="1832"/>
    <cellStyle name="AM Standard 2 5 2" xfId="1833"/>
    <cellStyle name="AM Standard 2 5 2 2" xfId="1834"/>
    <cellStyle name="AM Standard 2 5 2 2 2" xfId="1835"/>
    <cellStyle name="AM Standard 2 5 2 2 2 10" xfId="1836"/>
    <cellStyle name="AM Standard 2 5 2 2 2 11" xfId="1837"/>
    <cellStyle name="AM Standard 2 5 2 2 2 12" xfId="1838"/>
    <cellStyle name="AM Standard 2 5 2 2 2 13" xfId="1839"/>
    <cellStyle name="AM Standard 2 5 2 2 2 14" xfId="1840"/>
    <cellStyle name="AM Standard 2 5 2 2 2 15" xfId="1841"/>
    <cellStyle name="AM Standard 2 5 2 2 2 16" xfId="1842"/>
    <cellStyle name="AM Standard 2 5 2 2 2 17" xfId="1843"/>
    <cellStyle name="AM Standard 2 5 2 2 2 18" xfId="1844"/>
    <cellStyle name="AM Standard 2 5 2 2 2 19" xfId="1845"/>
    <cellStyle name="AM Standard 2 5 2 2 2 2" xfId="1846"/>
    <cellStyle name="AM Standard 2 5 2 2 2 20" xfId="1847"/>
    <cellStyle name="AM Standard 2 5 2 2 2 21" xfId="1848"/>
    <cellStyle name="AM Standard 2 5 2 2 2 22" xfId="1849"/>
    <cellStyle name="AM Standard 2 5 2 2 2 23" xfId="1850"/>
    <cellStyle name="AM Standard 2 5 2 2 2 24" xfId="1851"/>
    <cellStyle name="AM Standard 2 5 2 2 2 25" xfId="1852"/>
    <cellStyle name="AM Standard 2 5 2 2 2 26" xfId="1853"/>
    <cellStyle name="AM Standard 2 5 2 2 2 27" xfId="1854"/>
    <cellStyle name="AM Standard 2 5 2 2 2 28" xfId="1855"/>
    <cellStyle name="AM Standard 2 5 2 2 2 29" xfId="1856"/>
    <cellStyle name="AM Standard 2 5 2 2 2 3" xfId="1857"/>
    <cellStyle name="AM Standard 2 5 2 2 2 30" xfId="1858"/>
    <cellStyle name="AM Standard 2 5 2 2 2 31" xfId="1859"/>
    <cellStyle name="AM Standard 2 5 2 2 2 32" xfId="1860"/>
    <cellStyle name="AM Standard 2 5 2 2 2 33" xfId="40114"/>
    <cellStyle name="AM Standard 2 5 2 2 2 4" xfId="1861"/>
    <cellStyle name="AM Standard 2 5 2 2 2 5" xfId="1862"/>
    <cellStyle name="AM Standard 2 5 2 2 2 6" xfId="1863"/>
    <cellStyle name="AM Standard 2 5 2 2 2 7" xfId="1864"/>
    <cellStyle name="AM Standard 2 5 2 2 2 8" xfId="1865"/>
    <cellStyle name="AM Standard 2 5 2 2 2 9" xfId="1866"/>
    <cellStyle name="AM Standard 2 5 2 3" xfId="1867"/>
    <cellStyle name="AM Standard 2 5 2 3 2" xfId="1868"/>
    <cellStyle name="AM Standard 2 5 2 3 2 10" xfId="1869"/>
    <cellStyle name="AM Standard 2 5 2 3 2 11" xfId="1870"/>
    <cellStyle name="AM Standard 2 5 2 3 2 12" xfId="1871"/>
    <cellStyle name="AM Standard 2 5 2 3 2 13" xfId="1872"/>
    <cellStyle name="AM Standard 2 5 2 3 2 14" xfId="1873"/>
    <cellStyle name="AM Standard 2 5 2 3 2 15" xfId="1874"/>
    <cellStyle name="AM Standard 2 5 2 3 2 16" xfId="1875"/>
    <cellStyle name="AM Standard 2 5 2 3 2 17" xfId="1876"/>
    <cellStyle name="AM Standard 2 5 2 3 2 18" xfId="1877"/>
    <cellStyle name="AM Standard 2 5 2 3 2 19" xfId="1878"/>
    <cellStyle name="AM Standard 2 5 2 3 2 2" xfId="1879"/>
    <cellStyle name="AM Standard 2 5 2 3 2 20" xfId="1880"/>
    <cellStyle name="AM Standard 2 5 2 3 2 21" xfId="1881"/>
    <cellStyle name="AM Standard 2 5 2 3 2 22" xfId="1882"/>
    <cellStyle name="AM Standard 2 5 2 3 2 23" xfId="1883"/>
    <cellStyle name="AM Standard 2 5 2 3 2 24" xfId="1884"/>
    <cellStyle name="AM Standard 2 5 2 3 2 25" xfId="1885"/>
    <cellStyle name="AM Standard 2 5 2 3 2 26" xfId="1886"/>
    <cellStyle name="AM Standard 2 5 2 3 2 27" xfId="1887"/>
    <cellStyle name="AM Standard 2 5 2 3 2 28" xfId="1888"/>
    <cellStyle name="AM Standard 2 5 2 3 2 29" xfId="1889"/>
    <cellStyle name="AM Standard 2 5 2 3 2 3" xfId="1890"/>
    <cellStyle name="AM Standard 2 5 2 3 2 30" xfId="1891"/>
    <cellStyle name="AM Standard 2 5 2 3 2 31" xfId="1892"/>
    <cellStyle name="AM Standard 2 5 2 3 2 32" xfId="1893"/>
    <cellStyle name="AM Standard 2 5 2 3 2 33" xfId="40030"/>
    <cellStyle name="AM Standard 2 5 2 3 2 4" xfId="1894"/>
    <cellStyle name="AM Standard 2 5 2 3 2 5" xfId="1895"/>
    <cellStyle name="AM Standard 2 5 2 3 2 6" xfId="1896"/>
    <cellStyle name="AM Standard 2 5 2 3 2 7" xfId="1897"/>
    <cellStyle name="AM Standard 2 5 2 3 2 8" xfId="1898"/>
    <cellStyle name="AM Standard 2 5 2 3 2 9" xfId="1899"/>
    <cellStyle name="AM Standard 2 5 3" xfId="1900"/>
    <cellStyle name="AM Standard 2 5 3 2" xfId="1901"/>
    <cellStyle name="AM Standard 2 5 3 2 10" xfId="1902"/>
    <cellStyle name="AM Standard 2 5 3 2 11" xfId="1903"/>
    <cellStyle name="AM Standard 2 5 3 2 12" xfId="1904"/>
    <cellStyle name="AM Standard 2 5 3 2 13" xfId="1905"/>
    <cellStyle name="AM Standard 2 5 3 2 14" xfId="1906"/>
    <cellStyle name="AM Standard 2 5 3 2 15" xfId="1907"/>
    <cellStyle name="AM Standard 2 5 3 2 16" xfId="1908"/>
    <cellStyle name="AM Standard 2 5 3 2 17" xfId="1909"/>
    <cellStyle name="AM Standard 2 5 3 2 18" xfId="1910"/>
    <cellStyle name="AM Standard 2 5 3 2 19" xfId="1911"/>
    <cellStyle name="AM Standard 2 5 3 2 2" xfId="1912"/>
    <cellStyle name="AM Standard 2 5 3 2 20" xfId="1913"/>
    <cellStyle name="AM Standard 2 5 3 2 21" xfId="1914"/>
    <cellStyle name="AM Standard 2 5 3 2 22" xfId="1915"/>
    <cellStyle name="AM Standard 2 5 3 2 23" xfId="1916"/>
    <cellStyle name="AM Standard 2 5 3 2 24" xfId="1917"/>
    <cellStyle name="AM Standard 2 5 3 2 25" xfId="1918"/>
    <cellStyle name="AM Standard 2 5 3 2 26" xfId="1919"/>
    <cellStyle name="AM Standard 2 5 3 2 27" xfId="1920"/>
    <cellStyle name="AM Standard 2 5 3 2 28" xfId="1921"/>
    <cellStyle name="AM Standard 2 5 3 2 29" xfId="1922"/>
    <cellStyle name="AM Standard 2 5 3 2 3" xfId="1923"/>
    <cellStyle name="AM Standard 2 5 3 2 30" xfId="1924"/>
    <cellStyle name="AM Standard 2 5 3 2 31" xfId="1925"/>
    <cellStyle name="AM Standard 2 5 3 2 32" xfId="1926"/>
    <cellStyle name="AM Standard 2 5 3 2 33" xfId="40197"/>
    <cellStyle name="AM Standard 2 5 3 2 4" xfId="1927"/>
    <cellStyle name="AM Standard 2 5 3 2 5" xfId="1928"/>
    <cellStyle name="AM Standard 2 5 3 2 6" xfId="1929"/>
    <cellStyle name="AM Standard 2 5 3 2 7" xfId="1930"/>
    <cellStyle name="AM Standard 2 5 3 2 8" xfId="1931"/>
    <cellStyle name="AM Standard 2 5 3 2 9" xfId="1932"/>
    <cellStyle name="AM Standard 2 5 4" xfId="1933"/>
    <cellStyle name="AM Standard 2 5 4 10" xfId="1934"/>
    <cellStyle name="AM Standard 2 5 4 11" xfId="1935"/>
    <cellStyle name="AM Standard 2 5 4 12" xfId="1936"/>
    <cellStyle name="AM Standard 2 5 4 13" xfId="1937"/>
    <cellStyle name="AM Standard 2 5 4 14" xfId="1938"/>
    <cellStyle name="AM Standard 2 5 4 15" xfId="1939"/>
    <cellStyle name="AM Standard 2 5 4 16" xfId="1940"/>
    <cellStyle name="AM Standard 2 5 4 17" xfId="1941"/>
    <cellStyle name="AM Standard 2 5 4 18" xfId="1942"/>
    <cellStyle name="AM Standard 2 5 4 19" xfId="1943"/>
    <cellStyle name="AM Standard 2 5 4 2" xfId="1944"/>
    <cellStyle name="AM Standard 2 5 4 20" xfId="1945"/>
    <cellStyle name="AM Standard 2 5 4 21" xfId="1946"/>
    <cellStyle name="AM Standard 2 5 4 22" xfId="1947"/>
    <cellStyle name="AM Standard 2 5 4 23" xfId="1948"/>
    <cellStyle name="AM Standard 2 5 4 24" xfId="1949"/>
    <cellStyle name="AM Standard 2 5 4 25" xfId="1950"/>
    <cellStyle name="AM Standard 2 5 4 26" xfId="1951"/>
    <cellStyle name="AM Standard 2 5 4 27" xfId="1952"/>
    <cellStyle name="AM Standard 2 5 4 28" xfId="1953"/>
    <cellStyle name="AM Standard 2 5 4 29" xfId="1954"/>
    <cellStyle name="AM Standard 2 5 4 3" xfId="1955"/>
    <cellStyle name="AM Standard 2 5 4 30" xfId="1956"/>
    <cellStyle name="AM Standard 2 5 4 31" xfId="1957"/>
    <cellStyle name="AM Standard 2 5 4 32" xfId="1958"/>
    <cellStyle name="AM Standard 2 5 4 33" xfId="39992"/>
    <cellStyle name="AM Standard 2 5 4 4" xfId="1959"/>
    <cellStyle name="AM Standard 2 5 4 5" xfId="1960"/>
    <cellStyle name="AM Standard 2 5 4 6" xfId="1961"/>
    <cellStyle name="AM Standard 2 5 4 7" xfId="1962"/>
    <cellStyle name="AM Standard 2 5 4 8" xfId="1963"/>
    <cellStyle name="AM Standard 2 5 4 9" xfId="1964"/>
    <cellStyle name="AM Standard 2 6" xfId="1965"/>
    <cellStyle name="AM Standard 2 6 2" xfId="1966"/>
    <cellStyle name="AM Standard 2 6 2 2" xfId="1967"/>
    <cellStyle name="AM Standard 2 6 2 2 10" xfId="1968"/>
    <cellStyle name="AM Standard 2 6 2 2 11" xfId="1969"/>
    <cellStyle name="AM Standard 2 6 2 2 12" xfId="1970"/>
    <cellStyle name="AM Standard 2 6 2 2 13" xfId="1971"/>
    <cellStyle name="AM Standard 2 6 2 2 14" xfId="1972"/>
    <cellStyle name="AM Standard 2 6 2 2 15" xfId="1973"/>
    <cellStyle name="AM Standard 2 6 2 2 16" xfId="1974"/>
    <cellStyle name="AM Standard 2 6 2 2 17" xfId="1975"/>
    <cellStyle name="AM Standard 2 6 2 2 18" xfId="1976"/>
    <cellStyle name="AM Standard 2 6 2 2 19" xfId="1977"/>
    <cellStyle name="AM Standard 2 6 2 2 2" xfId="1978"/>
    <cellStyle name="AM Standard 2 6 2 2 20" xfId="1979"/>
    <cellStyle name="AM Standard 2 6 2 2 21" xfId="1980"/>
    <cellStyle name="AM Standard 2 6 2 2 22" xfId="1981"/>
    <cellStyle name="AM Standard 2 6 2 2 23" xfId="1982"/>
    <cellStyle name="AM Standard 2 6 2 2 24" xfId="1983"/>
    <cellStyle name="AM Standard 2 6 2 2 25" xfId="1984"/>
    <cellStyle name="AM Standard 2 6 2 2 26" xfId="1985"/>
    <cellStyle name="AM Standard 2 6 2 2 27" xfId="1986"/>
    <cellStyle name="AM Standard 2 6 2 2 28" xfId="1987"/>
    <cellStyle name="AM Standard 2 6 2 2 29" xfId="1988"/>
    <cellStyle name="AM Standard 2 6 2 2 3" xfId="1989"/>
    <cellStyle name="AM Standard 2 6 2 2 30" xfId="1990"/>
    <cellStyle name="AM Standard 2 6 2 2 31" xfId="1991"/>
    <cellStyle name="AM Standard 2 6 2 2 32" xfId="1992"/>
    <cellStyle name="AM Standard 2 6 2 2 33" xfId="40076"/>
    <cellStyle name="AM Standard 2 6 2 2 4" xfId="1993"/>
    <cellStyle name="AM Standard 2 6 2 2 5" xfId="1994"/>
    <cellStyle name="AM Standard 2 6 2 2 6" xfId="1995"/>
    <cellStyle name="AM Standard 2 6 2 2 7" xfId="1996"/>
    <cellStyle name="AM Standard 2 6 2 2 8" xfId="1997"/>
    <cellStyle name="AM Standard 2 6 2 2 9" xfId="1998"/>
    <cellStyle name="AM Standard 2 6 3" xfId="1999"/>
    <cellStyle name="AM Standard 2 6 3 2" xfId="2000"/>
    <cellStyle name="AM Standard 2 6 3 2 10" xfId="2001"/>
    <cellStyle name="AM Standard 2 6 3 2 11" xfId="2002"/>
    <cellStyle name="AM Standard 2 6 3 2 12" xfId="2003"/>
    <cellStyle name="AM Standard 2 6 3 2 13" xfId="2004"/>
    <cellStyle name="AM Standard 2 6 3 2 14" xfId="2005"/>
    <cellStyle name="AM Standard 2 6 3 2 15" xfId="2006"/>
    <cellStyle name="AM Standard 2 6 3 2 16" xfId="2007"/>
    <cellStyle name="AM Standard 2 6 3 2 17" xfId="2008"/>
    <cellStyle name="AM Standard 2 6 3 2 18" xfId="2009"/>
    <cellStyle name="AM Standard 2 6 3 2 19" xfId="2010"/>
    <cellStyle name="AM Standard 2 6 3 2 2" xfId="2011"/>
    <cellStyle name="AM Standard 2 6 3 2 20" xfId="2012"/>
    <cellStyle name="AM Standard 2 6 3 2 21" xfId="2013"/>
    <cellStyle name="AM Standard 2 6 3 2 22" xfId="2014"/>
    <cellStyle name="AM Standard 2 6 3 2 23" xfId="2015"/>
    <cellStyle name="AM Standard 2 6 3 2 24" xfId="2016"/>
    <cellStyle name="AM Standard 2 6 3 2 25" xfId="2017"/>
    <cellStyle name="AM Standard 2 6 3 2 26" xfId="2018"/>
    <cellStyle name="AM Standard 2 6 3 2 27" xfId="2019"/>
    <cellStyle name="AM Standard 2 6 3 2 28" xfId="2020"/>
    <cellStyle name="AM Standard 2 6 3 2 29" xfId="2021"/>
    <cellStyle name="AM Standard 2 6 3 2 3" xfId="2022"/>
    <cellStyle name="AM Standard 2 6 3 2 30" xfId="2023"/>
    <cellStyle name="AM Standard 2 6 3 2 31" xfId="2024"/>
    <cellStyle name="AM Standard 2 6 3 2 32" xfId="2025"/>
    <cellStyle name="AM Standard 2 6 3 2 33" xfId="40087"/>
    <cellStyle name="AM Standard 2 6 3 2 4" xfId="2026"/>
    <cellStyle name="AM Standard 2 6 3 2 5" xfId="2027"/>
    <cellStyle name="AM Standard 2 6 3 2 6" xfId="2028"/>
    <cellStyle name="AM Standard 2 6 3 2 7" xfId="2029"/>
    <cellStyle name="AM Standard 2 6 3 2 8" xfId="2030"/>
    <cellStyle name="AM Standard 2 6 3 2 9" xfId="2031"/>
    <cellStyle name="AM Standard 2 7" xfId="2032"/>
    <cellStyle name="AM Standard 2 7 2" xfId="2033"/>
    <cellStyle name="AM Standard 2 7 2 2" xfId="2034"/>
    <cellStyle name="AM Standard 2 7 2 2 10" xfId="2035"/>
    <cellStyle name="AM Standard 2 7 2 2 11" xfId="2036"/>
    <cellStyle name="AM Standard 2 7 2 2 12" xfId="2037"/>
    <cellStyle name="AM Standard 2 7 2 2 13" xfId="2038"/>
    <cellStyle name="AM Standard 2 7 2 2 14" xfId="2039"/>
    <cellStyle name="AM Standard 2 7 2 2 15" xfId="2040"/>
    <cellStyle name="AM Standard 2 7 2 2 16" xfId="2041"/>
    <cellStyle name="AM Standard 2 7 2 2 17" xfId="2042"/>
    <cellStyle name="AM Standard 2 7 2 2 18" xfId="2043"/>
    <cellStyle name="AM Standard 2 7 2 2 19" xfId="2044"/>
    <cellStyle name="AM Standard 2 7 2 2 2" xfId="2045"/>
    <cellStyle name="AM Standard 2 7 2 2 20" xfId="2046"/>
    <cellStyle name="AM Standard 2 7 2 2 21" xfId="2047"/>
    <cellStyle name="AM Standard 2 7 2 2 22" xfId="2048"/>
    <cellStyle name="AM Standard 2 7 2 2 23" xfId="2049"/>
    <cellStyle name="AM Standard 2 7 2 2 24" xfId="2050"/>
    <cellStyle name="AM Standard 2 7 2 2 25" xfId="2051"/>
    <cellStyle name="AM Standard 2 7 2 2 26" xfId="2052"/>
    <cellStyle name="AM Standard 2 7 2 2 27" xfId="2053"/>
    <cellStyle name="AM Standard 2 7 2 2 28" xfId="2054"/>
    <cellStyle name="AM Standard 2 7 2 2 29" xfId="2055"/>
    <cellStyle name="AM Standard 2 7 2 2 3" xfId="2056"/>
    <cellStyle name="AM Standard 2 7 2 2 30" xfId="2057"/>
    <cellStyle name="AM Standard 2 7 2 2 31" xfId="2058"/>
    <cellStyle name="AM Standard 2 7 2 2 32" xfId="2059"/>
    <cellStyle name="AM Standard 2 7 2 2 33" xfId="40108"/>
    <cellStyle name="AM Standard 2 7 2 2 4" xfId="2060"/>
    <cellStyle name="AM Standard 2 7 2 2 5" xfId="2061"/>
    <cellStyle name="AM Standard 2 7 2 2 6" xfId="2062"/>
    <cellStyle name="AM Standard 2 7 2 2 7" xfId="2063"/>
    <cellStyle name="AM Standard 2 7 2 2 8" xfId="2064"/>
    <cellStyle name="AM Standard 2 7 2 2 9" xfId="2065"/>
    <cellStyle name="AM Standard 2 7 3" xfId="2066"/>
    <cellStyle name="AM Standard 2 7 3 2" xfId="2067"/>
    <cellStyle name="AM Standard 2 7 3 2 10" xfId="2068"/>
    <cellStyle name="AM Standard 2 7 3 2 11" xfId="2069"/>
    <cellStyle name="AM Standard 2 7 3 2 12" xfId="2070"/>
    <cellStyle name="AM Standard 2 7 3 2 13" xfId="2071"/>
    <cellStyle name="AM Standard 2 7 3 2 14" xfId="2072"/>
    <cellStyle name="AM Standard 2 7 3 2 15" xfId="2073"/>
    <cellStyle name="AM Standard 2 7 3 2 16" xfId="2074"/>
    <cellStyle name="AM Standard 2 7 3 2 17" xfId="2075"/>
    <cellStyle name="AM Standard 2 7 3 2 18" xfId="2076"/>
    <cellStyle name="AM Standard 2 7 3 2 19" xfId="2077"/>
    <cellStyle name="AM Standard 2 7 3 2 2" xfId="2078"/>
    <cellStyle name="AM Standard 2 7 3 2 20" xfId="2079"/>
    <cellStyle name="AM Standard 2 7 3 2 21" xfId="2080"/>
    <cellStyle name="AM Standard 2 7 3 2 22" xfId="2081"/>
    <cellStyle name="AM Standard 2 7 3 2 23" xfId="2082"/>
    <cellStyle name="AM Standard 2 7 3 2 24" xfId="2083"/>
    <cellStyle name="AM Standard 2 7 3 2 25" xfId="2084"/>
    <cellStyle name="AM Standard 2 7 3 2 26" xfId="2085"/>
    <cellStyle name="AM Standard 2 7 3 2 27" xfId="2086"/>
    <cellStyle name="AM Standard 2 7 3 2 28" xfId="2087"/>
    <cellStyle name="AM Standard 2 7 3 2 29" xfId="2088"/>
    <cellStyle name="AM Standard 2 7 3 2 3" xfId="2089"/>
    <cellStyle name="AM Standard 2 7 3 2 30" xfId="2090"/>
    <cellStyle name="AM Standard 2 7 3 2 31" xfId="2091"/>
    <cellStyle name="AM Standard 2 7 3 2 32" xfId="2092"/>
    <cellStyle name="AM Standard 2 7 3 2 33" xfId="39560"/>
    <cellStyle name="AM Standard 2 7 3 2 4" xfId="2093"/>
    <cellStyle name="AM Standard 2 7 3 2 5" xfId="2094"/>
    <cellStyle name="AM Standard 2 7 3 2 6" xfId="2095"/>
    <cellStyle name="AM Standard 2 7 3 2 7" xfId="2096"/>
    <cellStyle name="AM Standard 2 7 3 2 8" xfId="2097"/>
    <cellStyle name="AM Standard 2 7 3 2 9" xfId="2098"/>
    <cellStyle name="AM Standard 2 8" xfId="2099"/>
    <cellStyle name="AM Standard 2 8 2" xfId="2100"/>
    <cellStyle name="AM Standard 2 8 2 10" xfId="2101"/>
    <cellStyle name="AM Standard 2 8 2 11" xfId="2102"/>
    <cellStyle name="AM Standard 2 8 2 12" xfId="2103"/>
    <cellStyle name="AM Standard 2 8 2 13" xfId="2104"/>
    <cellStyle name="AM Standard 2 8 2 14" xfId="2105"/>
    <cellStyle name="AM Standard 2 8 2 15" xfId="2106"/>
    <cellStyle name="AM Standard 2 8 2 16" xfId="2107"/>
    <cellStyle name="AM Standard 2 8 2 17" xfId="2108"/>
    <cellStyle name="AM Standard 2 8 2 18" xfId="2109"/>
    <cellStyle name="AM Standard 2 8 2 19" xfId="2110"/>
    <cellStyle name="AM Standard 2 8 2 2" xfId="2111"/>
    <cellStyle name="AM Standard 2 8 2 20" xfId="2112"/>
    <cellStyle name="AM Standard 2 8 2 21" xfId="2113"/>
    <cellStyle name="AM Standard 2 8 2 22" xfId="2114"/>
    <cellStyle name="AM Standard 2 8 2 23" xfId="2115"/>
    <cellStyle name="AM Standard 2 8 2 24" xfId="2116"/>
    <cellStyle name="AM Standard 2 8 2 25" xfId="2117"/>
    <cellStyle name="AM Standard 2 8 2 26" xfId="2118"/>
    <cellStyle name="AM Standard 2 8 2 27" xfId="2119"/>
    <cellStyle name="AM Standard 2 8 2 28" xfId="2120"/>
    <cellStyle name="AM Standard 2 8 2 29" xfId="2121"/>
    <cellStyle name="AM Standard 2 8 2 3" xfId="2122"/>
    <cellStyle name="AM Standard 2 8 2 30" xfId="2123"/>
    <cellStyle name="AM Standard 2 8 2 31" xfId="2124"/>
    <cellStyle name="AM Standard 2 8 2 32" xfId="2125"/>
    <cellStyle name="AM Standard 2 8 2 33" xfId="40096"/>
    <cellStyle name="AM Standard 2 8 2 4" xfId="2126"/>
    <cellStyle name="AM Standard 2 8 2 5" xfId="2127"/>
    <cellStyle name="AM Standard 2 8 2 6" xfId="2128"/>
    <cellStyle name="AM Standard 2 8 2 7" xfId="2129"/>
    <cellStyle name="AM Standard 2 8 2 8" xfId="2130"/>
    <cellStyle name="AM Standard 2 8 2 9" xfId="2131"/>
    <cellStyle name="AM Standard 2 9" xfId="2132"/>
    <cellStyle name="AM Standard 2 9 10" xfId="2133"/>
    <cellStyle name="AM Standard 2 9 11" xfId="2134"/>
    <cellStyle name="AM Standard 2 9 12" xfId="2135"/>
    <cellStyle name="AM Standard 2 9 13" xfId="2136"/>
    <cellStyle name="AM Standard 2 9 14" xfId="2137"/>
    <cellStyle name="AM Standard 2 9 15" xfId="2138"/>
    <cellStyle name="AM Standard 2 9 16" xfId="2139"/>
    <cellStyle name="AM Standard 2 9 17" xfId="2140"/>
    <cellStyle name="AM Standard 2 9 18" xfId="2141"/>
    <cellStyle name="AM Standard 2 9 19" xfId="2142"/>
    <cellStyle name="AM Standard 2 9 2" xfId="2143"/>
    <cellStyle name="AM Standard 2 9 20" xfId="2144"/>
    <cellStyle name="AM Standard 2 9 21" xfId="2145"/>
    <cellStyle name="AM Standard 2 9 22" xfId="2146"/>
    <cellStyle name="AM Standard 2 9 23" xfId="2147"/>
    <cellStyle name="AM Standard 2 9 24" xfId="2148"/>
    <cellStyle name="AM Standard 2 9 25" xfId="2149"/>
    <cellStyle name="AM Standard 2 9 26" xfId="2150"/>
    <cellStyle name="AM Standard 2 9 27" xfId="2151"/>
    <cellStyle name="AM Standard 2 9 28" xfId="2152"/>
    <cellStyle name="AM Standard 2 9 29" xfId="2153"/>
    <cellStyle name="AM Standard 2 9 3" xfId="2154"/>
    <cellStyle name="AM Standard 2 9 30" xfId="2155"/>
    <cellStyle name="AM Standard 2 9 31" xfId="2156"/>
    <cellStyle name="AM Standard 2 9 32" xfId="2157"/>
    <cellStyle name="AM Standard 2 9 33" xfId="39858"/>
    <cellStyle name="AM Standard 2 9 4" xfId="2158"/>
    <cellStyle name="AM Standard 2 9 5" xfId="2159"/>
    <cellStyle name="AM Standard 2 9 6" xfId="2160"/>
    <cellStyle name="AM Standard 2 9 7" xfId="2161"/>
    <cellStyle name="AM Standard 2 9 8" xfId="2162"/>
    <cellStyle name="AM Standard 2 9 9" xfId="2163"/>
    <cellStyle name="AM Standard 3" xfId="2164"/>
    <cellStyle name="AM Standard 3 2" xfId="2165"/>
    <cellStyle name="AM Standard 3 2 2" xfId="2166"/>
    <cellStyle name="AM Standard 3 2 2 2" xfId="2167"/>
    <cellStyle name="AM Standard 3 2 2 2 10" xfId="2168"/>
    <cellStyle name="AM Standard 3 2 2 2 11" xfId="2169"/>
    <cellStyle name="AM Standard 3 2 2 2 12" xfId="2170"/>
    <cellStyle name="AM Standard 3 2 2 2 13" xfId="2171"/>
    <cellStyle name="AM Standard 3 2 2 2 14" xfId="2172"/>
    <cellStyle name="AM Standard 3 2 2 2 15" xfId="2173"/>
    <cellStyle name="AM Standard 3 2 2 2 16" xfId="2174"/>
    <cellStyle name="AM Standard 3 2 2 2 17" xfId="2175"/>
    <cellStyle name="AM Standard 3 2 2 2 18" xfId="2176"/>
    <cellStyle name="AM Standard 3 2 2 2 19" xfId="2177"/>
    <cellStyle name="AM Standard 3 2 2 2 2" xfId="2178"/>
    <cellStyle name="AM Standard 3 2 2 2 20" xfId="2179"/>
    <cellStyle name="AM Standard 3 2 2 2 21" xfId="2180"/>
    <cellStyle name="AM Standard 3 2 2 2 22" xfId="2181"/>
    <cellStyle name="AM Standard 3 2 2 2 23" xfId="2182"/>
    <cellStyle name="AM Standard 3 2 2 2 24" xfId="2183"/>
    <cellStyle name="AM Standard 3 2 2 2 25" xfId="2184"/>
    <cellStyle name="AM Standard 3 2 2 2 26" xfId="2185"/>
    <cellStyle name="AM Standard 3 2 2 2 27" xfId="2186"/>
    <cellStyle name="AM Standard 3 2 2 2 28" xfId="2187"/>
    <cellStyle name="AM Standard 3 2 2 2 29" xfId="2188"/>
    <cellStyle name="AM Standard 3 2 2 2 3" xfId="2189"/>
    <cellStyle name="AM Standard 3 2 2 2 30" xfId="2190"/>
    <cellStyle name="AM Standard 3 2 2 2 31" xfId="2191"/>
    <cellStyle name="AM Standard 3 2 2 2 32" xfId="2192"/>
    <cellStyle name="AM Standard 3 2 2 2 33" xfId="40115"/>
    <cellStyle name="AM Standard 3 2 2 2 4" xfId="2193"/>
    <cellStyle name="AM Standard 3 2 2 2 5" xfId="2194"/>
    <cellStyle name="AM Standard 3 2 2 2 6" xfId="2195"/>
    <cellStyle name="AM Standard 3 2 2 2 7" xfId="2196"/>
    <cellStyle name="AM Standard 3 2 2 2 8" xfId="2197"/>
    <cellStyle name="AM Standard 3 2 2 2 9" xfId="2198"/>
    <cellStyle name="AM Standard 3 2 3" xfId="2199"/>
    <cellStyle name="AM Standard 3 2 3 2" xfId="2200"/>
    <cellStyle name="AM Standard 3 2 3 2 10" xfId="2201"/>
    <cellStyle name="AM Standard 3 2 3 2 11" xfId="2202"/>
    <cellStyle name="AM Standard 3 2 3 2 12" xfId="2203"/>
    <cellStyle name="AM Standard 3 2 3 2 13" xfId="2204"/>
    <cellStyle name="AM Standard 3 2 3 2 14" xfId="2205"/>
    <cellStyle name="AM Standard 3 2 3 2 15" xfId="2206"/>
    <cellStyle name="AM Standard 3 2 3 2 16" xfId="2207"/>
    <cellStyle name="AM Standard 3 2 3 2 17" xfId="2208"/>
    <cellStyle name="AM Standard 3 2 3 2 18" xfId="2209"/>
    <cellStyle name="AM Standard 3 2 3 2 19" xfId="2210"/>
    <cellStyle name="AM Standard 3 2 3 2 2" xfId="2211"/>
    <cellStyle name="AM Standard 3 2 3 2 20" xfId="2212"/>
    <cellStyle name="AM Standard 3 2 3 2 21" xfId="2213"/>
    <cellStyle name="AM Standard 3 2 3 2 22" xfId="2214"/>
    <cellStyle name="AM Standard 3 2 3 2 23" xfId="2215"/>
    <cellStyle name="AM Standard 3 2 3 2 24" xfId="2216"/>
    <cellStyle name="AM Standard 3 2 3 2 25" xfId="2217"/>
    <cellStyle name="AM Standard 3 2 3 2 26" xfId="2218"/>
    <cellStyle name="AM Standard 3 2 3 2 27" xfId="2219"/>
    <cellStyle name="AM Standard 3 2 3 2 28" xfId="2220"/>
    <cellStyle name="AM Standard 3 2 3 2 29" xfId="2221"/>
    <cellStyle name="AM Standard 3 2 3 2 3" xfId="2222"/>
    <cellStyle name="AM Standard 3 2 3 2 30" xfId="2223"/>
    <cellStyle name="AM Standard 3 2 3 2 31" xfId="2224"/>
    <cellStyle name="AM Standard 3 2 3 2 32" xfId="2225"/>
    <cellStyle name="AM Standard 3 2 3 2 33" xfId="40058"/>
    <cellStyle name="AM Standard 3 2 3 2 4" xfId="2226"/>
    <cellStyle name="AM Standard 3 2 3 2 5" xfId="2227"/>
    <cellStyle name="AM Standard 3 2 3 2 6" xfId="2228"/>
    <cellStyle name="AM Standard 3 2 3 2 7" xfId="2229"/>
    <cellStyle name="AM Standard 3 2 3 2 8" xfId="2230"/>
    <cellStyle name="AM Standard 3 2 3 2 9" xfId="2231"/>
    <cellStyle name="AM Standard 3 3" xfId="2232"/>
    <cellStyle name="AM Standard 3 3 2" xfId="2233"/>
    <cellStyle name="AM Standard 3 3 2 10" xfId="2234"/>
    <cellStyle name="AM Standard 3 3 2 11" xfId="2235"/>
    <cellStyle name="AM Standard 3 3 2 12" xfId="2236"/>
    <cellStyle name="AM Standard 3 3 2 13" xfId="2237"/>
    <cellStyle name="AM Standard 3 3 2 14" xfId="2238"/>
    <cellStyle name="AM Standard 3 3 2 15" xfId="2239"/>
    <cellStyle name="AM Standard 3 3 2 16" xfId="2240"/>
    <cellStyle name="AM Standard 3 3 2 17" xfId="2241"/>
    <cellStyle name="AM Standard 3 3 2 18" xfId="2242"/>
    <cellStyle name="AM Standard 3 3 2 19" xfId="2243"/>
    <cellStyle name="AM Standard 3 3 2 2" xfId="2244"/>
    <cellStyle name="AM Standard 3 3 2 20" xfId="2245"/>
    <cellStyle name="AM Standard 3 3 2 21" xfId="2246"/>
    <cellStyle name="AM Standard 3 3 2 22" xfId="2247"/>
    <cellStyle name="AM Standard 3 3 2 23" xfId="2248"/>
    <cellStyle name="AM Standard 3 3 2 24" xfId="2249"/>
    <cellStyle name="AM Standard 3 3 2 25" xfId="2250"/>
    <cellStyle name="AM Standard 3 3 2 26" xfId="2251"/>
    <cellStyle name="AM Standard 3 3 2 27" xfId="2252"/>
    <cellStyle name="AM Standard 3 3 2 28" xfId="2253"/>
    <cellStyle name="AM Standard 3 3 2 29" xfId="2254"/>
    <cellStyle name="AM Standard 3 3 2 3" xfId="2255"/>
    <cellStyle name="AM Standard 3 3 2 30" xfId="2256"/>
    <cellStyle name="AM Standard 3 3 2 31" xfId="2257"/>
    <cellStyle name="AM Standard 3 3 2 32" xfId="2258"/>
    <cellStyle name="AM Standard 3 3 2 33" xfId="40165"/>
    <cellStyle name="AM Standard 3 3 2 4" xfId="2259"/>
    <cellStyle name="AM Standard 3 3 2 5" xfId="2260"/>
    <cellStyle name="AM Standard 3 3 2 6" xfId="2261"/>
    <cellStyle name="AM Standard 3 3 2 7" xfId="2262"/>
    <cellStyle name="AM Standard 3 3 2 8" xfId="2263"/>
    <cellStyle name="AM Standard 3 3 2 9" xfId="2264"/>
    <cellStyle name="AM Standard 3 4" xfId="2265"/>
    <cellStyle name="AM Standard 3 4 10" xfId="2266"/>
    <cellStyle name="AM Standard 3 4 11" xfId="2267"/>
    <cellStyle name="AM Standard 3 4 12" xfId="2268"/>
    <cellStyle name="AM Standard 3 4 13" xfId="2269"/>
    <cellStyle name="AM Standard 3 4 14" xfId="2270"/>
    <cellStyle name="AM Standard 3 4 15" xfId="2271"/>
    <cellStyle name="AM Standard 3 4 16" xfId="2272"/>
    <cellStyle name="AM Standard 3 4 17" xfId="2273"/>
    <cellStyle name="AM Standard 3 4 18" xfId="2274"/>
    <cellStyle name="AM Standard 3 4 19" xfId="2275"/>
    <cellStyle name="AM Standard 3 4 2" xfId="2276"/>
    <cellStyle name="AM Standard 3 4 20" xfId="2277"/>
    <cellStyle name="AM Standard 3 4 21" xfId="2278"/>
    <cellStyle name="AM Standard 3 4 22" xfId="2279"/>
    <cellStyle name="AM Standard 3 4 23" xfId="2280"/>
    <cellStyle name="AM Standard 3 4 24" xfId="2281"/>
    <cellStyle name="AM Standard 3 4 25" xfId="2282"/>
    <cellStyle name="AM Standard 3 4 26" xfId="2283"/>
    <cellStyle name="AM Standard 3 4 27" xfId="2284"/>
    <cellStyle name="AM Standard 3 4 28" xfId="2285"/>
    <cellStyle name="AM Standard 3 4 29" xfId="2286"/>
    <cellStyle name="AM Standard 3 4 3" xfId="2287"/>
    <cellStyle name="AM Standard 3 4 30" xfId="2288"/>
    <cellStyle name="AM Standard 3 4 31" xfId="2289"/>
    <cellStyle name="AM Standard 3 4 32" xfId="2290"/>
    <cellStyle name="AM Standard 3 4 33" xfId="39948"/>
    <cellStyle name="AM Standard 3 4 4" xfId="2291"/>
    <cellStyle name="AM Standard 3 4 5" xfId="2292"/>
    <cellStyle name="AM Standard 3 4 6" xfId="2293"/>
    <cellStyle name="AM Standard 3 4 7" xfId="2294"/>
    <cellStyle name="AM Standard 3 4 8" xfId="2295"/>
    <cellStyle name="AM Standard 3 4 9" xfId="2296"/>
    <cellStyle name="AM Standard 4" xfId="2297"/>
    <cellStyle name="AM Standard 4 10" xfId="2298"/>
    <cellStyle name="AM Standard 4 11" xfId="2299"/>
    <cellStyle name="AM Standard 4 12" xfId="2300"/>
    <cellStyle name="AM Standard 4 13" xfId="2301"/>
    <cellStyle name="AM Standard 4 14" xfId="39554"/>
    <cellStyle name="AM Standard 4 2" xfId="2302"/>
    <cellStyle name="AM Standard 4 3" xfId="2303"/>
    <cellStyle name="AM Standard 4 4" xfId="2304"/>
    <cellStyle name="AM Standard 4 5" xfId="2305"/>
    <cellStyle name="AM Standard 4 6" xfId="2306"/>
    <cellStyle name="AM Standard 4 7" xfId="2307"/>
    <cellStyle name="AM Standard 4 8" xfId="2308"/>
    <cellStyle name="AM Standard 4 9" xfId="2309"/>
    <cellStyle name="andrew" xfId="2310"/>
    <cellStyle name="Bad" xfId="43" builtinId="27" hidden="1"/>
    <cellStyle name="Bad 2" xfId="110"/>
    <cellStyle name="Bad 2 2" xfId="2311"/>
    <cellStyle name="Bad 2 2 2" xfId="2312"/>
    <cellStyle name="Bad 2 3" xfId="2313"/>
    <cellStyle name="Bad 2 4" xfId="2314"/>
    <cellStyle name="Bad 2 5" xfId="2315"/>
    <cellStyle name="Bad 2 6" xfId="2316"/>
    <cellStyle name="Bad 2 7" xfId="2317"/>
    <cellStyle name="Bad 3" xfId="2318"/>
    <cellStyle name="Bad 4" xfId="2319"/>
    <cellStyle name="Bad 5" xfId="2320"/>
    <cellStyle name="Bad 6" xfId="2321"/>
    <cellStyle name="Bad 7" xfId="2322"/>
    <cellStyle name="Bad 8" xfId="2323"/>
    <cellStyle name="Bad 9" xfId="2324"/>
    <cellStyle name="Blank" xfId="2325"/>
    <cellStyle name="Calculated" xfId="2326"/>
    <cellStyle name="Calculated 2" xfId="2327"/>
    <cellStyle name="Calculated 2 2" xfId="2328"/>
    <cellStyle name="Calculated 2 2 2" xfId="2329"/>
    <cellStyle name="Calculated 2 2 2 2" xfId="2330"/>
    <cellStyle name="Calculated 2 2 2 2 2" xfId="2331"/>
    <cellStyle name="Calculated 2 2 2 2 2 10" xfId="2332"/>
    <cellStyle name="Calculated 2 2 2 2 2 11" xfId="2333"/>
    <cellStyle name="Calculated 2 2 2 2 2 12" xfId="2334"/>
    <cellStyle name="Calculated 2 2 2 2 2 13" xfId="2335"/>
    <cellStyle name="Calculated 2 2 2 2 2 14" xfId="2336"/>
    <cellStyle name="Calculated 2 2 2 2 2 15" xfId="2337"/>
    <cellStyle name="Calculated 2 2 2 2 2 16" xfId="2338"/>
    <cellStyle name="Calculated 2 2 2 2 2 17" xfId="2339"/>
    <cellStyle name="Calculated 2 2 2 2 2 18" xfId="2340"/>
    <cellStyle name="Calculated 2 2 2 2 2 19" xfId="2341"/>
    <cellStyle name="Calculated 2 2 2 2 2 2" xfId="2342"/>
    <cellStyle name="Calculated 2 2 2 2 2 20" xfId="2343"/>
    <cellStyle name="Calculated 2 2 2 2 2 21" xfId="2344"/>
    <cellStyle name="Calculated 2 2 2 2 2 22" xfId="2345"/>
    <cellStyle name="Calculated 2 2 2 2 2 23" xfId="2346"/>
    <cellStyle name="Calculated 2 2 2 2 2 24" xfId="2347"/>
    <cellStyle name="Calculated 2 2 2 2 2 25" xfId="2348"/>
    <cellStyle name="Calculated 2 2 2 2 2 26" xfId="2349"/>
    <cellStyle name="Calculated 2 2 2 2 2 27" xfId="2350"/>
    <cellStyle name="Calculated 2 2 2 2 2 28" xfId="2351"/>
    <cellStyle name="Calculated 2 2 2 2 2 29" xfId="2352"/>
    <cellStyle name="Calculated 2 2 2 2 2 3" xfId="2353"/>
    <cellStyle name="Calculated 2 2 2 2 2 30" xfId="2354"/>
    <cellStyle name="Calculated 2 2 2 2 2 31" xfId="2355"/>
    <cellStyle name="Calculated 2 2 2 2 2 32" xfId="2356"/>
    <cellStyle name="Calculated 2 2 2 2 2 33" xfId="40116"/>
    <cellStyle name="Calculated 2 2 2 2 2 4" xfId="2357"/>
    <cellStyle name="Calculated 2 2 2 2 2 5" xfId="2358"/>
    <cellStyle name="Calculated 2 2 2 2 2 6" xfId="2359"/>
    <cellStyle name="Calculated 2 2 2 2 2 7" xfId="2360"/>
    <cellStyle name="Calculated 2 2 2 2 2 8" xfId="2361"/>
    <cellStyle name="Calculated 2 2 2 2 2 9" xfId="2362"/>
    <cellStyle name="Calculated 2 2 2 3" xfId="2363"/>
    <cellStyle name="Calculated 2 2 2 3 2" xfId="2364"/>
    <cellStyle name="Calculated 2 2 2 3 2 10" xfId="2365"/>
    <cellStyle name="Calculated 2 2 2 3 2 11" xfId="2366"/>
    <cellStyle name="Calculated 2 2 2 3 2 12" xfId="2367"/>
    <cellStyle name="Calculated 2 2 2 3 2 13" xfId="2368"/>
    <cellStyle name="Calculated 2 2 2 3 2 14" xfId="2369"/>
    <cellStyle name="Calculated 2 2 2 3 2 15" xfId="2370"/>
    <cellStyle name="Calculated 2 2 2 3 2 16" xfId="2371"/>
    <cellStyle name="Calculated 2 2 2 3 2 17" xfId="2372"/>
    <cellStyle name="Calculated 2 2 2 3 2 18" xfId="2373"/>
    <cellStyle name="Calculated 2 2 2 3 2 19" xfId="2374"/>
    <cellStyle name="Calculated 2 2 2 3 2 2" xfId="2375"/>
    <cellStyle name="Calculated 2 2 2 3 2 20" xfId="2376"/>
    <cellStyle name="Calculated 2 2 2 3 2 21" xfId="2377"/>
    <cellStyle name="Calculated 2 2 2 3 2 22" xfId="2378"/>
    <cellStyle name="Calculated 2 2 2 3 2 23" xfId="2379"/>
    <cellStyle name="Calculated 2 2 2 3 2 24" xfId="2380"/>
    <cellStyle name="Calculated 2 2 2 3 2 25" xfId="2381"/>
    <cellStyle name="Calculated 2 2 2 3 2 26" xfId="2382"/>
    <cellStyle name="Calculated 2 2 2 3 2 27" xfId="2383"/>
    <cellStyle name="Calculated 2 2 2 3 2 28" xfId="2384"/>
    <cellStyle name="Calculated 2 2 2 3 2 29" xfId="2385"/>
    <cellStyle name="Calculated 2 2 2 3 2 3" xfId="2386"/>
    <cellStyle name="Calculated 2 2 2 3 2 30" xfId="2387"/>
    <cellStyle name="Calculated 2 2 2 3 2 31" xfId="2388"/>
    <cellStyle name="Calculated 2 2 2 3 2 32" xfId="2389"/>
    <cellStyle name="Calculated 2 2 2 3 2 33" xfId="40061"/>
    <cellStyle name="Calculated 2 2 2 3 2 4" xfId="2390"/>
    <cellStyle name="Calculated 2 2 2 3 2 5" xfId="2391"/>
    <cellStyle name="Calculated 2 2 2 3 2 6" xfId="2392"/>
    <cellStyle name="Calculated 2 2 2 3 2 7" xfId="2393"/>
    <cellStyle name="Calculated 2 2 2 3 2 8" xfId="2394"/>
    <cellStyle name="Calculated 2 2 2 3 2 9" xfId="2395"/>
    <cellStyle name="Calculated 2 2 3" xfId="2396"/>
    <cellStyle name="Calculated 2 2 3 2" xfId="2397"/>
    <cellStyle name="Calculated 2 2 3 2 10" xfId="2398"/>
    <cellStyle name="Calculated 2 2 3 2 11" xfId="2399"/>
    <cellStyle name="Calculated 2 2 3 2 12" xfId="2400"/>
    <cellStyle name="Calculated 2 2 3 2 13" xfId="2401"/>
    <cellStyle name="Calculated 2 2 3 2 14" xfId="2402"/>
    <cellStyle name="Calculated 2 2 3 2 15" xfId="2403"/>
    <cellStyle name="Calculated 2 2 3 2 16" xfId="2404"/>
    <cellStyle name="Calculated 2 2 3 2 17" xfId="2405"/>
    <cellStyle name="Calculated 2 2 3 2 18" xfId="2406"/>
    <cellStyle name="Calculated 2 2 3 2 19" xfId="2407"/>
    <cellStyle name="Calculated 2 2 3 2 2" xfId="2408"/>
    <cellStyle name="Calculated 2 2 3 2 20" xfId="2409"/>
    <cellStyle name="Calculated 2 2 3 2 21" xfId="2410"/>
    <cellStyle name="Calculated 2 2 3 2 22" xfId="2411"/>
    <cellStyle name="Calculated 2 2 3 2 23" xfId="2412"/>
    <cellStyle name="Calculated 2 2 3 2 24" xfId="2413"/>
    <cellStyle name="Calculated 2 2 3 2 25" xfId="2414"/>
    <cellStyle name="Calculated 2 2 3 2 26" xfId="2415"/>
    <cellStyle name="Calculated 2 2 3 2 27" xfId="2416"/>
    <cellStyle name="Calculated 2 2 3 2 28" xfId="2417"/>
    <cellStyle name="Calculated 2 2 3 2 29" xfId="2418"/>
    <cellStyle name="Calculated 2 2 3 2 3" xfId="2419"/>
    <cellStyle name="Calculated 2 2 3 2 30" xfId="2420"/>
    <cellStyle name="Calculated 2 2 3 2 31" xfId="2421"/>
    <cellStyle name="Calculated 2 2 3 2 32" xfId="2422"/>
    <cellStyle name="Calculated 2 2 3 2 33" xfId="40134"/>
    <cellStyle name="Calculated 2 2 3 2 4" xfId="2423"/>
    <cellStyle name="Calculated 2 2 3 2 5" xfId="2424"/>
    <cellStyle name="Calculated 2 2 3 2 6" xfId="2425"/>
    <cellStyle name="Calculated 2 2 3 2 7" xfId="2426"/>
    <cellStyle name="Calculated 2 2 3 2 8" xfId="2427"/>
    <cellStyle name="Calculated 2 2 3 2 9" xfId="2428"/>
    <cellStyle name="Calculated 2 2 4" xfId="2429"/>
    <cellStyle name="Calculated 2 2 4 10" xfId="2430"/>
    <cellStyle name="Calculated 2 2 4 11" xfId="2431"/>
    <cellStyle name="Calculated 2 2 4 12" xfId="2432"/>
    <cellStyle name="Calculated 2 2 4 13" xfId="2433"/>
    <cellStyle name="Calculated 2 2 4 14" xfId="2434"/>
    <cellStyle name="Calculated 2 2 4 15" xfId="2435"/>
    <cellStyle name="Calculated 2 2 4 16" xfId="2436"/>
    <cellStyle name="Calculated 2 2 4 17" xfId="2437"/>
    <cellStyle name="Calculated 2 2 4 18" xfId="2438"/>
    <cellStyle name="Calculated 2 2 4 19" xfId="2439"/>
    <cellStyle name="Calculated 2 2 4 2" xfId="2440"/>
    <cellStyle name="Calculated 2 2 4 20" xfId="2441"/>
    <cellStyle name="Calculated 2 2 4 21" xfId="2442"/>
    <cellStyle name="Calculated 2 2 4 22" xfId="2443"/>
    <cellStyle name="Calculated 2 2 4 23" xfId="2444"/>
    <cellStyle name="Calculated 2 2 4 24" xfId="2445"/>
    <cellStyle name="Calculated 2 2 4 25" xfId="2446"/>
    <cellStyle name="Calculated 2 2 4 26" xfId="2447"/>
    <cellStyle name="Calculated 2 2 4 27" xfId="2448"/>
    <cellStyle name="Calculated 2 2 4 28" xfId="2449"/>
    <cellStyle name="Calculated 2 2 4 29" xfId="2450"/>
    <cellStyle name="Calculated 2 2 4 3" xfId="2451"/>
    <cellStyle name="Calculated 2 2 4 30" xfId="2452"/>
    <cellStyle name="Calculated 2 2 4 31" xfId="2453"/>
    <cellStyle name="Calculated 2 2 4 32" xfId="2454"/>
    <cellStyle name="Calculated 2 2 4 33" xfId="39877"/>
    <cellStyle name="Calculated 2 2 4 4" xfId="2455"/>
    <cellStyle name="Calculated 2 2 4 5" xfId="2456"/>
    <cellStyle name="Calculated 2 2 4 6" xfId="2457"/>
    <cellStyle name="Calculated 2 2 4 7" xfId="2458"/>
    <cellStyle name="Calculated 2 2 4 8" xfId="2459"/>
    <cellStyle name="Calculated 2 2 4 9" xfId="2460"/>
    <cellStyle name="Calculated 2 3" xfId="2461"/>
    <cellStyle name="Calculated 2 3 2" xfId="2462"/>
    <cellStyle name="Calculated 2 3 2 2" xfId="2463"/>
    <cellStyle name="Calculated 2 3 2 2 2" xfId="2464"/>
    <cellStyle name="Calculated 2 3 2 2 2 10" xfId="2465"/>
    <cellStyle name="Calculated 2 3 2 2 2 11" xfId="2466"/>
    <cellStyle name="Calculated 2 3 2 2 2 12" xfId="2467"/>
    <cellStyle name="Calculated 2 3 2 2 2 13" xfId="2468"/>
    <cellStyle name="Calculated 2 3 2 2 2 14" xfId="2469"/>
    <cellStyle name="Calculated 2 3 2 2 2 15" xfId="2470"/>
    <cellStyle name="Calculated 2 3 2 2 2 16" xfId="2471"/>
    <cellStyle name="Calculated 2 3 2 2 2 17" xfId="2472"/>
    <cellStyle name="Calculated 2 3 2 2 2 18" xfId="2473"/>
    <cellStyle name="Calculated 2 3 2 2 2 19" xfId="2474"/>
    <cellStyle name="Calculated 2 3 2 2 2 2" xfId="2475"/>
    <cellStyle name="Calculated 2 3 2 2 2 20" xfId="2476"/>
    <cellStyle name="Calculated 2 3 2 2 2 21" xfId="2477"/>
    <cellStyle name="Calculated 2 3 2 2 2 22" xfId="2478"/>
    <cellStyle name="Calculated 2 3 2 2 2 23" xfId="2479"/>
    <cellStyle name="Calculated 2 3 2 2 2 24" xfId="2480"/>
    <cellStyle name="Calculated 2 3 2 2 2 25" xfId="2481"/>
    <cellStyle name="Calculated 2 3 2 2 2 26" xfId="2482"/>
    <cellStyle name="Calculated 2 3 2 2 2 27" xfId="2483"/>
    <cellStyle name="Calculated 2 3 2 2 2 28" xfId="2484"/>
    <cellStyle name="Calculated 2 3 2 2 2 29" xfId="2485"/>
    <cellStyle name="Calculated 2 3 2 2 2 3" xfId="2486"/>
    <cellStyle name="Calculated 2 3 2 2 2 30" xfId="2487"/>
    <cellStyle name="Calculated 2 3 2 2 2 31" xfId="2488"/>
    <cellStyle name="Calculated 2 3 2 2 2 32" xfId="2489"/>
    <cellStyle name="Calculated 2 3 2 2 2 33" xfId="40117"/>
    <cellStyle name="Calculated 2 3 2 2 2 4" xfId="2490"/>
    <cellStyle name="Calculated 2 3 2 2 2 5" xfId="2491"/>
    <cellStyle name="Calculated 2 3 2 2 2 6" xfId="2492"/>
    <cellStyle name="Calculated 2 3 2 2 2 7" xfId="2493"/>
    <cellStyle name="Calculated 2 3 2 2 2 8" xfId="2494"/>
    <cellStyle name="Calculated 2 3 2 2 2 9" xfId="2495"/>
    <cellStyle name="Calculated 2 3 2 3" xfId="2496"/>
    <cellStyle name="Calculated 2 3 2 3 2" xfId="2497"/>
    <cellStyle name="Calculated 2 3 2 3 2 10" xfId="2498"/>
    <cellStyle name="Calculated 2 3 2 3 2 11" xfId="2499"/>
    <cellStyle name="Calculated 2 3 2 3 2 12" xfId="2500"/>
    <cellStyle name="Calculated 2 3 2 3 2 13" xfId="2501"/>
    <cellStyle name="Calculated 2 3 2 3 2 14" xfId="2502"/>
    <cellStyle name="Calculated 2 3 2 3 2 15" xfId="2503"/>
    <cellStyle name="Calculated 2 3 2 3 2 16" xfId="2504"/>
    <cellStyle name="Calculated 2 3 2 3 2 17" xfId="2505"/>
    <cellStyle name="Calculated 2 3 2 3 2 18" xfId="2506"/>
    <cellStyle name="Calculated 2 3 2 3 2 19" xfId="2507"/>
    <cellStyle name="Calculated 2 3 2 3 2 2" xfId="2508"/>
    <cellStyle name="Calculated 2 3 2 3 2 20" xfId="2509"/>
    <cellStyle name="Calculated 2 3 2 3 2 21" xfId="2510"/>
    <cellStyle name="Calculated 2 3 2 3 2 22" xfId="2511"/>
    <cellStyle name="Calculated 2 3 2 3 2 23" xfId="2512"/>
    <cellStyle name="Calculated 2 3 2 3 2 24" xfId="2513"/>
    <cellStyle name="Calculated 2 3 2 3 2 25" xfId="2514"/>
    <cellStyle name="Calculated 2 3 2 3 2 26" xfId="2515"/>
    <cellStyle name="Calculated 2 3 2 3 2 27" xfId="2516"/>
    <cellStyle name="Calculated 2 3 2 3 2 28" xfId="2517"/>
    <cellStyle name="Calculated 2 3 2 3 2 29" xfId="2518"/>
    <cellStyle name="Calculated 2 3 2 3 2 3" xfId="2519"/>
    <cellStyle name="Calculated 2 3 2 3 2 30" xfId="2520"/>
    <cellStyle name="Calculated 2 3 2 3 2 31" xfId="2521"/>
    <cellStyle name="Calculated 2 3 2 3 2 32" xfId="2522"/>
    <cellStyle name="Calculated 2 3 2 3 2 33" xfId="40090"/>
    <cellStyle name="Calculated 2 3 2 3 2 4" xfId="2523"/>
    <cellStyle name="Calculated 2 3 2 3 2 5" xfId="2524"/>
    <cellStyle name="Calculated 2 3 2 3 2 6" xfId="2525"/>
    <cellStyle name="Calculated 2 3 2 3 2 7" xfId="2526"/>
    <cellStyle name="Calculated 2 3 2 3 2 8" xfId="2527"/>
    <cellStyle name="Calculated 2 3 2 3 2 9" xfId="2528"/>
    <cellStyle name="Calculated 2 3 3" xfId="2529"/>
    <cellStyle name="Calculated 2 3 3 2" xfId="2530"/>
    <cellStyle name="Calculated 2 3 3 2 10" xfId="2531"/>
    <cellStyle name="Calculated 2 3 3 2 11" xfId="2532"/>
    <cellStyle name="Calculated 2 3 3 2 12" xfId="2533"/>
    <cellStyle name="Calculated 2 3 3 2 13" xfId="2534"/>
    <cellStyle name="Calculated 2 3 3 2 14" xfId="2535"/>
    <cellStyle name="Calculated 2 3 3 2 15" xfId="2536"/>
    <cellStyle name="Calculated 2 3 3 2 16" xfId="2537"/>
    <cellStyle name="Calculated 2 3 3 2 17" xfId="2538"/>
    <cellStyle name="Calculated 2 3 3 2 18" xfId="2539"/>
    <cellStyle name="Calculated 2 3 3 2 19" xfId="2540"/>
    <cellStyle name="Calculated 2 3 3 2 2" xfId="2541"/>
    <cellStyle name="Calculated 2 3 3 2 20" xfId="2542"/>
    <cellStyle name="Calculated 2 3 3 2 21" xfId="2543"/>
    <cellStyle name="Calculated 2 3 3 2 22" xfId="2544"/>
    <cellStyle name="Calculated 2 3 3 2 23" xfId="2545"/>
    <cellStyle name="Calculated 2 3 3 2 24" xfId="2546"/>
    <cellStyle name="Calculated 2 3 3 2 25" xfId="2547"/>
    <cellStyle name="Calculated 2 3 3 2 26" xfId="2548"/>
    <cellStyle name="Calculated 2 3 3 2 27" xfId="2549"/>
    <cellStyle name="Calculated 2 3 3 2 28" xfId="2550"/>
    <cellStyle name="Calculated 2 3 3 2 29" xfId="2551"/>
    <cellStyle name="Calculated 2 3 3 2 3" xfId="2552"/>
    <cellStyle name="Calculated 2 3 3 2 30" xfId="2553"/>
    <cellStyle name="Calculated 2 3 3 2 31" xfId="2554"/>
    <cellStyle name="Calculated 2 3 3 2 32" xfId="2555"/>
    <cellStyle name="Calculated 2 3 3 2 33" xfId="40171"/>
    <cellStyle name="Calculated 2 3 3 2 4" xfId="2556"/>
    <cellStyle name="Calculated 2 3 3 2 5" xfId="2557"/>
    <cellStyle name="Calculated 2 3 3 2 6" xfId="2558"/>
    <cellStyle name="Calculated 2 3 3 2 7" xfId="2559"/>
    <cellStyle name="Calculated 2 3 3 2 8" xfId="2560"/>
    <cellStyle name="Calculated 2 3 3 2 9" xfId="2561"/>
    <cellStyle name="Calculated 2 3 4" xfId="2562"/>
    <cellStyle name="Calculated 2 3 4 10" xfId="2563"/>
    <cellStyle name="Calculated 2 3 4 11" xfId="2564"/>
    <cellStyle name="Calculated 2 3 4 12" xfId="2565"/>
    <cellStyle name="Calculated 2 3 4 13" xfId="2566"/>
    <cellStyle name="Calculated 2 3 4 14" xfId="2567"/>
    <cellStyle name="Calculated 2 3 4 15" xfId="2568"/>
    <cellStyle name="Calculated 2 3 4 16" xfId="2569"/>
    <cellStyle name="Calculated 2 3 4 17" xfId="2570"/>
    <cellStyle name="Calculated 2 3 4 18" xfId="2571"/>
    <cellStyle name="Calculated 2 3 4 19" xfId="2572"/>
    <cellStyle name="Calculated 2 3 4 2" xfId="2573"/>
    <cellStyle name="Calculated 2 3 4 20" xfId="2574"/>
    <cellStyle name="Calculated 2 3 4 21" xfId="2575"/>
    <cellStyle name="Calculated 2 3 4 22" xfId="2576"/>
    <cellStyle name="Calculated 2 3 4 23" xfId="2577"/>
    <cellStyle name="Calculated 2 3 4 24" xfId="2578"/>
    <cellStyle name="Calculated 2 3 4 25" xfId="2579"/>
    <cellStyle name="Calculated 2 3 4 26" xfId="2580"/>
    <cellStyle name="Calculated 2 3 4 27" xfId="2581"/>
    <cellStyle name="Calculated 2 3 4 28" xfId="2582"/>
    <cellStyle name="Calculated 2 3 4 29" xfId="2583"/>
    <cellStyle name="Calculated 2 3 4 3" xfId="2584"/>
    <cellStyle name="Calculated 2 3 4 30" xfId="2585"/>
    <cellStyle name="Calculated 2 3 4 31" xfId="2586"/>
    <cellStyle name="Calculated 2 3 4 32" xfId="2587"/>
    <cellStyle name="Calculated 2 3 4 33" xfId="39954"/>
    <cellStyle name="Calculated 2 3 4 4" xfId="2588"/>
    <cellStyle name="Calculated 2 3 4 5" xfId="2589"/>
    <cellStyle name="Calculated 2 3 4 6" xfId="2590"/>
    <cellStyle name="Calculated 2 3 4 7" xfId="2591"/>
    <cellStyle name="Calculated 2 3 4 8" xfId="2592"/>
    <cellStyle name="Calculated 2 3 4 9" xfId="2593"/>
    <cellStyle name="Calculated 2 4" xfId="2594"/>
    <cellStyle name="Calculated 2 4 2" xfId="2595"/>
    <cellStyle name="Calculated 2 4 2 2" xfId="2596"/>
    <cellStyle name="Calculated 2 4 2 2 10" xfId="2597"/>
    <cellStyle name="Calculated 2 4 2 2 11" xfId="2598"/>
    <cellStyle name="Calculated 2 4 2 2 12" xfId="2599"/>
    <cellStyle name="Calculated 2 4 2 2 13" xfId="2600"/>
    <cellStyle name="Calculated 2 4 2 2 14" xfId="2601"/>
    <cellStyle name="Calculated 2 4 2 2 15" xfId="2602"/>
    <cellStyle name="Calculated 2 4 2 2 16" xfId="2603"/>
    <cellStyle name="Calculated 2 4 2 2 17" xfId="2604"/>
    <cellStyle name="Calculated 2 4 2 2 18" xfId="2605"/>
    <cellStyle name="Calculated 2 4 2 2 19" xfId="2606"/>
    <cellStyle name="Calculated 2 4 2 2 2" xfId="2607"/>
    <cellStyle name="Calculated 2 4 2 2 20" xfId="2608"/>
    <cellStyle name="Calculated 2 4 2 2 21" xfId="2609"/>
    <cellStyle name="Calculated 2 4 2 2 22" xfId="2610"/>
    <cellStyle name="Calculated 2 4 2 2 23" xfId="2611"/>
    <cellStyle name="Calculated 2 4 2 2 24" xfId="2612"/>
    <cellStyle name="Calculated 2 4 2 2 25" xfId="2613"/>
    <cellStyle name="Calculated 2 4 2 2 26" xfId="2614"/>
    <cellStyle name="Calculated 2 4 2 2 27" xfId="2615"/>
    <cellStyle name="Calculated 2 4 2 2 28" xfId="2616"/>
    <cellStyle name="Calculated 2 4 2 2 29" xfId="2617"/>
    <cellStyle name="Calculated 2 4 2 2 3" xfId="2618"/>
    <cellStyle name="Calculated 2 4 2 2 30" xfId="2619"/>
    <cellStyle name="Calculated 2 4 2 2 31" xfId="2620"/>
    <cellStyle name="Calculated 2 4 2 2 32" xfId="2621"/>
    <cellStyle name="Calculated 2 4 2 2 33" xfId="40077"/>
    <cellStyle name="Calculated 2 4 2 2 4" xfId="2622"/>
    <cellStyle name="Calculated 2 4 2 2 5" xfId="2623"/>
    <cellStyle name="Calculated 2 4 2 2 6" xfId="2624"/>
    <cellStyle name="Calculated 2 4 2 2 7" xfId="2625"/>
    <cellStyle name="Calculated 2 4 2 2 8" xfId="2626"/>
    <cellStyle name="Calculated 2 4 2 2 9" xfId="2627"/>
    <cellStyle name="Calculated 2 4 3" xfId="2628"/>
    <cellStyle name="Calculated 2 4 3 2" xfId="2629"/>
    <cellStyle name="Calculated 2 4 3 2 10" xfId="2630"/>
    <cellStyle name="Calculated 2 4 3 2 11" xfId="2631"/>
    <cellStyle name="Calculated 2 4 3 2 12" xfId="2632"/>
    <cellStyle name="Calculated 2 4 3 2 13" xfId="2633"/>
    <cellStyle name="Calculated 2 4 3 2 14" xfId="2634"/>
    <cellStyle name="Calculated 2 4 3 2 15" xfId="2635"/>
    <cellStyle name="Calculated 2 4 3 2 16" xfId="2636"/>
    <cellStyle name="Calculated 2 4 3 2 17" xfId="2637"/>
    <cellStyle name="Calculated 2 4 3 2 18" xfId="2638"/>
    <cellStyle name="Calculated 2 4 3 2 19" xfId="2639"/>
    <cellStyle name="Calculated 2 4 3 2 2" xfId="2640"/>
    <cellStyle name="Calculated 2 4 3 2 20" xfId="2641"/>
    <cellStyle name="Calculated 2 4 3 2 21" xfId="2642"/>
    <cellStyle name="Calculated 2 4 3 2 22" xfId="2643"/>
    <cellStyle name="Calculated 2 4 3 2 23" xfId="2644"/>
    <cellStyle name="Calculated 2 4 3 2 24" xfId="2645"/>
    <cellStyle name="Calculated 2 4 3 2 25" xfId="2646"/>
    <cellStyle name="Calculated 2 4 3 2 26" xfId="2647"/>
    <cellStyle name="Calculated 2 4 3 2 27" xfId="2648"/>
    <cellStyle name="Calculated 2 4 3 2 28" xfId="2649"/>
    <cellStyle name="Calculated 2 4 3 2 29" xfId="2650"/>
    <cellStyle name="Calculated 2 4 3 2 3" xfId="2651"/>
    <cellStyle name="Calculated 2 4 3 2 30" xfId="2652"/>
    <cellStyle name="Calculated 2 4 3 2 31" xfId="2653"/>
    <cellStyle name="Calculated 2 4 3 2 32" xfId="2654"/>
    <cellStyle name="Calculated 2 4 3 2 33" xfId="40102"/>
    <cellStyle name="Calculated 2 4 3 2 4" xfId="2655"/>
    <cellStyle name="Calculated 2 4 3 2 5" xfId="2656"/>
    <cellStyle name="Calculated 2 4 3 2 6" xfId="2657"/>
    <cellStyle name="Calculated 2 4 3 2 7" xfId="2658"/>
    <cellStyle name="Calculated 2 4 3 2 8" xfId="2659"/>
    <cellStyle name="Calculated 2 4 3 2 9" xfId="2660"/>
    <cellStyle name="Calculated 2 5" xfId="2661"/>
    <cellStyle name="Calculated 2 5 2" xfId="2662"/>
    <cellStyle name="Calculated 2 5 2 10" xfId="2663"/>
    <cellStyle name="Calculated 2 5 2 11" xfId="2664"/>
    <cellStyle name="Calculated 2 5 2 12" xfId="2665"/>
    <cellStyle name="Calculated 2 5 2 13" xfId="2666"/>
    <cellStyle name="Calculated 2 5 2 14" xfId="2667"/>
    <cellStyle name="Calculated 2 5 2 15" xfId="2668"/>
    <cellStyle name="Calculated 2 5 2 16" xfId="2669"/>
    <cellStyle name="Calculated 2 5 2 17" xfId="2670"/>
    <cellStyle name="Calculated 2 5 2 18" xfId="2671"/>
    <cellStyle name="Calculated 2 5 2 19" xfId="2672"/>
    <cellStyle name="Calculated 2 5 2 2" xfId="2673"/>
    <cellStyle name="Calculated 2 5 2 20" xfId="2674"/>
    <cellStyle name="Calculated 2 5 2 21" xfId="2675"/>
    <cellStyle name="Calculated 2 5 2 22" xfId="2676"/>
    <cellStyle name="Calculated 2 5 2 23" xfId="2677"/>
    <cellStyle name="Calculated 2 5 2 24" xfId="2678"/>
    <cellStyle name="Calculated 2 5 2 25" xfId="2679"/>
    <cellStyle name="Calculated 2 5 2 26" xfId="2680"/>
    <cellStyle name="Calculated 2 5 2 27" xfId="2681"/>
    <cellStyle name="Calculated 2 5 2 28" xfId="2682"/>
    <cellStyle name="Calculated 2 5 2 29" xfId="2683"/>
    <cellStyle name="Calculated 2 5 2 3" xfId="2684"/>
    <cellStyle name="Calculated 2 5 2 30" xfId="2685"/>
    <cellStyle name="Calculated 2 5 2 31" xfId="2686"/>
    <cellStyle name="Calculated 2 5 2 32" xfId="2687"/>
    <cellStyle name="Calculated 2 5 2 33" xfId="40075"/>
    <cellStyle name="Calculated 2 5 2 4" xfId="2688"/>
    <cellStyle name="Calculated 2 5 2 5" xfId="2689"/>
    <cellStyle name="Calculated 2 5 2 6" xfId="2690"/>
    <cellStyle name="Calculated 2 5 2 7" xfId="2691"/>
    <cellStyle name="Calculated 2 5 2 8" xfId="2692"/>
    <cellStyle name="Calculated 2 5 2 9" xfId="2693"/>
    <cellStyle name="Calculated 2 6" xfId="2694"/>
    <cellStyle name="Calculated 2 6 10" xfId="2695"/>
    <cellStyle name="Calculated 2 6 11" xfId="2696"/>
    <cellStyle name="Calculated 2 6 12" xfId="2697"/>
    <cellStyle name="Calculated 2 6 13" xfId="2698"/>
    <cellStyle name="Calculated 2 6 14" xfId="2699"/>
    <cellStyle name="Calculated 2 6 15" xfId="2700"/>
    <cellStyle name="Calculated 2 6 16" xfId="2701"/>
    <cellStyle name="Calculated 2 6 17" xfId="2702"/>
    <cellStyle name="Calculated 2 6 18" xfId="2703"/>
    <cellStyle name="Calculated 2 6 19" xfId="2704"/>
    <cellStyle name="Calculated 2 6 2" xfId="2705"/>
    <cellStyle name="Calculated 2 6 20" xfId="2706"/>
    <cellStyle name="Calculated 2 6 21" xfId="2707"/>
    <cellStyle name="Calculated 2 6 22" xfId="2708"/>
    <cellStyle name="Calculated 2 6 23" xfId="2709"/>
    <cellStyle name="Calculated 2 6 24" xfId="2710"/>
    <cellStyle name="Calculated 2 6 25" xfId="2711"/>
    <cellStyle name="Calculated 2 6 26" xfId="2712"/>
    <cellStyle name="Calculated 2 6 27" xfId="2713"/>
    <cellStyle name="Calculated 2 6 28" xfId="2714"/>
    <cellStyle name="Calculated 2 6 29" xfId="2715"/>
    <cellStyle name="Calculated 2 6 3" xfId="2716"/>
    <cellStyle name="Calculated 2 6 30" xfId="2717"/>
    <cellStyle name="Calculated 2 6 31" xfId="2718"/>
    <cellStyle name="Calculated 2 6 32" xfId="2719"/>
    <cellStyle name="Calculated 2 6 33" xfId="39856"/>
    <cellStyle name="Calculated 2 6 4" xfId="2720"/>
    <cellStyle name="Calculated 2 6 5" xfId="2721"/>
    <cellStyle name="Calculated 2 6 6" xfId="2722"/>
    <cellStyle name="Calculated 2 6 7" xfId="2723"/>
    <cellStyle name="Calculated 2 6 8" xfId="2724"/>
    <cellStyle name="Calculated 2 6 9" xfId="2725"/>
    <cellStyle name="Calculated 3" xfId="2726"/>
    <cellStyle name="Calculated 3 2" xfId="2727"/>
    <cellStyle name="Calculated 3 2 2" xfId="2728"/>
    <cellStyle name="Calculated 3 2 2 2" xfId="2729"/>
    <cellStyle name="Calculated 3 2 2 2 10" xfId="2730"/>
    <cellStyle name="Calculated 3 2 2 2 11" xfId="2731"/>
    <cellStyle name="Calculated 3 2 2 2 12" xfId="2732"/>
    <cellStyle name="Calculated 3 2 2 2 13" xfId="2733"/>
    <cellStyle name="Calculated 3 2 2 2 14" xfId="2734"/>
    <cellStyle name="Calculated 3 2 2 2 15" xfId="2735"/>
    <cellStyle name="Calculated 3 2 2 2 16" xfId="2736"/>
    <cellStyle name="Calculated 3 2 2 2 17" xfId="2737"/>
    <cellStyle name="Calculated 3 2 2 2 18" xfId="2738"/>
    <cellStyle name="Calculated 3 2 2 2 19" xfId="2739"/>
    <cellStyle name="Calculated 3 2 2 2 2" xfId="2740"/>
    <cellStyle name="Calculated 3 2 2 2 20" xfId="2741"/>
    <cellStyle name="Calculated 3 2 2 2 21" xfId="2742"/>
    <cellStyle name="Calculated 3 2 2 2 22" xfId="2743"/>
    <cellStyle name="Calculated 3 2 2 2 23" xfId="2744"/>
    <cellStyle name="Calculated 3 2 2 2 24" xfId="2745"/>
    <cellStyle name="Calculated 3 2 2 2 25" xfId="2746"/>
    <cellStyle name="Calculated 3 2 2 2 26" xfId="2747"/>
    <cellStyle name="Calculated 3 2 2 2 27" xfId="2748"/>
    <cellStyle name="Calculated 3 2 2 2 28" xfId="2749"/>
    <cellStyle name="Calculated 3 2 2 2 29" xfId="2750"/>
    <cellStyle name="Calculated 3 2 2 2 3" xfId="2751"/>
    <cellStyle name="Calculated 3 2 2 2 30" xfId="2752"/>
    <cellStyle name="Calculated 3 2 2 2 31" xfId="2753"/>
    <cellStyle name="Calculated 3 2 2 2 32" xfId="2754"/>
    <cellStyle name="Calculated 3 2 2 2 33" xfId="40118"/>
    <cellStyle name="Calculated 3 2 2 2 4" xfId="2755"/>
    <cellStyle name="Calculated 3 2 2 2 5" xfId="2756"/>
    <cellStyle name="Calculated 3 2 2 2 6" xfId="2757"/>
    <cellStyle name="Calculated 3 2 2 2 7" xfId="2758"/>
    <cellStyle name="Calculated 3 2 2 2 8" xfId="2759"/>
    <cellStyle name="Calculated 3 2 2 2 9" xfId="2760"/>
    <cellStyle name="Calculated 3 2 3" xfId="2761"/>
    <cellStyle name="Calculated 3 2 3 2" xfId="2762"/>
    <cellStyle name="Calculated 3 2 3 2 10" xfId="2763"/>
    <cellStyle name="Calculated 3 2 3 2 11" xfId="2764"/>
    <cellStyle name="Calculated 3 2 3 2 12" xfId="2765"/>
    <cellStyle name="Calculated 3 2 3 2 13" xfId="2766"/>
    <cellStyle name="Calculated 3 2 3 2 14" xfId="2767"/>
    <cellStyle name="Calculated 3 2 3 2 15" xfId="2768"/>
    <cellStyle name="Calculated 3 2 3 2 16" xfId="2769"/>
    <cellStyle name="Calculated 3 2 3 2 17" xfId="2770"/>
    <cellStyle name="Calculated 3 2 3 2 18" xfId="2771"/>
    <cellStyle name="Calculated 3 2 3 2 19" xfId="2772"/>
    <cellStyle name="Calculated 3 2 3 2 2" xfId="2773"/>
    <cellStyle name="Calculated 3 2 3 2 20" xfId="2774"/>
    <cellStyle name="Calculated 3 2 3 2 21" xfId="2775"/>
    <cellStyle name="Calculated 3 2 3 2 22" xfId="2776"/>
    <cellStyle name="Calculated 3 2 3 2 23" xfId="2777"/>
    <cellStyle name="Calculated 3 2 3 2 24" xfId="2778"/>
    <cellStyle name="Calculated 3 2 3 2 25" xfId="2779"/>
    <cellStyle name="Calculated 3 2 3 2 26" xfId="2780"/>
    <cellStyle name="Calculated 3 2 3 2 27" xfId="2781"/>
    <cellStyle name="Calculated 3 2 3 2 28" xfId="2782"/>
    <cellStyle name="Calculated 3 2 3 2 29" xfId="2783"/>
    <cellStyle name="Calculated 3 2 3 2 3" xfId="2784"/>
    <cellStyle name="Calculated 3 2 3 2 30" xfId="2785"/>
    <cellStyle name="Calculated 3 2 3 2 31" xfId="2786"/>
    <cellStyle name="Calculated 3 2 3 2 32" xfId="2787"/>
    <cellStyle name="Calculated 3 2 3 2 33" xfId="40100"/>
    <cellStyle name="Calculated 3 2 3 2 4" xfId="2788"/>
    <cellStyle name="Calculated 3 2 3 2 5" xfId="2789"/>
    <cellStyle name="Calculated 3 2 3 2 6" xfId="2790"/>
    <cellStyle name="Calculated 3 2 3 2 7" xfId="2791"/>
    <cellStyle name="Calculated 3 2 3 2 8" xfId="2792"/>
    <cellStyle name="Calculated 3 2 3 2 9" xfId="2793"/>
    <cellStyle name="Calculated 3 3" xfId="2794"/>
    <cellStyle name="Calculated 3 3 2" xfId="2795"/>
    <cellStyle name="Calculated 3 3 2 10" xfId="2796"/>
    <cellStyle name="Calculated 3 3 2 11" xfId="2797"/>
    <cellStyle name="Calculated 3 3 2 12" xfId="2798"/>
    <cellStyle name="Calculated 3 3 2 13" xfId="2799"/>
    <cellStyle name="Calculated 3 3 2 14" xfId="2800"/>
    <cellStyle name="Calculated 3 3 2 15" xfId="2801"/>
    <cellStyle name="Calculated 3 3 2 16" xfId="2802"/>
    <cellStyle name="Calculated 3 3 2 17" xfId="2803"/>
    <cellStyle name="Calculated 3 3 2 18" xfId="2804"/>
    <cellStyle name="Calculated 3 3 2 19" xfId="2805"/>
    <cellStyle name="Calculated 3 3 2 2" xfId="2806"/>
    <cellStyle name="Calculated 3 3 2 20" xfId="2807"/>
    <cellStyle name="Calculated 3 3 2 21" xfId="2808"/>
    <cellStyle name="Calculated 3 3 2 22" xfId="2809"/>
    <cellStyle name="Calculated 3 3 2 23" xfId="2810"/>
    <cellStyle name="Calculated 3 3 2 24" xfId="2811"/>
    <cellStyle name="Calculated 3 3 2 25" xfId="2812"/>
    <cellStyle name="Calculated 3 3 2 26" xfId="2813"/>
    <cellStyle name="Calculated 3 3 2 27" xfId="2814"/>
    <cellStyle name="Calculated 3 3 2 28" xfId="2815"/>
    <cellStyle name="Calculated 3 3 2 29" xfId="2816"/>
    <cellStyle name="Calculated 3 3 2 3" xfId="2817"/>
    <cellStyle name="Calculated 3 3 2 30" xfId="2818"/>
    <cellStyle name="Calculated 3 3 2 31" xfId="2819"/>
    <cellStyle name="Calculated 3 3 2 32" xfId="2820"/>
    <cellStyle name="Calculated 3 3 2 33" xfId="40173"/>
    <cellStyle name="Calculated 3 3 2 4" xfId="2821"/>
    <cellStyle name="Calculated 3 3 2 5" xfId="2822"/>
    <cellStyle name="Calculated 3 3 2 6" xfId="2823"/>
    <cellStyle name="Calculated 3 3 2 7" xfId="2824"/>
    <cellStyle name="Calculated 3 3 2 8" xfId="2825"/>
    <cellStyle name="Calculated 3 3 2 9" xfId="2826"/>
    <cellStyle name="Calculated 3 4" xfId="2827"/>
    <cellStyle name="Calculated 3 4 10" xfId="2828"/>
    <cellStyle name="Calculated 3 4 11" xfId="2829"/>
    <cellStyle name="Calculated 3 4 12" xfId="2830"/>
    <cellStyle name="Calculated 3 4 13" xfId="2831"/>
    <cellStyle name="Calculated 3 4 14" xfId="2832"/>
    <cellStyle name="Calculated 3 4 15" xfId="2833"/>
    <cellStyle name="Calculated 3 4 16" xfId="2834"/>
    <cellStyle name="Calculated 3 4 17" xfId="2835"/>
    <cellStyle name="Calculated 3 4 18" xfId="2836"/>
    <cellStyle name="Calculated 3 4 19" xfId="2837"/>
    <cellStyle name="Calculated 3 4 2" xfId="2838"/>
    <cellStyle name="Calculated 3 4 20" xfId="2839"/>
    <cellStyle name="Calculated 3 4 21" xfId="2840"/>
    <cellStyle name="Calculated 3 4 22" xfId="2841"/>
    <cellStyle name="Calculated 3 4 23" xfId="2842"/>
    <cellStyle name="Calculated 3 4 24" xfId="2843"/>
    <cellStyle name="Calculated 3 4 25" xfId="2844"/>
    <cellStyle name="Calculated 3 4 26" xfId="2845"/>
    <cellStyle name="Calculated 3 4 27" xfId="2846"/>
    <cellStyle name="Calculated 3 4 28" xfId="2847"/>
    <cellStyle name="Calculated 3 4 29" xfId="2848"/>
    <cellStyle name="Calculated 3 4 3" xfId="2849"/>
    <cellStyle name="Calculated 3 4 30" xfId="2850"/>
    <cellStyle name="Calculated 3 4 31" xfId="2851"/>
    <cellStyle name="Calculated 3 4 32" xfId="2852"/>
    <cellStyle name="Calculated 3 4 33" xfId="39957"/>
    <cellStyle name="Calculated 3 4 4" xfId="2853"/>
    <cellStyle name="Calculated 3 4 5" xfId="2854"/>
    <cellStyle name="Calculated 3 4 6" xfId="2855"/>
    <cellStyle name="Calculated 3 4 7" xfId="2856"/>
    <cellStyle name="Calculated 3 4 8" xfId="2857"/>
    <cellStyle name="Calculated 3 4 9" xfId="2858"/>
    <cellStyle name="Calculation" xfId="47" builtinId="22" hidden="1"/>
    <cellStyle name="Calculation 2" xfId="111"/>
    <cellStyle name="Calculation 2 10" xfId="2859"/>
    <cellStyle name="Calculation 2 11" xfId="2860"/>
    <cellStyle name="Calculation 2 12" xfId="2861"/>
    <cellStyle name="Calculation 2 13" xfId="2862"/>
    <cellStyle name="Calculation 2 14" xfId="2863"/>
    <cellStyle name="Calculation 2 15" xfId="2864"/>
    <cellStyle name="Calculation 2 16" xfId="2865"/>
    <cellStyle name="Calculation 2 17" xfId="2866"/>
    <cellStyle name="Calculation 2 18" xfId="2867"/>
    <cellStyle name="Calculation 2 19" xfId="2868"/>
    <cellStyle name="Calculation 2 2" xfId="2869"/>
    <cellStyle name="Calculation 2 2 10" xfId="2870"/>
    <cellStyle name="Calculation 2 2 11" xfId="2871"/>
    <cellStyle name="Calculation 2 2 12" xfId="2872"/>
    <cellStyle name="Calculation 2 2 13" xfId="2873"/>
    <cellStyle name="Calculation 2 2 14" xfId="2874"/>
    <cellStyle name="Calculation 2 2 15" xfId="2875"/>
    <cellStyle name="Calculation 2 2 16" xfId="2876"/>
    <cellStyle name="Calculation 2 2 17" xfId="2877"/>
    <cellStyle name="Calculation 2 2 18" xfId="2878"/>
    <cellStyle name="Calculation 2 2 19" xfId="2879"/>
    <cellStyle name="Calculation 2 2 2" xfId="2880"/>
    <cellStyle name="Calculation 2 2 2 10" xfId="2881"/>
    <cellStyle name="Calculation 2 2 2 11" xfId="2882"/>
    <cellStyle name="Calculation 2 2 2 12" xfId="2883"/>
    <cellStyle name="Calculation 2 2 2 13" xfId="2884"/>
    <cellStyle name="Calculation 2 2 2 14" xfId="2885"/>
    <cellStyle name="Calculation 2 2 2 15" xfId="2886"/>
    <cellStyle name="Calculation 2 2 2 16" xfId="2887"/>
    <cellStyle name="Calculation 2 2 2 17" xfId="2888"/>
    <cellStyle name="Calculation 2 2 2 18" xfId="2889"/>
    <cellStyle name="Calculation 2 2 2 19" xfId="2890"/>
    <cellStyle name="Calculation 2 2 2 2" xfId="2891"/>
    <cellStyle name="Calculation 2 2 2 2 10" xfId="2892"/>
    <cellStyle name="Calculation 2 2 2 2 11" xfId="2893"/>
    <cellStyle name="Calculation 2 2 2 2 12" xfId="2894"/>
    <cellStyle name="Calculation 2 2 2 2 13" xfId="2895"/>
    <cellStyle name="Calculation 2 2 2 2 14" xfId="2896"/>
    <cellStyle name="Calculation 2 2 2 2 15" xfId="2897"/>
    <cellStyle name="Calculation 2 2 2 2 16" xfId="2898"/>
    <cellStyle name="Calculation 2 2 2 2 17" xfId="2899"/>
    <cellStyle name="Calculation 2 2 2 2 18" xfId="2900"/>
    <cellStyle name="Calculation 2 2 2 2 19" xfId="2901"/>
    <cellStyle name="Calculation 2 2 2 2 2" xfId="2902"/>
    <cellStyle name="Calculation 2 2 2 2 2 10" xfId="2903"/>
    <cellStyle name="Calculation 2 2 2 2 2 11" xfId="2904"/>
    <cellStyle name="Calculation 2 2 2 2 2 12" xfId="2905"/>
    <cellStyle name="Calculation 2 2 2 2 2 13" xfId="2906"/>
    <cellStyle name="Calculation 2 2 2 2 2 14" xfId="2907"/>
    <cellStyle name="Calculation 2 2 2 2 2 15" xfId="2908"/>
    <cellStyle name="Calculation 2 2 2 2 2 16" xfId="2909"/>
    <cellStyle name="Calculation 2 2 2 2 2 17" xfId="2910"/>
    <cellStyle name="Calculation 2 2 2 2 2 18" xfId="2911"/>
    <cellStyle name="Calculation 2 2 2 2 2 19" xfId="2912"/>
    <cellStyle name="Calculation 2 2 2 2 2 2" xfId="2913"/>
    <cellStyle name="Calculation 2 2 2 2 2 20" xfId="2914"/>
    <cellStyle name="Calculation 2 2 2 2 2 21" xfId="2915"/>
    <cellStyle name="Calculation 2 2 2 2 2 22" xfId="2916"/>
    <cellStyle name="Calculation 2 2 2 2 2 23" xfId="2917"/>
    <cellStyle name="Calculation 2 2 2 2 2 24" xfId="2918"/>
    <cellStyle name="Calculation 2 2 2 2 2 25" xfId="2919"/>
    <cellStyle name="Calculation 2 2 2 2 2 26" xfId="2920"/>
    <cellStyle name="Calculation 2 2 2 2 2 27" xfId="2921"/>
    <cellStyle name="Calculation 2 2 2 2 2 28" xfId="2922"/>
    <cellStyle name="Calculation 2 2 2 2 2 29" xfId="2923"/>
    <cellStyle name="Calculation 2 2 2 2 2 3" xfId="2924"/>
    <cellStyle name="Calculation 2 2 2 2 2 30" xfId="40157"/>
    <cellStyle name="Calculation 2 2 2 2 2 4" xfId="2925"/>
    <cellStyle name="Calculation 2 2 2 2 2 5" xfId="2926"/>
    <cellStyle name="Calculation 2 2 2 2 2 6" xfId="2927"/>
    <cellStyle name="Calculation 2 2 2 2 2 7" xfId="2928"/>
    <cellStyle name="Calculation 2 2 2 2 2 8" xfId="2929"/>
    <cellStyle name="Calculation 2 2 2 2 2 9" xfId="2930"/>
    <cellStyle name="Calculation 2 2 2 2 20" xfId="2931"/>
    <cellStyle name="Calculation 2 2 2 2 21" xfId="2932"/>
    <cellStyle name="Calculation 2 2 2 2 22" xfId="2933"/>
    <cellStyle name="Calculation 2 2 2 2 23" xfId="2934"/>
    <cellStyle name="Calculation 2 2 2 2 24" xfId="2935"/>
    <cellStyle name="Calculation 2 2 2 2 25" xfId="2936"/>
    <cellStyle name="Calculation 2 2 2 2 26" xfId="2937"/>
    <cellStyle name="Calculation 2 2 2 2 27" xfId="2938"/>
    <cellStyle name="Calculation 2 2 2 2 28" xfId="2939"/>
    <cellStyle name="Calculation 2 2 2 2 29" xfId="38643"/>
    <cellStyle name="Calculation 2 2 2 2 3" xfId="2940"/>
    <cellStyle name="Calculation 2 2 2 2 4" xfId="2941"/>
    <cellStyle name="Calculation 2 2 2 2 5" xfId="2942"/>
    <cellStyle name="Calculation 2 2 2 2 6" xfId="2943"/>
    <cellStyle name="Calculation 2 2 2 2 7" xfId="2944"/>
    <cellStyle name="Calculation 2 2 2 2 8" xfId="2945"/>
    <cellStyle name="Calculation 2 2 2 2 9" xfId="2946"/>
    <cellStyle name="Calculation 2 2 2 20" xfId="2947"/>
    <cellStyle name="Calculation 2 2 2 21" xfId="2948"/>
    <cellStyle name="Calculation 2 2 2 22" xfId="2949"/>
    <cellStyle name="Calculation 2 2 2 23" xfId="2950"/>
    <cellStyle name="Calculation 2 2 2 24" xfId="2951"/>
    <cellStyle name="Calculation 2 2 2 25" xfId="2952"/>
    <cellStyle name="Calculation 2 2 2 26" xfId="2953"/>
    <cellStyle name="Calculation 2 2 2 27" xfId="2954"/>
    <cellStyle name="Calculation 2 2 2 28" xfId="2955"/>
    <cellStyle name="Calculation 2 2 2 29" xfId="2956"/>
    <cellStyle name="Calculation 2 2 2 3" xfId="2957"/>
    <cellStyle name="Calculation 2 2 2 3 10" xfId="2958"/>
    <cellStyle name="Calculation 2 2 2 3 11" xfId="2959"/>
    <cellStyle name="Calculation 2 2 2 3 12" xfId="2960"/>
    <cellStyle name="Calculation 2 2 2 3 13" xfId="2961"/>
    <cellStyle name="Calculation 2 2 2 3 14" xfId="2962"/>
    <cellStyle name="Calculation 2 2 2 3 15" xfId="2963"/>
    <cellStyle name="Calculation 2 2 2 3 16" xfId="2964"/>
    <cellStyle name="Calculation 2 2 2 3 17" xfId="2965"/>
    <cellStyle name="Calculation 2 2 2 3 18" xfId="2966"/>
    <cellStyle name="Calculation 2 2 2 3 19" xfId="2967"/>
    <cellStyle name="Calculation 2 2 2 3 2" xfId="2968"/>
    <cellStyle name="Calculation 2 2 2 3 20" xfId="2969"/>
    <cellStyle name="Calculation 2 2 2 3 21" xfId="2970"/>
    <cellStyle name="Calculation 2 2 2 3 22" xfId="2971"/>
    <cellStyle name="Calculation 2 2 2 3 23" xfId="2972"/>
    <cellStyle name="Calculation 2 2 2 3 24" xfId="2973"/>
    <cellStyle name="Calculation 2 2 2 3 25" xfId="2974"/>
    <cellStyle name="Calculation 2 2 2 3 26" xfId="2975"/>
    <cellStyle name="Calculation 2 2 2 3 27" xfId="2976"/>
    <cellStyle name="Calculation 2 2 2 3 28" xfId="2977"/>
    <cellStyle name="Calculation 2 2 2 3 29" xfId="2978"/>
    <cellStyle name="Calculation 2 2 2 3 3" xfId="2979"/>
    <cellStyle name="Calculation 2 2 2 3 30" xfId="39910"/>
    <cellStyle name="Calculation 2 2 2 3 4" xfId="2980"/>
    <cellStyle name="Calculation 2 2 2 3 5" xfId="2981"/>
    <cellStyle name="Calculation 2 2 2 3 6" xfId="2982"/>
    <cellStyle name="Calculation 2 2 2 3 7" xfId="2983"/>
    <cellStyle name="Calculation 2 2 2 3 8" xfId="2984"/>
    <cellStyle name="Calculation 2 2 2 3 9" xfId="2985"/>
    <cellStyle name="Calculation 2 2 2 30" xfId="38642"/>
    <cellStyle name="Calculation 2 2 2 4" xfId="2986"/>
    <cellStyle name="Calculation 2 2 2 5" xfId="2987"/>
    <cellStyle name="Calculation 2 2 2 6" xfId="2988"/>
    <cellStyle name="Calculation 2 2 2 7" xfId="2989"/>
    <cellStyle name="Calculation 2 2 2 8" xfId="2990"/>
    <cellStyle name="Calculation 2 2 2 9" xfId="2991"/>
    <cellStyle name="Calculation 2 2 20" xfId="2992"/>
    <cellStyle name="Calculation 2 2 21" xfId="2993"/>
    <cellStyle name="Calculation 2 2 22" xfId="2994"/>
    <cellStyle name="Calculation 2 2 23" xfId="2995"/>
    <cellStyle name="Calculation 2 2 24" xfId="2996"/>
    <cellStyle name="Calculation 2 2 25" xfId="2997"/>
    <cellStyle name="Calculation 2 2 26" xfId="2998"/>
    <cellStyle name="Calculation 2 2 27" xfId="2999"/>
    <cellStyle name="Calculation 2 2 28" xfId="3000"/>
    <cellStyle name="Calculation 2 2 29" xfId="3001"/>
    <cellStyle name="Calculation 2 2 3" xfId="3002"/>
    <cellStyle name="Calculation 2 2 3 10" xfId="3003"/>
    <cellStyle name="Calculation 2 2 3 11" xfId="3004"/>
    <cellStyle name="Calculation 2 2 3 12" xfId="3005"/>
    <cellStyle name="Calculation 2 2 3 13" xfId="3006"/>
    <cellStyle name="Calculation 2 2 3 14" xfId="3007"/>
    <cellStyle name="Calculation 2 2 3 15" xfId="3008"/>
    <cellStyle name="Calculation 2 2 3 16" xfId="3009"/>
    <cellStyle name="Calculation 2 2 3 17" xfId="3010"/>
    <cellStyle name="Calculation 2 2 3 18" xfId="3011"/>
    <cellStyle name="Calculation 2 2 3 19" xfId="3012"/>
    <cellStyle name="Calculation 2 2 3 2" xfId="3013"/>
    <cellStyle name="Calculation 2 2 3 2 10" xfId="3014"/>
    <cellStyle name="Calculation 2 2 3 2 11" xfId="3015"/>
    <cellStyle name="Calculation 2 2 3 2 12" xfId="3016"/>
    <cellStyle name="Calculation 2 2 3 2 13" xfId="3017"/>
    <cellStyle name="Calculation 2 2 3 2 14" xfId="3018"/>
    <cellStyle name="Calculation 2 2 3 2 15" xfId="3019"/>
    <cellStyle name="Calculation 2 2 3 2 16" xfId="3020"/>
    <cellStyle name="Calculation 2 2 3 2 17" xfId="3021"/>
    <cellStyle name="Calculation 2 2 3 2 18" xfId="3022"/>
    <cellStyle name="Calculation 2 2 3 2 19" xfId="3023"/>
    <cellStyle name="Calculation 2 2 3 2 2" xfId="3024"/>
    <cellStyle name="Calculation 2 2 3 2 20" xfId="3025"/>
    <cellStyle name="Calculation 2 2 3 2 21" xfId="3026"/>
    <cellStyle name="Calculation 2 2 3 2 22" xfId="3027"/>
    <cellStyle name="Calculation 2 2 3 2 23" xfId="3028"/>
    <cellStyle name="Calculation 2 2 3 2 24" xfId="3029"/>
    <cellStyle name="Calculation 2 2 3 2 25" xfId="3030"/>
    <cellStyle name="Calculation 2 2 3 2 26" xfId="3031"/>
    <cellStyle name="Calculation 2 2 3 2 27" xfId="3032"/>
    <cellStyle name="Calculation 2 2 3 2 28" xfId="3033"/>
    <cellStyle name="Calculation 2 2 3 2 29" xfId="3034"/>
    <cellStyle name="Calculation 2 2 3 2 3" xfId="3035"/>
    <cellStyle name="Calculation 2 2 3 2 30" xfId="39561"/>
    <cellStyle name="Calculation 2 2 3 2 4" xfId="3036"/>
    <cellStyle name="Calculation 2 2 3 2 5" xfId="3037"/>
    <cellStyle name="Calculation 2 2 3 2 6" xfId="3038"/>
    <cellStyle name="Calculation 2 2 3 2 7" xfId="3039"/>
    <cellStyle name="Calculation 2 2 3 2 8" xfId="3040"/>
    <cellStyle name="Calculation 2 2 3 2 9" xfId="3041"/>
    <cellStyle name="Calculation 2 2 3 20" xfId="3042"/>
    <cellStyle name="Calculation 2 2 3 21" xfId="3043"/>
    <cellStyle name="Calculation 2 2 3 22" xfId="3044"/>
    <cellStyle name="Calculation 2 2 3 23" xfId="3045"/>
    <cellStyle name="Calculation 2 2 3 24" xfId="3046"/>
    <cellStyle name="Calculation 2 2 3 25" xfId="3047"/>
    <cellStyle name="Calculation 2 2 3 26" xfId="3048"/>
    <cellStyle name="Calculation 2 2 3 27" xfId="3049"/>
    <cellStyle name="Calculation 2 2 3 28" xfId="3050"/>
    <cellStyle name="Calculation 2 2 3 29" xfId="38644"/>
    <cellStyle name="Calculation 2 2 3 3" xfId="3051"/>
    <cellStyle name="Calculation 2 2 3 4" xfId="3052"/>
    <cellStyle name="Calculation 2 2 3 5" xfId="3053"/>
    <cellStyle name="Calculation 2 2 3 6" xfId="3054"/>
    <cellStyle name="Calculation 2 2 3 7" xfId="3055"/>
    <cellStyle name="Calculation 2 2 3 8" xfId="3056"/>
    <cellStyle name="Calculation 2 2 3 9" xfId="3057"/>
    <cellStyle name="Calculation 2 2 30" xfId="3058"/>
    <cellStyle name="Calculation 2 2 31" xfId="3059"/>
    <cellStyle name="Calculation 2 2 32" xfId="38556"/>
    <cellStyle name="Calculation 2 2 4" xfId="3060"/>
    <cellStyle name="Calculation 2 2 4 10" xfId="3061"/>
    <cellStyle name="Calculation 2 2 4 11" xfId="3062"/>
    <cellStyle name="Calculation 2 2 4 12" xfId="3063"/>
    <cellStyle name="Calculation 2 2 4 13" xfId="3064"/>
    <cellStyle name="Calculation 2 2 4 14" xfId="3065"/>
    <cellStyle name="Calculation 2 2 4 15" xfId="3066"/>
    <cellStyle name="Calculation 2 2 4 16" xfId="3067"/>
    <cellStyle name="Calculation 2 2 4 17" xfId="3068"/>
    <cellStyle name="Calculation 2 2 4 18" xfId="3069"/>
    <cellStyle name="Calculation 2 2 4 19" xfId="3070"/>
    <cellStyle name="Calculation 2 2 4 2" xfId="3071"/>
    <cellStyle name="Calculation 2 2 4 20" xfId="3072"/>
    <cellStyle name="Calculation 2 2 4 21" xfId="3073"/>
    <cellStyle name="Calculation 2 2 4 22" xfId="3074"/>
    <cellStyle name="Calculation 2 2 4 23" xfId="3075"/>
    <cellStyle name="Calculation 2 2 4 24" xfId="3076"/>
    <cellStyle name="Calculation 2 2 4 25" xfId="3077"/>
    <cellStyle name="Calculation 2 2 4 26" xfId="3078"/>
    <cellStyle name="Calculation 2 2 4 27" xfId="3079"/>
    <cellStyle name="Calculation 2 2 4 28" xfId="3080"/>
    <cellStyle name="Calculation 2 2 4 29" xfId="3081"/>
    <cellStyle name="Calculation 2 2 4 3" xfId="3082"/>
    <cellStyle name="Calculation 2 2 4 30" xfId="39361"/>
    <cellStyle name="Calculation 2 2 4 4" xfId="3083"/>
    <cellStyle name="Calculation 2 2 4 5" xfId="3084"/>
    <cellStyle name="Calculation 2 2 4 6" xfId="3085"/>
    <cellStyle name="Calculation 2 2 4 7" xfId="3086"/>
    <cellStyle name="Calculation 2 2 4 8" xfId="3087"/>
    <cellStyle name="Calculation 2 2 4 9" xfId="3088"/>
    <cellStyle name="Calculation 2 2 5" xfId="3089"/>
    <cellStyle name="Calculation 2 2 5 10" xfId="3090"/>
    <cellStyle name="Calculation 2 2 5 11" xfId="3091"/>
    <cellStyle name="Calculation 2 2 5 12" xfId="3092"/>
    <cellStyle name="Calculation 2 2 5 13" xfId="3093"/>
    <cellStyle name="Calculation 2 2 5 14" xfId="3094"/>
    <cellStyle name="Calculation 2 2 5 15" xfId="3095"/>
    <cellStyle name="Calculation 2 2 5 16" xfId="3096"/>
    <cellStyle name="Calculation 2 2 5 17" xfId="3097"/>
    <cellStyle name="Calculation 2 2 5 18" xfId="3098"/>
    <cellStyle name="Calculation 2 2 5 19" xfId="3099"/>
    <cellStyle name="Calculation 2 2 5 2" xfId="3100"/>
    <cellStyle name="Calculation 2 2 5 20" xfId="3101"/>
    <cellStyle name="Calculation 2 2 5 21" xfId="3102"/>
    <cellStyle name="Calculation 2 2 5 22" xfId="3103"/>
    <cellStyle name="Calculation 2 2 5 23" xfId="3104"/>
    <cellStyle name="Calculation 2 2 5 24" xfId="3105"/>
    <cellStyle name="Calculation 2 2 5 25" xfId="3106"/>
    <cellStyle name="Calculation 2 2 5 26" xfId="3107"/>
    <cellStyle name="Calculation 2 2 5 27" xfId="3108"/>
    <cellStyle name="Calculation 2 2 5 28" xfId="3109"/>
    <cellStyle name="Calculation 2 2 5 29" xfId="3110"/>
    <cellStyle name="Calculation 2 2 5 3" xfId="3111"/>
    <cellStyle name="Calculation 2 2 5 30" xfId="39564"/>
    <cellStyle name="Calculation 2 2 5 4" xfId="3112"/>
    <cellStyle name="Calculation 2 2 5 5" xfId="3113"/>
    <cellStyle name="Calculation 2 2 5 6" xfId="3114"/>
    <cellStyle name="Calculation 2 2 5 7" xfId="3115"/>
    <cellStyle name="Calculation 2 2 5 8" xfId="3116"/>
    <cellStyle name="Calculation 2 2 5 9" xfId="3117"/>
    <cellStyle name="Calculation 2 2 6" xfId="3118"/>
    <cellStyle name="Calculation 2 2 7" xfId="3119"/>
    <cellStyle name="Calculation 2 2 8" xfId="3120"/>
    <cellStyle name="Calculation 2 2 9" xfId="3121"/>
    <cellStyle name="Calculation 2 20" xfId="3122"/>
    <cellStyle name="Calculation 2 21" xfId="3123"/>
    <cellStyle name="Calculation 2 22" xfId="3124"/>
    <cellStyle name="Calculation 2 23" xfId="3125"/>
    <cellStyle name="Calculation 2 24" xfId="3126"/>
    <cellStyle name="Calculation 2 25" xfId="3127"/>
    <cellStyle name="Calculation 2 26" xfId="3128"/>
    <cellStyle name="Calculation 2 27" xfId="3129"/>
    <cellStyle name="Calculation 2 28" xfId="3130"/>
    <cellStyle name="Calculation 2 29" xfId="3131"/>
    <cellStyle name="Calculation 2 3" xfId="3132"/>
    <cellStyle name="Calculation 2 3 10" xfId="3133"/>
    <cellStyle name="Calculation 2 3 11" xfId="3134"/>
    <cellStyle name="Calculation 2 3 12" xfId="3135"/>
    <cellStyle name="Calculation 2 3 13" xfId="3136"/>
    <cellStyle name="Calculation 2 3 14" xfId="3137"/>
    <cellStyle name="Calculation 2 3 15" xfId="3138"/>
    <cellStyle name="Calculation 2 3 16" xfId="3139"/>
    <cellStyle name="Calculation 2 3 17" xfId="3140"/>
    <cellStyle name="Calculation 2 3 18" xfId="3141"/>
    <cellStyle name="Calculation 2 3 19" xfId="3142"/>
    <cellStyle name="Calculation 2 3 2" xfId="3143"/>
    <cellStyle name="Calculation 2 3 2 10" xfId="3144"/>
    <cellStyle name="Calculation 2 3 2 11" xfId="3145"/>
    <cellStyle name="Calculation 2 3 2 12" xfId="3146"/>
    <cellStyle name="Calculation 2 3 2 13" xfId="3147"/>
    <cellStyle name="Calculation 2 3 2 14" xfId="3148"/>
    <cellStyle name="Calculation 2 3 2 15" xfId="3149"/>
    <cellStyle name="Calculation 2 3 2 16" xfId="3150"/>
    <cellStyle name="Calculation 2 3 2 17" xfId="3151"/>
    <cellStyle name="Calculation 2 3 2 18" xfId="3152"/>
    <cellStyle name="Calculation 2 3 2 19" xfId="3153"/>
    <cellStyle name="Calculation 2 3 2 2" xfId="3154"/>
    <cellStyle name="Calculation 2 3 2 2 10" xfId="3155"/>
    <cellStyle name="Calculation 2 3 2 2 11" xfId="3156"/>
    <cellStyle name="Calculation 2 3 2 2 12" xfId="3157"/>
    <cellStyle name="Calculation 2 3 2 2 13" xfId="3158"/>
    <cellStyle name="Calculation 2 3 2 2 14" xfId="3159"/>
    <cellStyle name="Calculation 2 3 2 2 15" xfId="3160"/>
    <cellStyle name="Calculation 2 3 2 2 16" xfId="3161"/>
    <cellStyle name="Calculation 2 3 2 2 17" xfId="3162"/>
    <cellStyle name="Calculation 2 3 2 2 18" xfId="3163"/>
    <cellStyle name="Calculation 2 3 2 2 19" xfId="3164"/>
    <cellStyle name="Calculation 2 3 2 2 2" xfId="3165"/>
    <cellStyle name="Calculation 2 3 2 2 2 10" xfId="3166"/>
    <cellStyle name="Calculation 2 3 2 2 2 11" xfId="3167"/>
    <cellStyle name="Calculation 2 3 2 2 2 12" xfId="3168"/>
    <cellStyle name="Calculation 2 3 2 2 2 13" xfId="3169"/>
    <cellStyle name="Calculation 2 3 2 2 2 14" xfId="3170"/>
    <cellStyle name="Calculation 2 3 2 2 2 15" xfId="3171"/>
    <cellStyle name="Calculation 2 3 2 2 2 16" xfId="3172"/>
    <cellStyle name="Calculation 2 3 2 2 2 17" xfId="3173"/>
    <cellStyle name="Calculation 2 3 2 2 2 18" xfId="3174"/>
    <cellStyle name="Calculation 2 3 2 2 2 19" xfId="3175"/>
    <cellStyle name="Calculation 2 3 2 2 2 2" xfId="3176"/>
    <cellStyle name="Calculation 2 3 2 2 2 20" xfId="3177"/>
    <cellStyle name="Calculation 2 3 2 2 2 21" xfId="3178"/>
    <cellStyle name="Calculation 2 3 2 2 2 22" xfId="3179"/>
    <cellStyle name="Calculation 2 3 2 2 2 23" xfId="3180"/>
    <cellStyle name="Calculation 2 3 2 2 2 24" xfId="3181"/>
    <cellStyle name="Calculation 2 3 2 2 2 25" xfId="3182"/>
    <cellStyle name="Calculation 2 3 2 2 2 26" xfId="3183"/>
    <cellStyle name="Calculation 2 3 2 2 2 27" xfId="3184"/>
    <cellStyle name="Calculation 2 3 2 2 2 28" xfId="3185"/>
    <cellStyle name="Calculation 2 3 2 2 2 29" xfId="3186"/>
    <cellStyle name="Calculation 2 3 2 2 2 3" xfId="3187"/>
    <cellStyle name="Calculation 2 3 2 2 2 30" xfId="40158"/>
    <cellStyle name="Calculation 2 3 2 2 2 4" xfId="3188"/>
    <cellStyle name="Calculation 2 3 2 2 2 5" xfId="3189"/>
    <cellStyle name="Calculation 2 3 2 2 2 6" xfId="3190"/>
    <cellStyle name="Calculation 2 3 2 2 2 7" xfId="3191"/>
    <cellStyle name="Calculation 2 3 2 2 2 8" xfId="3192"/>
    <cellStyle name="Calculation 2 3 2 2 2 9" xfId="3193"/>
    <cellStyle name="Calculation 2 3 2 2 20" xfId="3194"/>
    <cellStyle name="Calculation 2 3 2 2 21" xfId="3195"/>
    <cellStyle name="Calculation 2 3 2 2 22" xfId="3196"/>
    <cellStyle name="Calculation 2 3 2 2 23" xfId="3197"/>
    <cellStyle name="Calculation 2 3 2 2 24" xfId="3198"/>
    <cellStyle name="Calculation 2 3 2 2 25" xfId="3199"/>
    <cellStyle name="Calculation 2 3 2 2 26" xfId="3200"/>
    <cellStyle name="Calculation 2 3 2 2 27" xfId="3201"/>
    <cellStyle name="Calculation 2 3 2 2 28" xfId="3202"/>
    <cellStyle name="Calculation 2 3 2 2 29" xfId="38646"/>
    <cellStyle name="Calculation 2 3 2 2 3" xfId="3203"/>
    <cellStyle name="Calculation 2 3 2 2 4" xfId="3204"/>
    <cellStyle name="Calculation 2 3 2 2 5" xfId="3205"/>
    <cellStyle name="Calculation 2 3 2 2 6" xfId="3206"/>
    <cellStyle name="Calculation 2 3 2 2 7" xfId="3207"/>
    <cellStyle name="Calculation 2 3 2 2 8" xfId="3208"/>
    <cellStyle name="Calculation 2 3 2 2 9" xfId="3209"/>
    <cellStyle name="Calculation 2 3 2 20" xfId="3210"/>
    <cellStyle name="Calculation 2 3 2 21" xfId="3211"/>
    <cellStyle name="Calculation 2 3 2 22" xfId="3212"/>
    <cellStyle name="Calculation 2 3 2 23" xfId="3213"/>
    <cellStyle name="Calculation 2 3 2 24" xfId="3214"/>
    <cellStyle name="Calculation 2 3 2 25" xfId="3215"/>
    <cellStyle name="Calculation 2 3 2 26" xfId="3216"/>
    <cellStyle name="Calculation 2 3 2 27" xfId="3217"/>
    <cellStyle name="Calculation 2 3 2 28" xfId="3218"/>
    <cellStyle name="Calculation 2 3 2 29" xfId="3219"/>
    <cellStyle name="Calculation 2 3 2 3" xfId="3220"/>
    <cellStyle name="Calculation 2 3 2 3 10" xfId="3221"/>
    <cellStyle name="Calculation 2 3 2 3 11" xfId="3222"/>
    <cellStyle name="Calculation 2 3 2 3 12" xfId="3223"/>
    <cellStyle name="Calculation 2 3 2 3 13" xfId="3224"/>
    <cellStyle name="Calculation 2 3 2 3 14" xfId="3225"/>
    <cellStyle name="Calculation 2 3 2 3 15" xfId="3226"/>
    <cellStyle name="Calculation 2 3 2 3 16" xfId="3227"/>
    <cellStyle name="Calculation 2 3 2 3 17" xfId="3228"/>
    <cellStyle name="Calculation 2 3 2 3 18" xfId="3229"/>
    <cellStyle name="Calculation 2 3 2 3 19" xfId="3230"/>
    <cellStyle name="Calculation 2 3 2 3 2" xfId="3231"/>
    <cellStyle name="Calculation 2 3 2 3 20" xfId="3232"/>
    <cellStyle name="Calculation 2 3 2 3 21" xfId="3233"/>
    <cellStyle name="Calculation 2 3 2 3 22" xfId="3234"/>
    <cellStyle name="Calculation 2 3 2 3 23" xfId="3235"/>
    <cellStyle name="Calculation 2 3 2 3 24" xfId="3236"/>
    <cellStyle name="Calculation 2 3 2 3 25" xfId="3237"/>
    <cellStyle name="Calculation 2 3 2 3 26" xfId="3238"/>
    <cellStyle name="Calculation 2 3 2 3 27" xfId="3239"/>
    <cellStyle name="Calculation 2 3 2 3 28" xfId="3240"/>
    <cellStyle name="Calculation 2 3 2 3 29" xfId="3241"/>
    <cellStyle name="Calculation 2 3 2 3 3" xfId="3242"/>
    <cellStyle name="Calculation 2 3 2 3 30" xfId="39913"/>
    <cellStyle name="Calculation 2 3 2 3 4" xfId="3243"/>
    <cellStyle name="Calculation 2 3 2 3 5" xfId="3244"/>
    <cellStyle name="Calculation 2 3 2 3 6" xfId="3245"/>
    <cellStyle name="Calculation 2 3 2 3 7" xfId="3246"/>
    <cellStyle name="Calculation 2 3 2 3 8" xfId="3247"/>
    <cellStyle name="Calculation 2 3 2 3 9" xfId="3248"/>
    <cellStyle name="Calculation 2 3 2 30" xfId="38645"/>
    <cellStyle name="Calculation 2 3 2 4" xfId="3249"/>
    <cellStyle name="Calculation 2 3 2 5" xfId="3250"/>
    <cellStyle name="Calculation 2 3 2 6" xfId="3251"/>
    <cellStyle name="Calculation 2 3 2 7" xfId="3252"/>
    <cellStyle name="Calculation 2 3 2 8" xfId="3253"/>
    <cellStyle name="Calculation 2 3 2 9" xfId="3254"/>
    <cellStyle name="Calculation 2 3 20" xfId="3255"/>
    <cellStyle name="Calculation 2 3 21" xfId="3256"/>
    <cellStyle name="Calculation 2 3 22" xfId="3257"/>
    <cellStyle name="Calculation 2 3 23" xfId="3258"/>
    <cellStyle name="Calculation 2 3 24" xfId="3259"/>
    <cellStyle name="Calculation 2 3 25" xfId="3260"/>
    <cellStyle name="Calculation 2 3 26" xfId="3261"/>
    <cellStyle name="Calculation 2 3 27" xfId="3262"/>
    <cellStyle name="Calculation 2 3 28" xfId="3263"/>
    <cellStyle name="Calculation 2 3 29" xfId="3264"/>
    <cellStyle name="Calculation 2 3 3" xfId="3265"/>
    <cellStyle name="Calculation 2 3 3 10" xfId="3266"/>
    <cellStyle name="Calculation 2 3 3 11" xfId="3267"/>
    <cellStyle name="Calculation 2 3 3 12" xfId="3268"/>
    <cellStyle name="Calculation 2 3 3 13" xfId="3269"/>
    <cellStyle name="Calculation 2 3 3 14" xfId="3270"/>
    <cellStyle name="Calculation 2 3 3 15" xfId="3271"/>
    <cellStyle name="Calculation 2 3 3 16" xfId="3272"/>
    <cellStyle name="Calculation 2 3 3 17" xfId="3273"/>
    <cellStyle name="Calculation 2 3 3 18" xfId="3274"/>
    <cellStyle name="Calculation 2 3 3 19" xfId="3275"/>
    <cellStyle name="Calculation 2 3 3 2" xfId="3276"/>
    <cellStyle name="Calculation 2 3 3 2 10" xfId="3277"/>
    <cellStyle name="Calculation 2 3 3 2 11" xfId="3278"/>
    <cellStyle name="Calculation 2 3 3 2 12" xfId="3279"/>
    <cellStyle name="Calculation 2 3 3 2 13" xfId="3280"/>
    <cellStyle name="Calculation 2 3 3 2 14" xfId="3281"/>
    <cellStyle name="Calculation 2 3 3 2 15" xfId="3282"/>
    <cellStyle name="Calculation 2 3 3 2 16" xfId="3283"/>
    <cellStyle name="Calculation 2 3 3 2 17" xfId="3284"/>
    <cellStyle name="Calculation 2 3 3 2 18" xfId="3285"/>
    <cellStyle name="Calculation 2 3 3 2 19" xfId="3286"/>
    <cellStyle name="Calculation 2 3 3 2 2" xfId="3287"/>
    <cellStyle name="Calculation 2 3 3 2 20" xfId="3288"/>
    <cellStyle name="Calculation 2 3 3 2 21" xfId="3289"/>
    <cellStyle name="Calculation 2 3 3 2 22" xfId="3290"/>
    <cellStyle name="Calculation 2 3 3 2 23" xfId="3291"/>
    <cellStyle name="Calculation 2 3 3 2 24" xfId="3292"/>
    <cellStyle name="Calculation 2 3 3 2 25" xfId="3293"/>
    <cellStyle name="Calculation 2 3 3 2 26" xfId="3294"/>
    <cellStyle name="Calculation 2 3 3 2 27" xfId="3295"/>
    <cellStyle name="Calculation 2 3 3 2 28" xfId="3296"/>
    <cellStyle name="Calculation 2 3 3 2 29" xfId="3297"/>
    <cellStyle name="Calculation 2 3 3 2 3" xfId="3298"/>
    <cellStyle name="Calculation 2 3 3 2 30" xfId="40070"/>
    <cellStyle name="Calculation 2 3 3 2 4" xfId="3299"/>
    <cellStyle name="Calculation 2 3 3 2 5" xfId="3300"/>
    <cellStyle name="Calculation 2 3 3 2 6" xfId="3301"/>
    <cellStyle name="Calculation 2 3 3 2 7" xfId="3302"/>
    <cellStyle name="Calculation 2 3 3 2 8" xfId="3303"/>
    <cellStyle name="Calculation 2 3 3 2 9" xfId="3304"/>
    <cellStyle name="Calculation 2 3 3 20" xfId="3305"/>
    <cellStyle name="Calculation 2 3 3 21" xfId="3306"/>
    <cellStyle name="Calculation 2 3 3 22" xfId="3307"/>
    <cellStyle name="Calculation 2 3 3 23" xfId="3308"/>
    <cellStyle name="Calculation 2 3 3 24" xfId="3309"/>
    <cellStyle name="Calculation 2 3 3 25" xfId="3310"/>
    <cellStyle name="Calculation 2 3 3 26" xfId="3311"/>
    <cellStyle name="Calculation 2 3 3 27" xfId="3312"/>
    <cellStyle name="Calculation 2 3 3 28" xfId="3313"/>
    <cellStyle name="Calculation 2 3 3 29" xfId="38647"/>
    <cellStyle name="Calculation 2 3 3 3" xfId="3314"/>
    <cellStyle name="Calculation 2 3 3 4" xfId="3315"/>
    <cellStyle name="Calculation 2 3 3 5" xfId="3316"/>
    <cellStyle name="Calculation 2 3 3 6" xfId="3317"/>
    <cellStyle name="Calculation 2 3 3 7" xfId="3318"/>
    <cellStyle name="Calculation 2 3 3 8" xfId="3319"/>
    <cellStyle name="Calculation 2 3 3 9" xfId="3320"/>
    <cellStyle name="Calculation 2 3 30" xfId="3321"/>
    <cellStyle name="Calculation 2 3 31" xfId="38557"/>
    <cellStyle name="Calculation 2 3 4" xfId="3322"/>
    <cellStyle name="Calculation 2 3 4 10" xfId="3323"/>
    <cellStyle name="Calculation 2 3 4 11" xfId="3324"/>
    <cellStyle name="Calculation 2 3 4 12" xfId="3325"/>
    <cellStyle name="Calculation 2 3 4 13" xfId="3326"/>
    <cellStyle name="Calculation 2 3 4 14" xfId="3327"/>
    <cellStyle name="Calculation 2 3 4 15" xfId="3328"/>
    <cellStyle name="Calculation 2 3 4 16" xfId="3329"/>
    <cellStyle name="Calculation 2 3 4 17" xfId="3330"/>
    <cellStyle name="Calculation 2 3 4 18" xfId="3331"/>
    <cellStyle name="Calculation 2 3 4 19" xfId="3332"/>
    <cellStyle name="Calculation 2 3 4 2" xfId="3333"/>
    <cellStyle name="Calculation 2 3 4 20" xfId="3334"/>
    <cellStyle name="Calculation 2 3 4 21" xfId="3335"/>
    <cellStyle name="Calculation 2 3 4 22" xfId="3336"/>
    <cellStyle name="Calculation 2 3 4 23" xfId="3337"/>
    <cellStyle name="Calculation 2 3 4 24" xfId="3338"/>
    <cellStyle name="Calculation 2 3 4 25" xfId="3339"/>
    <cellStyle name="Calculation 2 3 4 26" xfId="3340"/>
    <cellStyle name="Calculation 2 3 4 27" xfId="3341"/>
    <cellStyle name="Calculation 2 3 4 28" xfId="3342"/>
    <cellStyle name="Calculation 2 3 4 29" xfId="3343"/>
    <cellStyle name="Calculation 2 3 4 3" xfId="3344"/>
    <cellStyle name="Calculation 2 3 4 30" xfId="39362"/>
    <cellStyle name="Calculation 2 3 4 4" xfId="3345"/>
    <cellStyle name="Calculation 2 3 4 5" xfId="3346"/>
    <cellStyle name="Calculation 2 3 4 6" xfId="3347"/>
    <cellStyle name="Calculation 2 3 4 7" xfId="3348"/>
    <cellStyle name="Calculation 2 3 4 8" xfId="3349"/>
    <cellStyle name="Calculation 2 3 4 9" xfId="3350"/>
    <cellStyle name="Calculation 2 3 5" xfId="3351"/>
    <cellStyle name="Calculation 2 3 6" xfId="3352"/>
    <cellStyle name="Calculation 2 3 7" xfId="3353"/>
    <cellStyle name="Calculation 2 3 8" xfId="3354"/>
    <cellStyle name="Calculation 2 3 9" xfId="3355"/>
    <cellStyle name="Calculation 2 30" xfId="3356"/>
    <cellStyle name="Calculation 2 31" xfId="3357"/>
    <cellStyle name="Calculation 2 32" xfId="3358"/>
    <cellStyle name="Calculation 2 33" xfId="3359"/>
    <cellStyle name="Calculation 2 34" xfId="3360"/>
    <cellStyle name="Calculation 2 35" xfId="38555"/>
    <cellStyle name="Calculation 2 4" xfId="3361"/>
    <cellStyle name="Calculation 2 4 10" xfId="3362"/>
    <cellStyle name="Calculation 2 4 11" xfId="3363"/>
    <cellStyle name="Calculation 2 4 12" xfId="3364"/>
    <cellStyle name="Calculation 2 4 13" xfId="3365"/>
    <cellStyle name="Calculation 2 4 14" xfId="3366"/>
    <cellStyle name="Calculation 2 4 15" xfId="3367"/>
    <cellStyle name="Calculation 2 4 16" xfId="3368"/>
    <cellStyle name="Calculation 2 4 17" xfId="3369"/>
    <cellStyle name="Calculation 2 4 18" xfId="3370"/>
    <cellStyle name="Calculation 2 4 19" xfId="3371"/>
    <cellStyle name="Calculation 2 4 2" xfId="3372"/>
    <cellStyle name="Calculation 2 4 2 10" xfId="3373"/>
    <cellStyle name="Calculation 2 4 2 11" xfId="3374"/>
    <cellStyle name="Calculation 2 4 2 12" xfId="3375"/>
    <cellStyle name="Calculation 2 4 2 13" xfId="3376"/>
    <cellStyle name="Calculation 2 4 2 14" xfId="3377"/>
    <cellStyle name="Calculation 2 4 2 15" xfId="3378"/>
    <cellStyle name="Calculation 2 4 2 16" xfId="3379"/>
    <cellStyle name="Calculation 2 4 2 17" xfId="3380"/>
    <cellStyle name="Calculation 2 4 2 18" xfId="3381"/>
    <cellStyle name="Calculation 2 4 2 19" xfId="3382"/>
    <cellStyle name="Calculation 2 4 2 2" xfId="3383"/>
    <cellStyle name="Calculation 2 4 2 2 10" xfId="3384"/>
    <cellStyle name="Calculation 2 4 2 2 11" xfId="3385"/>
    <cellStyle name="Calculation 2 4 2 2 12" xfId="3386"/>
    <cellStyle name="Calculation 2 4 2 2 13" xfId="3387"/>
    <cellStyle name="Calculation 2 4 2 2 14" xfId="3388"/>
    <cellStyle name="Calculation 2 4 2 2 15" xfId="3389"/>
    <cellStyle name="Calculation 2 4 2 2 16" xfId="3390"/>
    <cellStyle name="Calculation 2 4 2 2 17" xfId="3391"/>
    <cellStyle name="Calculation 2 4 2 2 18" xfId="3392"/>
    <cellStyle name="Calculation 2 4 2 2 19" xfId="3393"/>
    <cellStyle name="Calculation 2 4 2 2 2" xfId="3394"/>
    <cellStyle name="Calculation 2 4 2 2 2 10" xfId="3395"/>
    <cellStyle name="Calculation 2 4 2 2 2 11" xfId="3396"/>
    <cellStyle name="Calculation 2 4 2 2 2 12" xfId="3397"/>
    <cellStyle name="Calculation 2 4 2 2 2 13" xfId="3398"/>
    <cellStyle name="Calculation 2 4 2 2 2 14" xfId="3399"/>
    <cellStyle name="Calculation 2 4 2 2 2 15" xfId="3400"/>
    <cellStyle name="Calculation 2 4 2 2 2 16" xfId="3401"/>
    <cellStyle name="Calculation 2 4 2 2 2 17" xfId="3402"/>
    <cellStyle name="Calculation 2 4 2 2 2 18" xfId="3403"/>
    <cellStyle name="Calculation 2 4 2 2 2 19" xfId="3404"/>
    <cellStyle name="Calculation 2 4 2 2 2 2" xfId="3405"/>
    <cellStyle name="Calculation 2 4 2 2 2 20" xfId="3406"/>
    <cellStyle name="Calculation 2 4 2 2 2 21" xfId="3407"/>
    <cellStyle name="Calculation 2 4 2 2 2 22" xfId="3408"/>
    <cellStyle name="Calculation 2 4 2 2 2 23" xfId="3409"/>
    <cellStyle name="Calculation 2 4 2 2 2 24" xfId="3410"/>
    <cellStyle name="Calculation 2 4 2 2 2 25" xfId="3411"/>
    <cellStyle name="Calculation 2 4 2 2 2 26" xfId="3412"/>
    <cellStyle name="Calculation 2 4 2 2 2 27" xfId="3413"/>
    <cellStyle name="Calculation 2 4 2 2 2 28" xfId="3414"/>
    <cellStyle name="Calculation 2 4 2 2 2 29" xfId="3415"/>
    <cellStyle name="Calculation 2 4 2 2 2 3" xfId="3416"/>
    <cellStyle name="Calculation 2 4 2 2 2 30" xfId="40156"/>
    <cellStyle name="Calculation 2 4 2 2 2 4" xfId="3417"/>
    <cellStyle name="Calculation 2 4 2 2 2 5" xfId="3418"/>
    <cellStyle name="Calculation 2 4 2 2 2 6" xfId="3419"/>
    <cellStyle name="Calculation 2 4 2 2 2 7" xfId="3420"/>
    <cellStyle name="Calculation 2 4 2 2 2 8" xfId="3421"/>
    <cellStyle name="Calculation 2 4 2 2 2 9" xfId="3422"/>
    <cellStyle name="Calculation 2 4 2 2 20" xfId="3423"/>
    <cellStyle name="Calculation 2 4 2 2 21" xfId="3424"/>
    <cellStyle name="Calculation 2 4 2 2 22" xfId="3425"/>
    <cellStyle name="Calculation 2 4 2 2 23" xfId="3426"/>
    <cellStyle name="Calculation 2 4 2 2 24" xfId="3427"/>
    <cellStyle name="Calculation 2 4 2 2 25" xfId="3428"/>
    <cellStyle name="Calculation 2 4 2 2 26" xfId="3429"/>
    <cellStyle name="Calculation 2 4 2 2 27" xfId="3430"/>
    <cellStyle name="Calculation 2 4 2 2 28" xfId="3431"/>
    <cellStyle name="Calculation 2 4 2 2 29" xfId="38650"/>
    <cellStyle name="Calculation 2 4 2 2 3" xfId="3432"/>
    <cellStyle name="Calculation 2 4 2 2 4" xfId="3433"/>
    <cellStyle name="Calculation 2 4 2 2 5" xfId="3434"/>
    <cellStyle name="Calculation 2 4 2 2 6" xfId="3435"/>
    <cellStyle name="Calculation 2 4 2 2 7" xfId="3436"/>
    <cellStyle name="Calculation 2 4 2 2 8" xfId="3437"/>
    <cellStyle name="Calculation 2 4 2 2 9" xfId="3438"/>
    <cellStyle name="Calculation 2 4 2 20" xfId="3439"/>
    <cellStyle name="Calculation 2 4 2 21" xfId="3440"/>
    <cellStyle name="Calculation 2 4 2 22" xfId="3441"/>
    <cellStyle name="Calculation 2 4 2 23" xfId="3442"/>
    <cellStyle name="Calculation 2 4 2 24" xfId="3443"/>
    <cellStyle name="Calculation 2 4 2 25" xfId="3444"/>
    <cellStyle name="Calculation 2 4 2 26" xfId="3445"/>
    <cellStyle name="Calculation 2 4 2 27" xfId="3446"/>
    <cellStyle name="Calculation 2 4 2 28" xfId="3447"/>
    <cellStyle name="Calculation 2 4 2 29" xfId="3448"/>
    <cellStyle name="Calculation 2 4 2 3" xfId="3449"/>
    <cellStyle name="Calculation 2 4 2 3 10" xfId="3450"/>
    <cellStyle name="Calculation 2 4 2 3 11" xfId="3451"/>
    <cellStyle name="Calculation 2 4 2 3 12" xfId="3452"/>
    <cellStyle name="Calculation 2 4 2 3 13" xfId="3453"/>
    <cellStyle name="Calculation 2 4 2 3 14" xfId="3454"/>
    <cellStyle name="Calculation 2 4 2 3 15" xfId="3455"/>
    <cellStyle name="Calculation 2 4 2 3 16" xfId="3456"/>
    <cellStyle name="Calculation 2 4 2 3 17" xfId="3457"/>
    <cellStyle name="Calculation 2 4 2 3 18" xfId="3458"/>
    <cellStyle name="Calculation 2 4 2 3 19" xfId="3459"/>
    <cellStyle name="Calculation 2 4 2 3 2" xfId="3460"/>
    <cellStyle name="Calculation 2 4 2 3 20" xfId="3461"/>
    <cellStyle name="Calculation 2 4 2 3 21" xfId="3462"/>
    <cellStyle name="Calculation 2 4 2 3 22" xfId="3463"/>
    <cellStyle name="Calculation 2 4 2 3 23" xfId="3464"/>
    <cellStyle name="Calculation 2 4 2 3 24" xfId="3465"/>
    <cellStyle name="Calculation 2 4 2 3 25" xfId="3466"/>
    <cellStyle name="Calculation 2 4 2 3 26" xfId="3467"/>
    <cellStyle name="Calculation 2 4 2 3 27" xfId="3468"/>
    <cellStyle name="Calculation 2 4 2 3 28" xfId="3469"/>
    <cellStyle name="Calculation 2 4 2 3 29" xfId="3470"/>
    <cellStyle name="Calculation 2 4 2 3 3" xfId="3471"/>
    <cellStyle name="Calculation 2 4 2 3 30" xfId="39906"/>
    <cellStyle name="Calculation 2 4 2 3 4" xfId="3472"/>
    <cellStyle name="Calculation 2 4 2 3 5" xfId="3473"/>
    <cellStyle name="Calculation 2 4 2 3 6" xfId="3474"/>
    <cellStyle name="Calculation 2 4 2 3 7" xfId="3475"/>
    <cellStyle name="Calculation 2 4 2 3 8" xfId="3476"/>
    <cellStyle name="Calculation 2 4 2 3 9" xfId="3477"/>
    <cellStyle name="Calculation 2 4 2 30" xfId="38649"/>
    <cellStyle name="Calculation 2 4 2 4" xfId="3478"/>
    <cellStyle name="Calculation 2 4 2 5" xfId="3479"/>
    <cellStyle name="Calculation 2 4 2 6" xfId="3480"/>
    <cellStyle name="Calculation 2 4 2 7" xfId="3481"/>
    <cellStyle name="Calculation 2 4 2 8" xfId="3482"/>
    <cellStyle name="Calculation 2 4 2 9" xfId="3483"/>
    <cellStyle name="Calculation 2 4 20" xfId="3484"/>
    <cellStyle name="Calculation 2 4 21" xfId="3485"/>
    <cellStyle name="Calculation 2 4 22" xfId="3486"/>
    <cellStyle name="Calculation 2 4 23" xfId="3487"/>
    <cellStyle name="Calculation 2 4 24" xfId="3488"/>
    <cellStyle name="Calculation 2 4 25" xfId="3489"/>
    <cellStyle name="Calculation 2 4 26" xfId="3490"/>
    <cellStyle name="Calculation 2 4 27" xfId="3491"/>
    <cellStyle name="Calculation 2 4 28" xfId="3492"/>
    <cellStyle name="Calculation 2 4 29" xfId="3493"/>
    <cellStyle name="Calculation 2 4 3" xfId="3494"/>
    <cellStyle name="Calculation 2 4 3 10" xfId="3495"/>
    <cellStyle name="Calculation 2 4 3 11" xfId="3496"/>
    <cellStyle name="Calculation 2 4 3 12" xfId="3497"/>
    <cellStyle name="Calculation 2 4 3 13" xfId="3498"/>
    <cellStyle name="Calculation 2 4 3 14" xfId="3499"/>
    <cellStyle name="Calculation 2 4 3 15" xfId="3500"/>
    <cellStyle name="Calculation 2 4 3 16" xfId="3501"/>
    <cellStyle name="Calculation 2 4 3 17" xfId="3502"/>
    <cellStyle name="Calculation 2 4 3 18" xfId="3503"/>
    <cellStyle name="Calculation 2 4 3 19" xfId="3504"/>
    <cellStyle name="Calculation 2 4 3 2" xfId="3505"/>
    <cellStyle name="Calculation 2 4 3 2 10" xfId="3506"/>
    <cellStyle name="Calculation 2 4 3 2 11" xfId="3507"/>
    <cellStyle name="Calculation 2 4 3 2 12" xfId="3508"/>
    <cellStyle name="Calculation 2 4 3 2 13" xfId="3509"/>
    <cellStyle name="Calculation 2 4 3 2 14" xfId="3510"/>
    <cellStyle name="Calculation 2 4 3 2 15" xfId="3511"/>
    <cellStyle name="Calculation 2 4 3 2 16" xfId="3512"/>
    <cellStyle name="Calculation 2 4 3 2 17" xfId="3513"/>
    <cellStyle name="Calculation 2 4 3 2 18" xfId="3514"/>
    <cellStyle name="Calculation 2 4 3 2 19" xfId="3515"/>
    <cellStyle name="Calculation 2 4 3 2 2" xfId="3516"/>
    <cellStyle name="Calculation 2 4 3 2 20" xfId="3517"/>
    <cellStyle name="Calculation 2 4 3 2 21" xfId="3518"/>
    <cellStyle name="Calculation 2 4 3 2 22" xfId="3519"/>
    <cellStyle name="Calculation 2 4 3 2 23" xfId="3520"/>
    <cellStyle name="Calculation 2 4 3 2 24" xfId="3521"/>
    <cellStyle name="Calculation 2 4 3 2 25" xfId="3522"/>
    <cellStyle name="Calculation 2 4 3 2 26" xfId="3523"/>
    <cellStyle name="Calculation 2 4 3 2 27" xfId="3524"/>
    <cellStyle name="Calculation 2 4 3 2 28" xfId="3525"/>
    <cellStyle name="Calculation 2 4 3 2 29" xfId="3526"/>
    <cellStyle name="Calculation 2 4 3 2 3" xfId="3527"/>
    <cellStyle name="Calculation 2 4 3 2 30" xfId="40073"/>
    <cellStyle name="Calculation 2 4 3 2 4" xfId="3528"/>
    <cellStyle name="Calculation 2 4 3 2 5" xfId="3529"/>
    <cellStyle name="Calculation 2 4 3 2 6" xfId="3530"/>
    <cellStyle name="Calculation 2 4 3 2 7" xfId="3531"/>
    <cellStyle name="Calculation 2 4 3 2 8" xfId="3532"/>
    <cellStyle name="Calculation 2 4 3 2 9" xfId="3533"/>
    <cellStyle name="Calculation 2 4 3 20" xfId="3534"/>
    <cellStyle name="Calculation 2 4 3 21" xfId="3535"/>
    <cellStyle name="Calculation 2 4 3 22" xfId="3536"/>
    <cellStyle name="Calculation 2 4 3 23" xfId="3537"/>
    <cellStyle name="Calculation 2 4 3 24" xfId="3538"/>
    <cellStyle name="Calculation 2 4 3 25" xfId="3539"/>
    <cellStyle name="Calculation 2 4 3 26" xfId="3540"/>
    <cellStyle name="Calculation 2 4 3 27" xfId="3541"/>
    <cellStyle name="Calculation 2 4 3 28" xfId="3542"/>
    <cellStyle name="Calculation 2 4 3 29" xfId="38651"/>
    <cellStyle name="Calculation 2 4 3 3" xfId="3543"/>
    <cellStyle name="Calculation 2 4 3 4" xfId="3544"/>
    <cellStyle name="Calculation 2 4 3 5" xfId="3545"/>
    <cellStyle name="Calculation 2 4 3 6" xfId="3546"/>
    <cellStyle name="Calculation 2 4 3 7" xfId="3547"/>
    <cellStyle name="Calculation 2 4 3 8" xfId="3548"/>
    <cellStyle name="Calculation 2 4 3 9" xfId="3549"/>
    <cellStyle name="Calculation 2 4 30" xfId="3550"/>
    <cellStyle name="Calculation 2 4 31" xfId="38648"/>
    <cellStyle name="Calculation 2 4 4" xfId="3551"/>
    <cellStyle name="Calculation 2 4 4 10" xfId="3552"/>
    <cellStyle name="Calculation 2 4 4 11" xfId="3553"/>
    <cellStyle name="Calculation 2 4 4 12" xfId="3554"/>
    <cellStyle name="Calculation 2 4 4 13" xfId="3555"/>
    <cellStyle name="Calculation 2 4 4 14" xfId="3556"/>
    <cellStyle name="Calculation 2 4 4 15" xfId="3557"/>
    <cellStyle name="Calculation 2 4 4 16" xfId="3558"/>
    <cellStyle name="Calculation 2 4 4 17" xfId="3559"/>
    <cellStyle name="Calculation 2 4 4 18" xfId="3560"/>
    <cellStyle name="Calculation 2 4 4 19" xfId="3561"/>
    <cellStyle name="Calculation 2 4 4 2" xfId="3562"/>
    <cellStyle name="Calculation 2 4 4 20" xfId="3563"/>
    <cellStyle name="Calculation 2 4 4 21" xfId="3564"/>
    <cellStyle name="Calculation 2 4 4 22" xfId="3565"/>
    <cellStyle name="Calculation 2 4 4 23" xfId="3566"/>
    <cellStyle name="Calculation 2 4 4 24" xfId="3567"/>
    <cellStyle name="Calculation 2 4 4 25" xfId="3568"/>
    <cellStyle name="Calculation 2 4 4 26" xfId="3569"/>
    <cellStyle name="Calculation 2 4 4 27" xfId="3570"/>
    <cellStyle name="Calculation 2 4 4 28" xfId="3571"/>
    <cellStyle name="Calculation 2 4 4 29" xfId="3572"/>
    <cellStyle name="Calculation 2 4 4 3" xfId="3573"/>
    <cellStyle name="Calculation 2 4 4 30" xfId="39565"/>
    <cellStyle name="Calculation 2 4 4 4" xfId="3574"/>
    <cellStyle name="Calculation 2 4 4 5" xfId="3575"/>
    <cellStyle name="Calculation 2 4 4 6" xfId="3576"/>
    <cellStyle name="Calculation 2 4 4 7" xfId="3577"/>
    <cellStyle name="Calculation 2 4 4 8" xfId="3578"/>
    <cellStyle name="Calculation 2 4 4 9" xfId="3579"/>
    <cellStyle name="Calculation 2 4 5" xfId="3580"/>
    <cellStyle name="Calculation 2 4 6" xfId="3581"/>
    <cellStyle name="Calculation 2 4 7" xfId="3582"/>
    <cellStyle name="Calculation 2 4 8" xfId="3583"/>
    <cellStyle name="Calculation 2 4 9" xfId="3584"/>
    <cellStyle name="Calculation 2 5" xfId="3585"/>
    <cellStyle name="Calculation 2 5 10" xfId="3586"/>
    <cellStyle name="Calculation 2 5 11" xfId="3587"/>
    <cellStyle name="Calculation 2 5 12" xfId="3588"/>
    <cellStyle name="Calculation 2 5 13" xfId="3589"/>
    <cellStyle name="Calculation 2 5 14" xfId="3590"/>
    <cellStyle name="Calculation 2 5 15" xfId="3591"/>
    <cellStyle name="Calculation 2 5 16" xfId="3592"/>
    <cellStyle name="Calculation 2 5 17" xfId="3593"/>
    <cellStyle name="Calculation 2 5 18" xfId="3594"/>
    <cellStyle name="Calculation 2 5 19" xfId="3595"/>
    <cellStyle name="Calculation 2 5 2" xfId="3596"/>
    <cellStyle name="Calculation 2 5 2 10" xfId="3597"/>
    <cellStyle name="Calculation 2 5 2 11" xfId="3598"/>
    <cellStyle name="Calculation 2 5 2 12" xfId="3599"/>
    <cellStyle name="Calculation 2 5 2 13" xfId="3600"/>
    <cellStyle name="Calculation 2 5 2 14" xfId="3601"/>
    <cellStyle name="Calculation 2 5 2 15" xfId="3602"/>
    <cellStyle name="Calculation 2 5 2 16" xfId="3603"/>
    <cellStyle name="Calculation 2 5 2 17" xfId="3604"/>
    <cellStyle name="Calculation 2 5 2 18" xfId="3605"/>
    <cellStyle name="Calculation 2 5 2 19" xfId="3606"/>
    <cellStyle name="Calculation 2 5 2 2" xfId="3607"/>
    <cellStyle name="Calculation 2 5 2 2 10" xfId="3608"/>
    <cellStyle name="Calculation 2 5 2 2 11" xfId="3609"/>
    <cellStyle name="Calculation 2 5 2 2 12" xfId="3610"/>
    <cellStyle name="Calculation 2 5 2 2 13" xfId="3611"/>
    <cellStyle name="Calculation 2 5 2 2 14" xfId="3612"/>
    <cellStyle name="Calculation 2 5 2 2 15" xfId="3613"/>
    <cellStyle name="Calculation 2 5 2 2 16" xfId="3614"/>
    <cellStyle name="Calculation 2 5 2 2 17" xfId="3615"/>
    <cellStyle name="Calculation 2 5 2 2 18" xfId="3616"/>
    <cellStyle name="Calculation 2 5 2 2 19" xfId="3617"/>
    <cellStyle name="Calculation 2 5 2 2 2" xfId="3618"/>
    <cellStyle name="Calculation 2 5 2 2 2 10" xfId="3619"/>
    <cellStyle name="Calculation 2 5 2 2 2 11" xfId="3620"/>
    <cellStyle name="Calculation 2 5 2 2 2 12" xfId="3621"/>
    <cellStyle name="Calculation 2 5 2 2 2 13" xfId="3622"/>
    <cellStyle name="Calculation 2 5 2 2 2 14" xfId="3623"/>
    <cellStyle name="Calculation 2 5 2 2 2 15" xfId="3624"/>
    <cellStyle name="Calculation 2 5 2 2 2 16" xfId="3625"/>
    <cellStyle name="Calculation 2 5 2 2 2 17" xfId="3626"/>
    <cellStyle name="Calculation 2 5 2 2 2 18" xfId="3627"/>
    <cellStyle name="Calculation 2 5 2 2 2 19" xfId="3628"/>
    <cellStyle name="Calculation 2 5 2 2 2 2" xfId="3629"/>
    <cellStyle name="Calculation 2 5 2 2 2 20" xfId="3630"/>
    <cellStyle name="Calculation 2 5 2 2 2 21" xfId="3631"/>
    <cellStyle name="Calculation 2 5 2 2 2 22" xfId="3632"/>
    <cellStyle name="Calculation 2 5 2 2 2 23" xfId="3633"/>
    <cellStyle name="Calculation 2 5 2 2 2 24" xfId="3634"/>
    <cellStyle name="Calculation 2 5 2 2 2 25" xfId="3635"/>
    <cellStyle name="Calculation 2 5 2 2 2 26" xfId="3636"/>
    <cellStyle name="Calculation 2 5 2 2 2 27" xfId="3637"/>
    <cellStyle name="Calculation 2 5 2 2 2 28" xfId="3638"/>
    <cellStyle name="Calculation 2 5 2 2 2 29" xfId="3639"/>
    <cellStyle name="Calculation 2 5 2 2 2 3" xfId="3640"/>
    <cellStyle name="Calculation 2 5 2 2 2 30" xfId="40137"/>
    <cellStyle name="Calculation 2 5 2 2 2 4" xfId="3641"/>
    <cellStyle name="Calculation 2 5 2 2 2 5" xfId="3642"/>
    <cellStyle name="Calculation 2 5 2 2 2 6" xfId="3643"/>
    <cellStyle name="Calculation 2 5 2 2 2 7" xfId="3644"/>
    <cellStyle name="Calculation 2 5 2 2 2 8" xfId="3645"/>
    <cellStyle name="Calculation 2 5 2 2 2 9" xfId="3646"/>
    <cellStyle name="Calculation 2 5 2 2 20" xfId="3647"/>
    <cellStyle name="Calculation 2 5 2 2 21" xfId="3648"/>
    <cellStyle name="Calculation 2 5 2 2 22" xfId="3649"/>
    <cellStyle name="Calculation 2 5 2 2 23" xfId="3650"/>
    <cellStyle name="Calculation 2 5 2 2 24" xfId="3651"/>
    <cellStyle name="Calculation 2 5 2 2 25" xfId="3652"/>
    <cellStyle name="Calculation 2 5 2 2 26" xfId="3653"/>
    <cellStyle name="Calculation 2 5 2 2 27" xfId="3654"/>
    <cellStyle name="Calculation 2 5 2 2 28" xfId="3655"/>
    <cellStyle name="Calculation 2 5 2 2 29" xfId="38654"/>
    <cellStyle name="Calculation 2 5 2 2 3" xfId="3656"/>
    <cellStyle name="Calculation 2 5 2 2 4" xfId="3657"/>
    <cellStyle name="Calculation 2 5 2 2 5" xfId="3658"/>
    <cellStyle name="Calculation 2 5 2 2 6" xfId="3659"/>
    <cellStyle name="Calculation 2 5 2 2 7" xfId="3660"/>
    <cellStyle name="Calculation 2 5 2 2 8" xfId="3661"/>
    <cellStyle name="Calculation 2 5 2 2 9" xfId="3662"/>
    <cellStyle name="Calculation 2 5 2 20" xfId="3663"/>
    <cellStyle name="Calculation 2 5 2 21" xfId="3664"/>
    <cellStyle name="Calculation 2 5 2 22" xfId="3665"/>
    <cellStyle name="Calculation 2 5 2 23" xfId="3666"/>
    <cellStyle name="Calculation 2 5 2 24" xfId="3667"/>
    <cellStyle name="Calculation 2 5 2 25" xfId="3668"/>
    <cellStyle name="Calculation 2 5 2 26" xfId="3669"/>
    <cellStyle name="Calculation 2 5 2 27" xfId="3670"/>
    <cellStyle name="Calculation 2 5 2 28" xfId="3671"/>
    <cellStyle name="Calculation 2 5 2 29" xfId="3672"/>
    <cellStyle name="Calculation 2 5 2 3" xfId="3673"/>
    <cellStyle name="Calculation 2 5 2 3 10" xfId="3674"/>
    <cellStyle name="Calculation 2 5 2 3 11" xfId="3675"/>
    <cellStyle name="Calculation 2 5 2 3 12" xfId="3676"/>
    <cellStyle name="Calculation 2 5 2 3 13" xfId="3677"/>
    <cellStyle name="Calculation 2 5 2 3 14" xfId="3678"/>
    <cellStyle name="Calculation 2 5 2 3 15" xfId="3679"/>
    <cellStyle name="Calculation 2 5 2 3 16" xfId="3680"/>
    <cellStyle name="Calculation 2 5 2 3 17" xfId="3681"/>
    <cellStyle name="Calculation 2 5 2 3 18" xfId="3682"/>
    <cellStyle name="Calculation 2 5 2 3 19" xfId="3683"/>
    <cellStyle name="Calculation 2 5 2 3 2" xfId="3684"/>
    <cellStyle name="Calculation 2 5 2 3 20" xfId="3685"/>
    <cellStyle name="Calculation 2 5 2 3 21" xfId="3686"/>
    <cellStyle name="Calculation 2 5 2 3 22" xfId="3687"/>
    <cellStyle name="Calculation 2 5 2 3 23" xfId="3688"/>
    <cellStyle name="Calculation 2 5 2 3 24" xfId="3689"/>
    <cellStyle name="Calculation 2 5 2 3 25" xfId="3690"/>
    <cellStyle name="Calculation 2 5 2 3 26" xfId="3691"/>
    <cellStyle name="Calculation 2 5 2 3 27" xfId="3692"/>
    <cellStyle name="Calculation 2 5 2 3 28" xfId="3693"/>
    <cellStyle name="Calculation 2 5 2 3 29" xfId="3694"/>
    <cellStyle name="Calculation 2 5 2 3 3" xfId="3695"/>
    <cellStyle name="Calculation 2 5 2 3 30" xfId="39882"/>
    <cellStyle name="Calculation 2 5 2 3 4" xfId="3696"/>
    <cellStyle name="Calculation 2 5 2 3 5" xfId="3697"/>
    <cellStyle name="Calculation 2 5 2 3 6" xfId="3698"/>
    <cellStyle name="Calculation 2 5 2 3 7" xfId="3699"/>
    <cellStyle name="Calculation 2 5 2 3 8" xfId="3700"/>
    <cellStyle name="Calculation 2 5 2 3 9" xfId="3701"/>
    <cellStyle name="Calculation 2 5 2 30" xfId="38653"/>
    <cellStyle name="Calculation 2 5 2 4" xfId="3702"/>
    <cellStyle name="Calculation 2 5 2 5" xfId="3703"/>
    <cellStyle name="Calculation 2 5 2 6" xfId="3704"/>
    <cellStyle name="Calculation 2 5 2 7" xfId="3705"/>
    <cellStyle name="Calculation 2 5 2 8" xfId="3706"/>
    <cellStyle name="Calculation 2 5 2 9" xfId="3707"/>
    <cellStyle name="Calculation 2 5 20" xfId="3708"/>
    <cellStyle name="Calculation 2 5 21" xfId="3709"/>
    <cellStyle name="Calculation 2 5 22" xfId="3710"/>
    <cellStyle name="Calculation 2 5 23" xfId="3711"/>
    <cellStyle name="Calculation 2 5 24" xfId="3712"/>
    <cellStyle name="Calculation 2 5 25" xfId="3713"/>
    <cellStyle name="Calculation 2 5 26" xfId="3714"/>
    <cellStyle name="Calculation 2 5 27" xfId="3715"/>
    <cellStyle name="Calculation 2 5 28" xfId="3716"/>
    <cellStyle name="Calculation 2 5 29" xfId="3717"/>
    <cellStyle name="Calculation 2 5 3" xfId="3718"/>
    <cellStyle name="Calculation 2 5 3 10" xfId="3719"/>
    <cellStyle name="Calculation 2 5 3 11" xfId="3720"/>
    <cellStyle name="Calculation 2 5 3 12" xfId="3721"/>
    <cellStyle name="Calculation 2 5 3 13" xfId="3722"/>
    <cellStyle name="Calculation 2 5 3 14" xfId="3723"/>
    <cellStyle name="Calculation 2 5 3 15" xfId="3724"/>
    <cellStyle name="Calculation 2 5 3 16" xfId="3725"/>
    <cellStyle name="Calculation 2 5 3 17" xfId="3726"/>
    <cellStyle name="Calculation 2 5 3 18" xfId="3727"/>
    <cellStyle name="Calculation 2 5 3 19" xfId="3728"/>
    <cellStyle name="Calculation 2 5 3 2" xfId="3729"/>
    <cellStyle name="Calculation 2 5 3 2 10" xfId="3730"/>
    <cellStyle name="Calculation 2 5 3 2 11" xfId="3731"/>
    <cellStyle name="Calculation 2 5 3 2 12" xfId="3732"/>
    <cellStyle name="Calculation 2 5 3 2 13" xfId="3733"/>
    <cellStyle name="Calculation 2 5 3 2 14" xfId="3734"/>
    <cellStyle name="Calculation 2 5 3 2 15" xfId="3735"/>
    <cellStyle name="Calculation 2 5 3 2 16" xfId="3736"/>
    <cellStyle name="Calculation 2 5 3 2 17" xfId="3737"/>
    <cellStyle name="Calculation 2 5 3 2 18" xfId="3738"/>
    <cellStyle name="Calculation 2 5 3 2 19" xfId="3739"/>
    <cellStyle name="Calculation 2 5 3 2 2" xfId="3740"/>
    <cellStyle name="Calculation 2 5 3 2 20" xfId="3741"/>
    <cellStyle name="Calculation 2 5 3 2 21" xfId="3742"/>
    <cellStyle name="Calculation 2 5 3 2 22" xfId="3743"/>
    <cellStyle name="Calculation 2 5 3 2 23" xfId="3744"/>
    <cellStyle name="Calculation 2 5 3 2 24" xfId="3745"/>
    <cellStyle name="Calculation 2 5 3 2 25" xfId="3746"/>
    <cellStyle name="Calculation 2 5 3 2 26" xfId="3747"/>
    <cellStyle name="Calculation 2 5 3 2 27" xfId="3748"/>
    <cellStyle name="Calculation 2 5 3 2 28" xfId="3749"/>
    <cellStyle name="Calculation 2 5 3 2 29" xfId="3750"/>
    <cellStyle name="Calculation 2 5 3 2 3" xfId="3751"/>
    <cellStyle name="Calculation 2 5 3 2 30" xfId="40046"/>
    <cellStyle name="Calculation 2 5 3 2 4" xfId="3752"/>
    <cellStyle name="Calculation 2 5 3 2 5" xfId="3753"/>
    <cellStyle name="Calculation 2 5 3 2 6" xfId="3754"/>
    <cellStyle name="Calculation 2 5 3 2 7" xfId="3755"/>
    <cellStyle name="Calculation 2 5 3 2 8" xfId="3756"/>
    <cellStyle name="Calculation 2 5 3 2 9" xfId="3757"/>
    <cellStyle name="Calculation 2 5 3 20" xfId="3758"/>
    <cellStyle name="Calculation 2 5 3 21" xfId="3759"/>
    <cellStyle name="Calculation 2 5 3 22" xfId="3760"/>
    <cellStyle name="Calculation 2 5 3 23" xfId="3761"/>
    <cellStyle name="Calculation 2 5 3 24" xfId="3762"/>
    <cellStyle name="Calculation 2 5 3 25" xfId="3763"/>
    <cellStyle name="Calculation 2 5 3 26" xfId="3764"/>
    <cellStyle name="Calculation 2 5 3 27" xfId="3765"/>
    <cellStyle name="Calculation 2 5 3 28" xfId="3766"/>
    <cellStyle name="Calculation 2 5 3 29" xfId="38655"/>
    <cellStyle name="Calculation 2 5 3 3" xfId="3767"/>
    <cellStyle name="Calculation 2 5 3 4" xfId="3768"/>
    <cellStyle name="Calculation 2 5 3 5" xfId="3769"/>
    <cellStyle name="Calculation 2 5 3 6" xfId="3770"/>
    <cellStyle name="Calculation 2 5 3 7" xfId="3771"/>
    <cellStyle name="Calculation 2 5 3 8" xfId="3772"/>
    <cellStyle name="Calculation 2 5 3 9" xfId="3773"/>
    <cellStyle name="Calculation 2 5 30" xfId="3774"/>
    <cellStyle name="Calculation 2 5 31" xfId="38652"/>
    <cellStyle name="Calculation 2 5 4" xfId="3775"/>
    <cellStyle name="Calculation 2 5 4 10" xfId="3776"/>
    <cellStyle name="Calculation 2 5 4 11" xfId="3777"/>
    <cellStyle name="Calculation 2 5 4 12" xfId="3778"/>
    <cellStyle name="Calculation 2 5 4 13" xfId="3779"/>
    <cellStyle name="Calculation 2 5 4 14" xfId="3780"/>
    <cellStyle name="Calculation 2 5 4 15" xfId="3781"/>
    <cellStyle name="Calculation 2 5 4 16" xfId="3782"/>
    <cellStyle name="Calculation 2 5 4 17" xfId="3783"/>
    <cellStyle name="Calculation 2 5 4 18" xfId="3784"/>
    <cellStyle name="Calculation 2 5 4 19" xfId="3785"/>
    <cellStyle name="Calculation 2 5 4 2" xfId="3786"/>
    <cellStyle name="Calculation 2 5 4 20" xfId="3787"/>
    <cellStyle name="Calculation 2 5 4 21" xfId="3788"/>
    <cellStyle name="Calculation 2 5 4 22" xfId="3789"/>
    <cellStyle name="Calculation 2 5 4 23" xfId="3790"/>
    <cellStyle name="Calculation 2 5 4 24" xfId="3791"/>
    <cellStyle name="Calculation 2 5 4 25" xfId="3792"/>
    <cellStyle name="Calculation 2 5 4 26" xfId="3793"/>
    <cellStyle name="Calculation 2 5 4 27" xfId="3794"/>
    <cellStyle name="Calculation 2 5 4 28" xfId="3795"/>
    <cellStyle name="Calculation 2 5 4 29" xfId="3796"/>
    <cellStyle name="Calculation 2 5 4 3" xfId="3797"/>
    <cellStyle name="Calculation 2 5 4 30" xfId="39633"/>
    <cellStyle name="Calculation 2 5 4 4" xfId="3798"/>
    <cellStyle name="Calculation 2 5 4 5" xfId="3799"/>
    <cellStyle name="Calculation 2 5 4 6" xfId="3800"/>
    <cellStyle name="Calculation 2 5 4 7" xfId="3801"/>
    <cellStyle name="Calculation 2 5 4 8" xfId="3802"/>
    <cellStyle name="Calculation 2 5 4 9" xfId="3803"/>
    <cellStyle name="Calculation 2 5 5" xfId="3804"/>
    <cellStyle name="Calculation 2 5 6" xfId="3805"/>
    <cellStyle name="Calculation 2 5 7" xfId="3806"/>
    <cellStyle name="Calculation 2 5 8" xfId="3807"/>
    <cellStyle name="Calculation 2 5 9" xfId="3808"/>
    <cellStyle name="Calculation 2 6" xfId="3809"/>
    <cellStyle name="Calculation 2 6 10" xfId="3810"/>
    <cellStyle name="Calculation 2 6 11" xfId="3811"/>
    <cellStyle name="Calculation 2 6 12" xfId="3812"/>
    <cellStyle name="Calculation 2 6 13" xfId="3813"/>
    <cellStyle name="Calculation 2 6 14" xfId="3814"/>
    <cellStyle name="Calculation 2 6 15" xfId="3815"/>
    <cellStyle name="Calculation 2 6 16" xfId="3816"/>
    <cellStyle name="Calculation 2 6 17" xfId="3817"/>
    <cellStyle name="Calculation 2 6 18" xfId="3818"/>
    <cellStyle name="Calculation 2 6 19" xfId="3819"/>
    <cellStyle name="Calculation 2 6 2" xfId="3820"/>
    <cellStyle name="Calculation 2 6 2 10" xfId="3821"/>
    <cellStyle name="Calculation 2 6 2 11" xfId="3822"/>
    <cellStyle name="Calculation 2 6 2 12" xfId="3823"/>
    <cellStyle name="Calculation 2 6 2 13" xfId="3824"/>
    <cellStyle name="Calculation 2 6 2 14" xfId="3825"/>
    <cellStyle name="Calculation 2 6 2 15" xfId="3826"/>
    <cellStyle name="Calculation 2 6 2 16" xfId="3827"/>
    <cellStyle name="Calculation 2 6 2 17" xfId="3828"/>
    <cellStyle name="Calculation 2 6 2 18" xfId="3829"/>
    <cellStyle name="Calculation 2 6 2 19" xfId="3830"/>
    <cellStyle name="Calculation 2 6 2 2" xfId="3831"/>
    <cellStyle name="Calculation 2 6 2 2 10" xfId="3832"/>
    <cellStyle name="Calculation 2 6 2 2 11" xfId="3833"/>
    <cellStyle name="Calculation 2 6 2 2 12" xfId="3834"/>
    <cellStyle name="Calculation 2 6 2 2 13" xfId="3835"/>
    <cellStyle name="Calculation 2 6 2 2 14" xfId="3836"/>
    <cellStyle name="Calculation 2 6 2 2 15" xfId="3837"/>
    <cellStyle name="Calculation 2 6 2 2 16" xfId="3838"/>
    <cellStyle name="Calculation 2 6 2 2 17" xfId="3839"/>
    <cellStyle name="Calculation 2 6 2 2 18" xfId="3840"/>
    <cellStyle name="Calculation 2 6 2 2 19" xfId="3841"/>
    <cellStyle name="Calculation 2 6 2 2 2" xfId="3842"/>
    <cellStyle name="Calculation 2 6 2 2 20" xfId="3843"/>
    <cellStyle name="Calculation 2 6 2 2 21" xfId="3844"/>
    <cellStyle name="Calculation 2 6 2 2 22" xfId="3845"/>
    <cellStyle name="Calculation 2 6 2 2 23" xfId="3846"/>
    <cellStyle name="Calculation 2 6 2 2 24" xfId="3847"/>
    <cellStyle name="Calculation 2 6 2 2 25" xfId="3848"/>
    <cellStyle name="Calculation 2 6 2 2 26" xfId="3849"/>
    <cellStyle name="Calculation 2 6 2 2 27" xfId="3850"/>
    <cellStyle name="Calculation 2 6 2 2 28" xfId="3851"/>
    <cellStyle name="Calculation 2 6 2 2 29" xfId="3852"/>
    <cellStyle name="Calculation 2 6 2 2 3" xfId="3853"/>
    <cellStyle name="Calculation 2 6 2 2 30" xfId="40155"/>
    <cellStyle name="Calculation 2 6 2 2 4" xfId="3854"/>
    <cellStyle name="Calculation 2 6 2 2 5" xfId="3855"/>
    <cellStyle name="Calculation 2 6 2 2 6" xfId="3856"/>
    <cellStyle name="Calculation 2 6 2 2 7" xfId="3857"/>
    <cellStyle name="Calculation 2 6 2 2 8" xfId="3858"/>
    <cellStyle name="Calculation 2 6 2 2 9" xfId="3859"/>
    <cellStyle name="Calculation 2 6 2 20" xfId="3860"/>
    <cellStyle name="Calculation 2 6 2 21" xfId="3861"/>
    <cellStyle name="Calculation 2 6 2 22" xfId="3862"/>
    <cellStyle name="Calculation 2 6 2 23" xfId="3863"/>
    <cellStyle name="Calculation 2 6 2 24" xfId="3864"/>
    <cellStyle name="Calculation 2 6 2 25" xfId="3865"/>
    <cellStyle name="Calculation 2 6 2 26" xfId="3866"/>
    <cellStyle name="Calculation 2 6 2 27" xfId="3867"/>
    <cellStyle name="Calculation 2 6 2 28" xfId="3868"/>
    <cellStyle name="Calculation 2 6 2 29" xfId="38657"/>
    <cellStyle name="Calculation 2 6 2 3" xfId="3869"/>
    <cellStyle name="Calculation 2 6 2 4" xfId="3870"/>
    <cellStyle name="Calculation 2 6 2 5" xfId="3871"/>
    <cellStyle name="Calculation 2 6 2 6" xfId="3872"/>
    <cellStyle name="Calculation 2 6 2 7" xfId="3873"/>
    <cellStyle name="Calculation 2 6 2 8" xfId="3874"/>
    <cellStyle name="Calculation 2 6 2 9" xfId="3875"/>
    <cellStyle name="Calculation 2 6 20" xfId="3876"/>
    <cellStyle name="Calculation 2 6 21" xfId="3877"/>
    <cellStyle name="Calculation 2 6 22" xfId="3878"/>
    <cellStyle name="Calculation 2 6 23" xfId="3879"/>
    <cellStyle name="Calculation 2 6 24" xfId="3880"/>
    <cellStyle name="Calculation 2 6 25" xfId="3881"/>
    <cellStyle name="Calculation 2 6 26" xfId="3882"/>
    <cellStyle name="Calculation 2 6 27" xfId="3883"/>
    <cellStyle name="Calculation 2 6 28" xfId="3884"/>
    <cellStyle name="Calculation 2 6 29" xfId="3885"/>
    <cellStyle name="Calculation 2 6 3" xfId="3886"/>
    <cellStyle name="Calculation 2 6 3 10" xfId="3887"/>
    <cellStyle name="Calculation 2 6 3 11" xfId="3888"/>
    <cellStyle name="Calculation 2 6 3 12" xfId="3889"/>
    <cellStyle name="Calculation 2 6 3 13" xfId="3890"/>
    <cellStyle name="Calculation 2 6 3 14" xfId="3891"/>
    <cellStyle name="Calculation 2 6 3 15" xfId="3892"/>
    <cellStyle name="Calculation 2 6 3 16" xfId="3893"/>
    <cellStyle name="Calculation 2 6 3 17" xfId="3894"/>
    <cellStyle name="Calculation 2 6 3 18" xfId="3895"/>
    <cellStyle name="Calculation 2 6 3 19" xfId="3896"/>
    <cellStyle name="Calculation 2 6 3 2" xfId="3897"/>
    <cellStyle name="Calculation 2 6 3 20" xfId="3898"/>
    <cellStyle name="Calculation 2 6 3 21" xfId="3899"/>
    <cellStyle name="Calculation 2 6 3 22" xfId="3900"/>
    <cellStyle name="Calculation 2 6 3 23" xfId="3901"/>
    <cellStyle name="Calculation 2 6 3 24" xfId="3902"/>
    <cellStyle name="Calculation 2 6 3 25" xfId="3903"/>
    <cellStyle name="Calculation 2 6 3 26" xfId="3904"/>
    <cellStyle name="Calculation 2 6 3 27" xfId="3905"/>
    <cellStyle name="Calculation 2 6 3 28" xfId="3906"/>
    <cellStyle name="Calculation 2 6 3 29" xfId="3907"/>
    <cellStyle name="Calculation 2 6 3 3" xfId="3908"/>
    <cellStyle name="Calculation 2 6 3 30" xfId="39904"/>
    <cellStyle name="Calculation 2 6 3 4" xfId="3909"/>
    <cellStyle name="Calculation 2 6 3 5" xfId="3910"/>
    <cellStyle name="Calculation 2 6 3 6" xfId="3911"/>
    <cellStyle name="Calculation 2 6 3 7" xfId="3912"/>
    <cellStyle name="Calculation 2 6 3 8" xfId="3913"/>
    <cellStyle name="Calculation 2 6 3 9" xfId="3914"/>
    <cellStyle name="Calculation 2 6 30" xfId="38656"/>
    <cellStyle name="Calculation 2 6 4" xfId="3915"/>
    <cellStyle name="Calculation 2 6 5" xfId="3916"/>
    <cellStyle name="Calculation 2 6 6" xfId="3917"/>
    <cellStyle name="Calculation 2 6 7" xfId="3918"/>
    <cellStyle name="Calculation 2 6 8" xfId="3919"/>
    <cellStyle name="Calculation 2 6 9" xfId="3920"/>
    <cellStyle name="Calculation 2 7" xfId="3921"/>
    <cellStyle name="Calculation 2 7 10" xfId="3922"/>
    <cellStyle name="Calculation 2 7 11" xfId="3923"/>
    <cellStyle name="Calculation 2 7 12" xfId="3924"/>
    <cellStyle name="Calculation 2 7 13" xfId="3925"/>
    <cellStyle name="Calculation 2 7 14" xfId="3926"/>
    <cellStyle name="Calculation 2 7 15" xfId="3927"/>
    <cellStyle name="Calculation 2 7 16" xfId="3928"/>
    <cellStyle name="Calculation 2 7 17" xfId="3929"/>
    <cellStyle name="Calculation 2 7 18" xfId="3930"/>
    <cellStyle name="Calculation 2 7 19" xfId="3931"/>
    <cellStyle name="Calculation 2 7 2" xfId="3932"/>
    <cellStyle name="Calculation 2 7 2 10" xfId="3933"/>
    <cellStyle name="Calculation 2 7 2 11" xfId="3934"/>
    <cellStyle name="Calculation 2 7 2 12" xfId="3935"/>
    <cellStyle name="Calculation 2 7 2 13" xfId="3936"/>
    <cellStyle name="Calculation 2 7 2 14" xfId="3937"/>
    <cellStyle name="Calculation 2 7 2 15" xfId="3938"/>
    <cellStyle name="Calculation 2 7 2 16" xfId="3939"/>
    <cellStyle name="Calculation 2 7 2 17" xfId="3940"/>
    <cellStyle name="Calculation 2 7 2 18" xfId="3941"/>
    <cellStyle name="Calculation 2 7 2 19" xfId="3942"/>
    <cellStyle name="Calculation 2 7 2 2" xfId="3943"/>
    <cellStyle name="Calculation 2 7 2 20" xfId="3944"/>
    <cellStyle name="Calculation 2 7 2 21" xfId="3945"/>
    <cellStyle name="Calculation 2 7 2 22" xfId="3946"/>
    <cellStyle name="Calculation 2 7 2 23" xfId="3947"/>
    <cellStyle name="Calculation 2 7 2 24" xfId="3948"/>
    <cellStyle name="Calculation 2 7 2 25" xfId="3949"/>
    <cellStyle name="Calculation 2 7 2 26" xfId="3950"/>
    <cellStyle name="Calculation 2 7 2 27" xfId="3951"/>
    <cellStyle name="Calculation 2 7 2 28" xfId="3952"/>
    <cellStyle name="Calculation 2 7 2 29" xfId="3953"/>
    <cellStyle name="Calculation 2 7 2 3" xfId="3954"/>
    <cellStyle name="Calculation 2 7 2 30" xfId="40032"/>
    <cellStyle name="Calculation 2 7 2 4" xfId="3955"/>
    <cellStyle name="Calculation 2 7 2 5" xfId="3956"/>
    <cellStyle name="Calculation 2 7 2 6" xfId="3957"/>
    <cellStyle name="Calculation 2 7 2 7" xfId="3958"/>
    <cellStyle name="Calculation 2 7 2 8" xfId="3959"/>
    <cellStyle name="Calculation 2 7 2 9" xfId="3960"/>
    <cellStyle name="Calculation 2 7 20" xfId="3961"/>
    <cellStyle name="Calculation 2 7 21" xfId="3962"/>
    <cellStyle name="Calculation 2 7 22" xfId="3963"/>
    <cellStyle name="Calculation 2 7 23" xfId="3964"/>
    <cellStyle name="Calculation 2 7 24" xfId="3965"/>
    <cellStyle name="Calculation 2 7 25" xfId="3966"/>
    <cellStyle name="Calculation 2 7 26" xfId="3967"/>
    <cellStyle name="Calculation 2 7 27" xfId="3968"/>
    <cellStyle name="Calculation 2 7 28" xfId="3969"/>
    <cellStyle name="Calculation 2 7 29" xfId="38658"/>
    <cellStyle name="Calculation 2 7 3" xfId="3970"/>
    <cellStyle name="Calculation 2 7 4" xfId="3971"/>
    <cellStyle name="Calculation 2 7 5" xfId="3972"/>
    <cellStyle name="Calculation 2 7 6" xfId="3973"/>
    <cellStyle name="Calculation 2 7 7" xfId="3974"/>
    <cellStyle name="Calculation 2 7 8" xfId="3975"/>
    <cellStyle name="Calculation 2 7 9" xfId="3976"/>
    <cellStyle name="Calculation 2 8" xfId="3977"/>
    <cellStyle name="Calculation 2 8 10" xfId="3978"/>
    <cellStyle name="Calculation 2 8 11" xfId="3979"/>
    <cellStyle name="Calculation 2 8 12" xfId="3980"/>
    <cellStyle name="Calculation 2 8 13" xfId="3981"/>
    <cellStyle name="Calculation 2 8 14" xfId="3982"/>
    <cellStyle name="Calculation 2 8 15" xfId="3983"/>
    <cellStyle name="Calculation 2 8 16" xfId="3984"/>
    <cellStyle name="Calculation 2 8 17" xfId="3985"/>
    <cellStyle name="Calculation 2 8 18" xfId="3986"/>
    <cellStyle name="Calculation 2 8 19" xfId="3987"/>
    <cellStyle name="Calculation 2 8 2" xfId="3988"/>
    <cellStyle name="Calculation 2 8 20" xfId="3989"/>
    <cellStyle name="Calculation 2 8 21" xfId="3990"/>
    <cellStyle name="Calculation 2 8 22" xfId="3991"/>
    <cellStyle name="Calculation 2 8 23" xfId="3992"/>
    <cellStyle name="Calculation 2 8 24" xfId="3993"/>
    <cellStyle name="Calculation 2 8 25" xfId="3994"/>
    <cellStyle name="Calculation 2 8 26" xfId="3995"/>
    <cellStyle name="Calculation 2 8 27" xfId="3996"/>
    <cellStyle name="Calculation 2 8 28" xfId="3997"/>
    <cellStyle name="Calculation 2 8 29" xfId="3998"/>
    <cellStyle name="Calculation 2 8 3" xfId="3999"/>
    <cellStyle name="Calculation 2 8 30" xfId="39360"/>
    <cellStyle name="Calculation 2 8 4" xfId="4000"/>
    <cellStyle name="Calculation 2 8 5" xfId="4001"/>
    <cellStyle name="Calculation 2 8 6" xfId="4002"/>
    <cellStyle name="Calculation 2 8 7" xfId="4003"/>
    <cellStyle name="Calculation 2 8 8" xfId="4004"/>
    <cellStyle name="Calculation 2 8 9" xfId="4005"/>
    <cellStyle name="Calculation 2 9" xfId="4006"/>
    <cellStyle name="Calculation 3" xfId="4007"/>
    <cellStyle name="Calculation 4" xfId="4008"/>
    <cellStyle name="Calculation 5" xfId="4009"/>
    <cellStyle name="Calculation 6" xfId="4010"/>
    <cellStyle name="Calculation 7" xfId="4011"/>
    <cellStyle name="Calculation 8" xfId="4012"/>
    <cellStyle name="Calculation 9" xfId="4013"/>
    <cellStyle name="Check Cell" xfId="49" builtinId="23" hidden="1"/>
    <cellStyle name="Check Cell 2" xfId="112"/>
    <cellStyle name="Check Cell 2 2" xfId="4014"/>
    <cellStyle name="Check Cell 2 2 2" xfId="4015"/>
    <cellStyle name="Check Cell 2 3" xfId="4016"/>
    <cellStyle name="Check Cell 2 4" xfId="4017"/>
    <cellStyle name="Check Cell 2 5" xfId="4018"/>
    <cellStyle name="Check Cell 3" xfId="4019"/>
    <cellStyle name="Check Cell 4" xfId="4020"/>
    <cellStyle name="Check Cell 5" xfId="4021"/>
    <cellStyle name="Check Cell 6" xfId="4022"/>
    <cellStyle name="Check Cell 7" xfId="4023"/>
    <cellStyle name="Check Cell 8" xfId="4024"/>
    <cellStyle name="Check Cell 9" xfId="4025"/>
    <cellStyle name="Comma" xfId="32" builtinId="3" hidden="1"/>
    <cellStyle name="Comma - ntj" xfId="4026"/>
    <cellStyle name="Comma - ntj 2" xfId="4027"/>
    <cellStyle name="Comma - nuku" xfId="4028"/>
    <cellStyle name="Comma [0]" xfId="33" builtinId="6" hidden="1"/>
    <cellStyle name="Comma [0] - ntj" xfId="4029"/>
    <cellStyle name="Comma [0] - nuku" xfId="4030"/>
    <cellStyle name="Comma [0] 10" xfId="4031"/>
    <cellStyle name="Comma [0] 11" xfId="4032"/>
    <cellStyle name="Comma [0] 12" xfId="4033"/>
    <cellStyle name="Comma [0] 13" xfId="4034"/>
    <cellStyle name="Comma [0] 14" xfId="4035"/>
    <cellStyle name="Comma [0] 15" xfId="4036"/>
    <cellStyle name="Comma [0] 16" xfId="4037"/>
    <cellStyle name="Comma [0] 17" xfId="4038"/>
    <cellStyle name="Comma [0] 18" xfId="4039"/>
    <cellStyle name="Comma [0] 19" xfId="4040"/>
    <cellStyle name="Comma [0] 19 10" xfId="38558"/>
    <cellStyle name="Comma [0] 19 2" xfId="4041"/>
    <cellStyle name="Comma [0] 19 2 2" xfId="4042"/>
    <cellStyle name="Comma [0] 19 2 2 2" xfId="4043"/>
    <cellStyle name="Comma [0] 19 2 2 3" xfId="4044"/>
    <cellStyle name="Comma [0] 19 2 2 4" xfId="4045"/>
    <cellStyle name="Comma [0] 19 2 2 5" xfId="4046"/>
    <cellStyle name="Comma [0] 19 2 2 6" xfId="4047"/>
    <cellStyle name="Comma [0] 19 2 2 7" xfId="39445"/>
    <cellStyle name="Comma [0] 19 3" xfId="4048"/>
    <cellStyle name="Comma [0] 19 3 2" xfId="4049"/>
    <cellStyle name="Comma [0] 19 3 2 2" xfId="4050"/>
    <cellStyle name="Comma [0] 19 3 2 3" xfId="4051"/>
    <cellStyle name="Comma [0] 19 3 2 4" xfId="4052"/>
    <cellStyle name="Comma [0] 19 3 2 5" xfId="4053"/>
    <cellStyle name="Comma [0] 19 3 2 6" xfId="4054"/>
    <cellStyle name="Comma [0] 19 3 2 7" xfId="39491"/>
    <cellStyle name="Comma [0] 19 3 3" xfId="4055"/>
    <cellStyle name="Comma [0] 19 3 3 2" xfId="4056"/>
    <cellStyle name="Comma [0] 19 3 3 3" xfId="4057"/>
    <cellStyle name="Comma [0] 19 3 3 4" xfId="4058"/>
    <cellStyle name="Comma [0] 19 3 3 5" xfId="4059"/>
    <cellStyle name="Comma [0] 19 3 3 6" xfId="4060"/>
    <cellStyle name="Comma [0] 19 3 3 7" xfId="40002"/>
    <cellStyle name="Comma [0] 19 3 4" xfId="4061"/>
    <cellStyle name="Comma [0] 19 3 5" xfId="4062"/>
    <cellStyle name="Comma [0] 19 3 6" xfId="4063"/>
    <cellStyle name="Comma [0] 19 3 7" xfId="4064"/>
    <cellStyle name="Comma [0] 19 3 8" xfId="4065"/>
    <cellStyle name="Comma [0] 19 3 9" xfId="38659"/>
    <cellStyle name="Comma [0] 19 4" xfId="4066"/>
    <cellStyle name="Comma [0] 19 4 2" xfId="4067"/>
    <cellStyle name="Comma [0] 19 4 3" xfId="4068"/>
    <cellStyle name="Comma [0] 19 4 4" xfId="4069"/>
    <cellStyle name="Comma [0] 19 4 5" xfId="4070"/>
    <cellStyle name="Comma [0] 19 4 6" xfId="4071"/>
    <cellStyle name="Comma [0] 19 4 7" xfId="39363"/>
    <cellStyle name="Comma [0] 19 5" xfId="4072"/>
    <cellStyle name="Comma [0] 19 6" xfId="4073"/>
    <cellStyle name="Comma [0] 19 7" xfId="4074"/>
    <cellStyle name="Comma [0] 19 8" xfId="4075"/>
    <cellStyle name="Comma [0] 19 9" xfId="4076"/>
    <cellStyle name="Comma [0] 2" xfId="113"/>
    <cellStyle name="Comma [0] 2 2" xfId="4077"/>
    <cellStyle name="Comma [0] 2 2 2" xfId="4078"/>
    <cellStyle name="Comma [0] 2 2 2 2" xfId="4079"/>
    <cellStyle name="Comma [0] 2 2 3" xfId="4080"/>
    <cellStyle name="Comma [0] 2 3" xfId="4081"/>
    <cellStyle name="Comma [0] 2 3 2" xfId="4082"/>
    <cellStyle name="Comma [0] 2 3 2 2" xfId="4083"/>
    <cellStyle name="Comma [0] 2 3 3" xfId="4084"/>
    <cellStyle name="Comma [0] 2 4" xfId="4085"/>
    <cellStyle name="Comma [0] 2 4 2" xfId="4086"/>
    <cellStyle name="Comma [0] 2 4 2 2" xfId="4087"/>
    <cellStyle name="Comma [0] 2 4 3" xfId="4088"/>
    <cellStyle name="Comma [0] 2 5" xfId="4089"/>
    <cellStyle name="Comma [0] 2 5 2" xfId="4090"/>
    <cellStyle name="Comma [0] 2 5 2 2" xfId="4091"/>
    <cellStyle name="Comma [0] 2 5 3" xfId="4092"/>
    <cellStyle name="Comma [0] 2 6" xfId="4093"/>
    <cellStyle name="Comma [0] 2 7" xfId="4094"/>
    <cellStyle name="Comma [0] 20" xfId="4095"/>
    <cellStyle name="Comma [0] 20 10" xfId="38559"/>
    <cellStyle name="Comma [0] 20 2" xfId="4096"/>
    <cellStyle name="Comma [0] 20 2 2" xfId="4097"/>
    <cellStyle name="Comma [0] 20 2 2 2" xfId="4098"/>
    <cellStyle name="Comma [0] 20 2 2 3" xfId="4099"/>
    <cellStyle name="Comma [0] 20 2 2 4" xfId="4100"/>
    <cellStyle name="Comma [0] 20 2 2 5" xfId="4101"/>
    <cellStyle name="Comma [0] 20 2 2 6" xfId="4102"/>
    <cellStyle name="Comma [0] 20 2 2 7" xfId="39446"/>
    <cellStyle name="Comma [0] 20 3" xfId="4103"/>
    <cellStyle name="Comma [0] 20 3 2" xfId="4104"/>
    <cellStyle name="Comma [0] 20 3 2 2" xfId="4105"/>
    <cellStyle name="Comma [0] 20 3 2 3" xfId="4106"/>
    <cellStyle name="Comma [0] 20 3 2 4" xfId="4107"/>
    <cellStyle name="Comma [0] 20 3 2 5" xfId="4108"/>
    <cellStyle name="Comma [0] 20 3 2 6" xfId="4109"/>
    <cellStyle name="Comma [0] 20 3 2 7" xfId="39492"/>
    <cellStyle name="Comma [0] 20 3 3" xfId="4110"/>
    <cellStyle name="Comma [0] 20 3 3 2" xfId="4111"/>
    <cellStyle name="Comma [0] 20 3 3 3" xfId="4112"/>
    <cellStyle name="Comma [0] 20 3 3 4" xfId="4113"/>
    <cellStyle name="Comma [0] 20 3 3 5" xfId="4114"/>
    <cellStyle name="Comma [0] 20 3 3 6" xfId="4115"/>
    <cellStyle name="Comma [0] 20 3 3 7" xfId="39999"/>
    <cellStyle name="Comma [0] 20 3 4" xfId="4116"/>
    <cellStyle name="Comma [0] 20 3 5" xfId="4117"/>
    <cellStyle name="Comma [0] 20 3 6" xfId="4118"/>
    <cellStyle name="Comma [0] 20 3 7" xfId="4119"/>
    <cellStyle name="Comma [0] 20 3 8" xfId="4120"/>
    <cellStyle name="Comma [0] 20 3 9" xfId="38660"/>
    <cellStyle name="Comma [0] 20 4" xfId="4121"/>
    <cellStyle name="Comma [0] 20 4 2" xfId="4122"/>
    <cellStyle name="Comma [0] 20 4 3" xfId="4123"/>
    <cellStyle name="Comma [0] 20 4 4" xfId="4124"/>
    <cellStyle name="Comma [0] 20 4 5" xfId="4125"/>
    <cellStyle name="Comma [0] 20 4 6" xfId="4126"/>
    <cellStyle name="Comma [0] 20 4 7" xfId="39364"/>
    <cellStyle name="Comma [0] 20 5" xfId="4127"/>
    <cellStyle name="Comma [0] 20 6" xfId="4128"/>
    <cellStyle name="Comma [0] 20 7" xfId="4129"/>
    <cellStyle name="Comma [0] 20 8" xfId="4130"/>
    <cellStyle name="Comma [0] 20 9" xfId="4131"/>
    <cellStyle name="Comma [0] 21" xfId="4132"/>
    <cellStyle name="Comma [0] 22" xfId="4133"/>
    <cellStyle name="Comma [0] 23" xfId="4134"/>
    <cellStyle name="Comma [0] 24" xfId="4135"/>
    <cellStyle name="Comma [0] 25" xfId="4136"/>
    <cellStyle name="Comma [0] 26" xfId="4137"/>
    <cellStyle name="Comma [0] 27" xfId="4138"/>
    <cellStyle name="Comma [0] 28" xfId="4139"/>
    <cellStyle name="Comma [0] 29" xfId="4140"/>
    <cellStyle name="Comma [0] 3" xfId="114"/>
    <cellStyle name="Comma [0] 3 2" xfId="4141"/>
    <cellStyle name="Comma [0] 3 2 2" xfId="4142"/>
    <cellStyle name="Comma [0] 3 2 2 2" xfId="4143"/>
    <cellStyle name="Comma [0] 3 2 3" xfId="4144"/>
    <cellStyle name="Comma [0] 30" xfId="4145"/>
    <cellStyle name="Comma [0] 31" xfId="4146"/>
    <cellStyle name="Comma [0] 32" xfId="40227"/>
    <cellStyle name="Comma [0] 33" xfId="40228"/>
    <cellStyle name="Comma [0] 34" xfId="40229"/>
    <cellStyle name="Comma [0] 35" xfId="40230"/>
    <cellStyle name="Comma [0] 36" xfId="40231"/>
    <cellStyle name="Comma [0] 37" xfId="40232"/>
    <cellStyle name="Comma [0] 38" xfId="40233"/>
    <cellStyle name="Comma [0] 39" xfId="40234"/>
    <cellStyle name="Comma [0] 4" xfId="4147"/>
    <cellStyle name="Comma [0] 4 2" xfId="4148"/>
    <cellStyle name="Comma [0] 4 2 2" xfId="4149"/>
    <cellStyle name="Comma [0] 4 3" xfId="4150"/>
    <cellStyle name="Comma [0] 5" xfId="4151"/>
    <cellStyle name="Comma [0] 5 2" xfId="4152"/>
    <cellStyle name="Comma [0] 5 2 2" xfId="4153"/>
    <cellStyle name="Comma [0] 5 3" xfId="4154"/>
    <cellStyle name="Comma [0] 6" xfId="4155"/>
    <cellStyle name="Comma [0] 6 2" xfId="4156"/>
    <cellStyle name="Comma [0] 7" xfId="4157"/>
    <cellStyle name="Comma [0] 7 2" xfId="4158"/>
    <cellStyle name="Comma [0] 7 2 2" xfId="4159"/>
    <cellStyle name="Comma [0] 7 3" xfId="4160"/>
    <cellStyle name="Comma [0] 8" xfId="4161"/>
    <cellStyle name="Comma [0] 8 2" xfId="4162"/>
    <cellStyle name="Comma [0] 8 2 2" xfId="4163"/>
    <cellStyle name="Comma [0] 8 3" xfId="4164"/>
    <cellStyle name="Comma [0] 9" xfId="4165"/>
    <cellStyle name="Comma [0] 9 2" xfId="4166"/>
    <cellStyle name="Comma [0] 9 2 2" xfId="4167"/>
    <cellStyle name="Comma [0] 9 3" xfId="4168"/>
    <cellStyle name="Comma [1]" xfId="115"/>
    <cellStyle name="Comma [1] 2" xfId="116"/>
    <cellStyle name="Comma [1] 3" xfId="117"/>
    <cellStyle name="Comma [1] 4" xfId="40235"/>
    <cellStyle name="Comma [2]" xfId="118"/>
    <cellStyle name="Comma [2] 2" xfId="119"/>
    <cellStyle name="Comma [2] 3" xfId="120"/>
    <cellStyle name="Comma [2] 4" xfId="4169"/>
    <cellStyle name="Comma [3]" xfId="4170"/>
    <cellStyle name="Comma [3] 2" xfId="4171"/>
    <cellStyle name="Comma [3] 2 10" xfId="4172"/>
    <cellStyle name="Comma [3] 2 11" xfId="4173"/>
    <cellStyle name="Comma [3] 2 12" xfId="4174"/>
    <cellStyle name="Comma [3] 2 13" xfId="4175"/>
    <cellStyle name="Comma [3] 2 14" xfId="4176"/>
    <cellStyle name="Comma [3] 2 15" xfId="4177"/>
    <cellStyle name="Comma [3] 2 16" xfId="4178"/>
    <cellStyle name="Comma [3] 2 17" xfId="4179"/>
    <cellStyle name="Comma [3] 2 18" xfId="4180"/>
    <cellStyle name="Comma [3] 2 19" xfId="4181"/>
    <cellStyle name="Comma [3] 2 2" xfId="4182"/>
    <cellStyle name="Comma [3] 2 2 10" xfId="4183"/>
    <cellStyle name="Comma [3] 2 2 11" xfId="4184"/>
    <cellStyle name="Comma [3] 2 2 12" xfId="4185"/>
    <cellStyle name="Comma [3] 2 2 13" xfId="4186"/>
    <cellStyle name="Comma [3] 2 2 14" xfId="4187"/>
    <cellStyle name="Comma [3] 2 2 15" xfId="4188"/>
    <cellStyle name="Comma [3] 2 2 16" xfId="4189"/>
    <cellStyle name="Comma [3] 2 2 17" xfId="4190"/>
    <cellStyle name="Comma [3] 2 2 18" xfId="4191"/>
    <cellStyle name="Comma [3] 2 2 19" xfId="4192"/>
    <cellStyle name="Comma [3] 2 2 2" xfId="4193"/>
    <cellStyle name="Comma [3] 2 2 2 10" xfId="4194"/>
    <cellStyle name="Comma [3] 2 2 2 11" xfId="4195"/>
    <cellStyle name="Comma [3] 2 2 2 12" xfId="4196"/>
    <cellStyle name="Comma [3] 2 2 2 13" xfId="4197"/>
    <cellStyle name="Comma [3] 2 2 2 14" xfId="4198"/>
    <cellStyle name="Comma [3] 2 2 2 15" xfId="4199"/>
    <cellStyle name="Comma [3] 2 2 2 16" xfId="4200"/>
    <cellStyle name="Comma [3] 2 2 2 17" xfId="4201"/>
    <cellStyle name="Comma [3] 2 2 2 18" xfId="4202"/>
    <cellStyle name="Comma [3] 2 2 2 19" xfId="4203"/>
    <cellStyle name="Comma [3] 2 2 2 2" xfId="4204"/>
    <cellStyle name="Comma [3] 2 2 2 2 10" xfId="4205"/>
    <cellStyle name="Comma [3] 2 2 2 2 11" xfId="4206"/>
    <cellStyle name="Comma [3] 2 2 2 2 12" xfId="4207"/>
    <cellStyle name="Comma [3] 2 2 2 2 13" xfId="4208"/>
    <cellStyle name="Comma [3] 2 2 2 2 14" xfId="4209"/>
    <cellStyle name="Comma [3] 2 2 2 2 15" xfId="4210"/>
    <cellStyle name="Comma [3] 2 2 2 2 16" xfId="4211"/>
    <cellStyle name="Comma [3] 2 2 2 2 17" xfId="4212"/>
    <cellStyle name="Comma [3] 2 2 2 2 18" xfId="4213"/>
    <cellStyle name="Comma [3] 2 2 2 2 19" xfId="4214"/>
    <cellStyle name="Comma [3] 2 2 2 2 2" xfId="4215"/>
    <cellStyle name="Comma [3] 2 2 2 2 20" xfId="4216"/>
    <cellStyle name="Comma [3] 2 2 2 2 21" xfId="4217"/>
    <cellStyle name="Comma [3] 2 2 2 2 22" xfId="4218"/>
    <cellStyle name="Comma [3] 2 2 2 2 23" xfId="4219"/>
    <cellStyle name="Comma [3] 2 2 2 2 24" xfId="4220"/>
    <cellStyle name="Comma [3] 2 2 2 2 25" xfId="4221"/>
    <cellStyle name="Comma [3] 2 2 2 2 26" xfId="4222"/>
    <cellStyle name="Comma [3] 2 2 2 2 27" xfId="4223"/>
    <cellStyle name="Comma [3] 2 2 2 2 28" xfId="4224"/>
    <cellStyle name="Comma [3] 2 2 2 2 29" xfId="4225"/>
    <cellStyle name="Comma [3] 2 2 2 2 3" xfId="4226"/>
    <cellStyle name="Comma [3] 2 2 2 2 30" xfId="4227"/>
    <cellStyle name="Comma [3] 2 2 2 2 31" xfId="4228"/>
    <cellStyle name="Comma [3] 2 2 2 2 32" xfId="4229"/>
    <cellStyle name="Comma [3] 2 2 2 2 33" xfId="40128"/>
    <cellStyle name="Comma [3] 2 2 2 2 4" xfId="4230"/>
    <cellStyle name="Comma [3] 2 2 2 2 5" xfId="4231"/>
    <cellStyle name="Comma [3] 2 2 2 2 6" xfId="4232"/>
    <cellStyle name="Comma [3] 2 2 2 2 7" xfId="4233"/>
    <cellStyle name="Comma [3] 2 2 2 2 8" xfId="4234"/>
    <cellStyle name="Comma [3] 2 2 2 2 9" xfId="4235"/>
    <cellStyle name="Comma [3] 2 2 2 20" xfId="4236"/>
    <cellStyle name="Comma [3] 2 2 2 21" xfId="4237"/>
    <cellStyle name="Comma [3] 2 2 2 22" xfId="4238"/>
    <cellStyle name="Comma [3] 2 2 2 23" xfId="4239"/>
    <cellStyle name="Comma [3] 2 2 2 24" xfId="4240"/>
    <cellStyle name="Comma [3] 2 2 2 25" xfId="4241"/>
    <cellStyle name="Comma [3] 2 2 2 26" xfId="4242"/>
    <cellStyle name="Comma [3] 2 2 2 27" xfId="4243"/>
    <cellStyle name="Comma [3] 2 2 2 28" xfId="4244"/>
    <cellStyle name="Comma [3] 2 2 2 29" xfId="4245"/>
    <cellStyle name="Comma [3] 2 2 2 3" xfId="4246"/>
    <cellStyle name="Comma [3] 2 2 2 30" xfId="4247"/>
    <cellStyle name="Comma [3] 2 2 2 31" xfId="4248"/>
    <cellStyle name="Comma [3] 2 2 2 32" xfId="4249"/>
    <cellStyle name="Comma [3] 2 2 2 33" xfId="4250"/>
    <cellStyle name="Comma [3] 2 2 2 34" xfId="4251"/>
    <cellStyle name="Comma [3] 2 2 2 35" xfId="38663"/>
    <cellStyle name="Comma [3] 2 2 2 4" xfId="4252"/>
    <cellStyle name="Comma [3] 2 2 2 5" xfId="4253"/>
    <cellStyle name="Comma [3] 2 2 2 6" xfId="4254"/>
    <cellStyle name="Comma [3] 2 2 2 7" xfId="4255"/>
    <cellStyle name="Comma [3] 2 2 2 8" xfId="4256"/>
    <cellStyle name="Comma [3] 2 2 2 9" xfId="4257"/>
    <cellStyle name="Comma [3] 2 2 20" xfId="4258"/>
    <cellStyle name="Comma [3] 2 2 21" xfId="4259"/>
    <cellStyle name="Comma [3] 2 2 22" xfId="4260"/>
    <cellStyle name="Comma [3] 2 2 23" xfId="4261"/>
    <cellStyle name="Comma [3] 2 2 24" xfId="4262"/>
    <cellStyle name="Comma [3] 2 2 25" xfId="4263"/>
    <cellStyle name="Comma [3] 2 2 26" xfId="4264"/>
    <cellStyle name="Comma [3] 2 2 27" xfId="4265"/>
    <cellStyle name="Comma [3] 2 2 28" xfId="4266"/>
    <cellStyle name="Comma [3] 2 2 29" xfId="4267"/>
    <cellStyle name="Comma [3] 2 2 3" xfId="4268"/>
    <cellStyle name="Comma [3] 2 2 3 10" xfId="4269"/>
    <cellStyle name="Comma [3] 2 2 3 11" xfId="4270"/>
    <cellStyle name="Comma [3] 2 2 3 12" xfId="4271"/>
    <cellStyle name="Comma [3] 2 2 3 13" xfId="4272"/>
    <cellStyle name="Comma [3] 2 2 3 14" xfId="4273"/>
    <cellStyle name="Comma [3] 2 2 3 15" xfId="4274"/>
    <cellStyle name="Comma [3] 2 2 3 16" xfId="4275"/>
    <cellStyle name="Comma [3] 2 2 3 17" xfId="4276"/>
    <cellStyle name="Comma [3] 2 2 3 18" xfId="4277"/>
    <cellStyle name="Comma [3] 2 2 3 19" xfId="4278"/>
    <cellStyle name="Comma [3] 2 2 3 2" xfId="4279"/>
    <cellStyle name="Comma [3] 2 2 3 20" xfId="4280"/>
    <cellStyle name="Comma [3] 2 2 3 21" xfId="4281"/>
    <cellStyle name="Comma [3] 2 2 3 22" xfId="4282"/>
    <cellStyle name="Comma [3] 2 2 3 23" xfId="4283"/>
    <cellStyle name="Comma [3] 2 2 3 24" xfId="4284"/>
    <cellStyle name="Comma [3] 2 2 3 25" xfId="4285"/>
    <cellStyle name="Comma [3] 2 2 3 26" xfId="4286"/>
    <cellStyle name="Comma [3] 2 2 3 27" xfId="4287"/>
    <cellStyle name="Comma [3] 2 2 3 28" xfId="4288"/>
    <cellStyle name="Comma [3] 2 2 3 29" xfId="4289"/>
    <cellStyle name="Comma [3] 2 2 3 3" xfId="4290"/>
    <cellStyle name="Comma [3] 2 2 3 30" xfId="4291"/>
    <cellStyle name="Comma [3] 2 2 3 31" xfId="4292"/>
    <cellStyle name="Comma [3] 2 2 3 32" xfId="4293"/>
    <cellStyle name="Comma [3] 2 2 3 33" xfId="39871"/>
    <cellStyle name="Comma [3] 2 2 3 4" xfId="4294"/>
    <cellStyle name="Comma [3] 2 2 3 5" xfId="4295"/>
    <cellStyle name="Comma [3] 2 2 3 6" xfId="4296"/>
    <cellStyle name="Comma [3] 2 2 3 7" xfId="4297"/>
    <cellStyle name="Comma [3] 2 2 3 8" xfId="4298"/>
    <cellStyle name="Comma [3] 2 2 3 9" xfId="4299"/>
    <cellStyle name="Comma [3] 2 2 30" xfId="4300"/>
    <cellStyle name="Comma [3] 2 2 31" xfId="4301"/>
    <cellStyle name="Comma [3] 2 2 32" xfId="4302"/>
    <cellStyle name="Comma [3] 2 2 33" xfId="4303"/>
    <cellStyle name="Comma [3] 2 2 34" xfId="4304"/>
    <cellStyle name="Comma [3] 2 2 35" xfId="4305"/>
    <cellStyle name="Comma [3] 2 2 36" xfId="38662"/>
    <cellStyle name="Comma [3] 2 2 4" xfId="4306"/>
    <cellStyle name="Comma [3] 2 2 5" xfId="4307"/>
    <cellStyle name="Comma [3] 2 2 6" xfId="4308"/>
    <cellStyle name="Comma [3] 2 2 7" xfId="4309"/>
    <cellStyle name="Comma [3] 2 2 8" xfId="4310"/>
    <cellStyle name="Comma [3] 2 2 9" xfId="4311"/>
    <cellStyle name="Comma [3] 2 20" xfId="4312"/>
    <cellStyle name="Comma [3] 2 21" xfId="4313"/>
    <cellStyle name="Comma [3] 2 22" xfId="4314"/>
    <cellStyle name="Comma [3] 2 23" xfId="4315"/>
    <cellStyle name="Comma [3] 2 24" xfId="4316"/>
    <cellStyle name="Comma [3] 2 25" xfId="4317"/>
    <cellStyle name="Comma [3] 2 26" xfId="4318"/>
    <cellStyle name="Comma [3] 2 27" xfId="4319"/>
    <cellStyle name="Comma [3] 2 28" xfId="4320"/>
    <cellStyle name="Comma [3] 2 29" xfId="4321"/>
    <cellStyle name="Comma [3] 2 3" xfId="4322"/>
    <cellStyle name="Comma [3] 2 3 10" xfId="4323"/>
    <cellStyle name="Comma [3] 2 3 11" xfId="4324"/>
    <cellStyle name="Comma [3] 2 3 12" xfId="4325"/>
    <cellStyle name="Comma [3] 2 3 13" xfId="4326"/>
    <cellStyle name="Comma [3] 2 3 14" xfId="4327"/>
    <cellStyle name="Comma [3] 2 3 15" xfId="4328"/>
    <cellStyle name="Comma [3] 2 3 16" xfId="4329"/>
    <cellStyle name="Comma [3] 2 3 17" xfId="4330"/>
    <cellStyle name="Comma [3] 2 3 18" xfId="4331"/>
    <cellStyle name="Comma [3] 2 3 19" xfId="4332"/>
    <cellStyle name="Comma [3] 2 3 2" xfId="4333"/>
    <cellStyle name="Comma [3] 2 3 2 10" xfId="4334"/>
    <cellStyle name="Comma [3] 2 3 2 11" xfId="4335"/>
    <cellStyle name="Comma [3] 2 3 2 12" xfId="4336"/>
    <cellStyle name="Comma [3] 2 3 2 13" xfId="4337"/>
    <cellStyle name="Comma [3] 2 3 2 14" xfId="4338"/>
    <cellStyle name="Comma [3] 2 3 2 15" xfId="4339"/>
    <cellStyle name="Comma [3] 2 3 2 16" xfId="4340"/>
    <cellStyle name="Comma [3] 2 3 2 17" xfId="4341"/>
    <cellStyle name="Comma [3] 2 3 2 18" xfId="4342"/>
    <cellStyle name="Comma [3] 2 3 2 19" xfId="4343"/>
    <cellStyle name="Comma [3] 2 3 2 2" xfId="4344"/>
    <cellStyle name="Comma [3] 2 3 2 2 10" xfId="4345"/>
    <cellStyle name="Comma [3] 2 3 2 2 11" xfId="4346"/>
    <cellStyle name="Comma [3] 2 3 2 2 12" xfId="4347"/>
    <cellStyle name="Comma [3] 2 3 2 2 13" xfId="4348"/>
    <cellStyle name="Comma [3] 2 3 2 2 14" xfId="4349"/>
    <cellStyle name="Comma [3] 2 3 2 2 15" xfId="4350"/>
    <cellStyle name="Comma [3] 2 3 2 2 16" xfId="4351"/>
    <cellStyle name="Comma [3] 2 3 2 2 17" xfId="4352"/>
    <cellStyle name="Comma [3] 2 3 2 2 18" xfId="4353"/>
    <cellStyle name="Comma [3] 2 3 2 2 19" xfId="4354"/>
    <cellStyle name="Comma [3] 2 3 2 2 2" xfId="4355"/>
    <cellStyle name="Comma [3] 2 3 2 2 20" xfId="4356"/>
    <cellStyle name="Comma [3] 2 3 2 2 21" xfId="4357"/>
    <cellStyle name="Comma [3] 2 3 2 2 22" xfId="4358"/>
    <cellStyle name="Comma [3] 2 3 2 2 23" xfId="4359"/>
    <cellStyle name="Comma [3] 2 3 2 2 24" xfId="4360"/>
    <cellStyle name="Comma [3] 2 3 2 2 25" xfId="4361"/>
    <cellStyle name="Comma [3] 2 3 2 2 26" xfId="4362"/>
    <cellStyle name="Comma [3] 2 3 2 2 27" xfId="4363"/>
    <cellStyle name="Comma [3] 2 3 2 2 28" xfId="4364"/>
    <cellStyle name="Comma [3] 2 3 2 2 29" xfId="4365"/>
    <cellStyle name="Comma [3] 2 3 2 2 3" xfId="4366"/>
    <cellStyle name="Comma [3] 2 3 2 2 30" xfId="4367"/>
    <cellStyle name="Comma [3] 2 3 2 2 31" xfId="4368"/>
    <cellStyle name="Comma [3] 2 3 2 2 32" xfId="4369"/>
    <cellStyle name="Comma [3] 2 3 2 2 33" xfId="40188"/>
    <cellStyle name="Comma [3] 2 3 2 2 4" xfId="4370"/>
    <cellStyle name="Comma [3] 2 3 2 2 5" xfId="4371"/>
    <cellStyle name="Comma [3] 2 3 2 2 6" xfId="4372"/>
    <cellStyle name="Comma [3] 2 3 2 2 7" xfId="4373"/>
    <cellStyle name="Comma [3] 2 3 2 2 8" xfId="4374"/>
    <cellStyle name="Comma [3] 2 3 2 2 9" xfId="4375"/>
    <cellStyle name="Comma [3] 2 3 2 20" xfId="4376"/>
    <cellStyle name="Comma [3] 2 3 2 21" xfId="4377"/>
    <cellStyle name="Comma [3] 2 3 2 22" xfId="4378"/>
    <cellStyle name="Comma [3] 2 3 2 23" xfId="4379"/>
    <cellStyle name="Comma [3] 2 3 2 24" xfId="4380"/>
    <cellStyle name="Comma [3] 2 3 2 25" xfId="4381"/>
    <cellStyle name="Comma [3] 2 3 2 26" xfId="4382"/>
    <cellStyle name="Comma [3] 2 3 2 27" xfId="4383"/>
    <cellStyle name="Comma [3] 2 3 2 28" xfId="4384"/>
    <cellStyle name="Comma [3] 2 3 2 29" xfId="4385"/>
    <cellStyle name="Comma [3] 2 3 2 3" xfId="4386"/>
    <cellStyle name="Comma [3] 2 3 2 30" xfId="4387"/>
    <cellStyle name="Comma [3] 2 3 2 31" xfId="4388"/>
    <cellStyle name="Comma [3] 2 3 2 32" xfId="4389"/>
    <cellStyle name="Comma [3] 2 3 2 33" xfId="4390"/>
    <cellStyle name="Comma [3] 2 3 2 34" xfId="4391"/>
    <cellStyle name="Comma [3] 2 3 2 35" xfId="38665"/>
    <cellStyle name="Comma [3] 2 3 2 4" xfId="4392"/>
    <cellStyle name="Comma [3] 2 3 2 5" xfId="4393"/>
    <cellStyle name="Comma [3] 2 3 2 6" xfId="4394"/>
    <cellStyle name="Comma [3] 2 3 2 7" xfId="4395"/>
    <cellStyle name="Comma [3] 2 3 2 8" xfId="4396"/>
    <cellStyle name="Comma [3] 2 3 2 9" xfId="4397"/>
    <cellStyle name="Comma [3] 2 3 20" xfId="4398"/>
    <cellStyle name="Comma [3] 2 3 21" xfId="4399"/>
    <cellStyle name="Comma [3] 2 3 22" xfId="4400"/>
    <cellStyle name="Comma [3] 2 3 23" xfId="4401"/>
    <cellStyle name="Comma [3] 2 3 24" xfId="4402"/>
    <cellStyle name="Comma [3] 2 3 25" xfId="4403"/>
    <cellStyle name="Comma [3] 2 3 26" xfId="4404"/>
    <cellStyle name="Comma [3] 2 3 27" xfId="4405"/>
    <cellStyle name="Comma [3] 2 3 28" xfId="4406"/>
    <cellStyle name="Comma [3] 2 3 29" xfId="4407"/>
    <cellStyle name="Comma [3] 2 3 3" xfId="4408"/>
    <cellStyle name="Comma [3] 2 3 3 10" xfId="4409"/>
    <cellStyle name="Comma [3] 2 3 3 11" xfId="4410"/>
    <cellStyle name="Comma [3] 2 3 3 12" xfId="4411"/>
    <cellStyle name="Comma [3] 2 3 3 13" xfId="4412"/>
    <cellStyle name="Comma [3] 2 3 3 14" xfId="4413"/>
    <cellStyle name="Comma [3] 2 3 3 15" xfId="4414"/>
    <cellStyle name="Comma [3] 2 3 3 16" xfId="4415"/>
    <cellStyle name="Comma [3] 2 3 3 17" xfId="4416"/>
    <cellStyle name="Comma [3] 2 3 3 18" xfId="4417"/>
    <cellStyle name="Comma [3] 2 3 3 19" xfId="4418"/>
    <cellStyle name="Comma [3] 2 3 3 2" xfId="4419"/>
    <cellStyle name="Comma [3] 2 3 3 20" xfId="4420"/>
    <cellStyle name="Comma [3] 2 3 3 21" xfId="4421"/>
    <cellStyle name="Comma [3] 2 3 3 22" xfId="4422"/>
    <cellStyle name="Comma [3] 2 3 3 23" xfId="4423"/>
    <cellStyle name="Comma [3] 2 3 3 24" xfId="4424"/>
    <cellStyle name="Comma [3] 2 3 3 25" xfId="4425"/>
    <cellStyle name="Comma [3] 2 3 3 26" xfId="4426"/>
    <cellStyle name="Comma [3] 2 3 3 27" xfId="4427"/>
    <cellStyle name="Comma [3] 2 3 3 28" xfId="4428"/>
    <cellStyle name="Comma [3] 2 3 3 29" xfId="4429"/>
    <cellStyle name="Comma [3] 2 3 3 3" xfId="4430"/>
    <cellStyle name="Comma [3] 2 3 3 30" xfId="4431"/>
    <cellStyle name="Comma [3] 2 3 3 31" xfId="4432"/>
    <cellStyle name="Comma [3] 2 3 3 32" xfId="4433"/>
    <cellStyle name="Comma [3] 2 3 3 33" xfId="39972"/>
    <cellStyle name="Comma [3] 2 3 3 4" xfId="4434"/>
    <cellStyle name="Comma [3] 2 3 3 5" xfId="4435"/>
    <cellStyle name="Comma [3] 2 3 3 6" xfId="4436"/>
    <cellStyle name="Comma [3] 2 3 3 7" xfId="4437"/>
    <cellStyle name="Comma [3] 2 3 3 8" xfId="4438"/>
    <cellStyle name="Comma [3] 2 3 3 9" xfId="4439"/>
    <cellStyle name="Comma [3] 2 3 30" xfId="4440"/>
    <cellStyle name="Comma [3] 2 3 31" xfId="4441"/>
    <cellStyle name="Comma [3] 2 3 32" xfId="4442"/>
    <cellStyle name="Comma [3] 2 3 33" xfId="4443"/>
    <cellStyle name="Comma [3] 2 3 34" xfId="4444"/>
    <cellStyle name="Comma [3] 2 3 35" xfId="4445"/>
    <cellStyle name="Comma [3] 2 3 36" xfId="38664"/>
    <cellStyle name="Comma [3] 2 3 4" xfId="4446"/>
    <cellStyle name="Comma [3] 2 3 5" xfId="4447"/>
    <cellStyle name="Comma [3] 2 3 6" xfId="4448"/>
    <cellStyle name="Comma [3] 2 3 7" xfId="4449"/>
    <cellStyle name="Comma [3] 2 3 8" xfId="4450"/>
    <cellStyle name="Comma [3] 2 3 9" xfId="4451"/>
    <cellStyle name="Comma [3] 2 30" xfId="4452"/>
    <cellStyle name="Comma [3] 2 31" xfId="4453"/>
    <cellStyle name="Comma [3] 2 32" xfId="4454"/>
    <cellStyle name="Comma [3] 2 33" xfId="4455"/>
    <cellStyle name="Comma [3] 2 34" xfId="4456"/>
    <cellStyle name="Comma [3] 2 35" xfId="4457"/>
    <cellStyle name="Comma [3] 2 36" xfId="4458"/>
    <cellStyle name="Comma [3] 2 37" xfId="4459"/>
    <cellStyle name="Comma [3] 2 38" xfId="4460"/>
    <cellStyle name="Comma [3] 2 39" xfId="38661"/>
    <cellStyle name="Comma [3] 2 4" xfId="4461"/>
    <cellStyle name="Comma [3] 2 4 10" xfId="4462"/>
    <cellStyle name="Comma [3] 2 4 11" xfId="4463"/>
    <cellStyle name="Comma [3] 2 4 12" xfId="4464"/>
    <cellStyle name="Comma [3] 2 4 13" xfId="4465"/>
    <cellStyle name="Comma [3] 2 4 14" xfId="4466"/>
    <cellStyle name="Comma [3] 2 4 15" xfId="4467"/>
    <cellStyle name="Comma [3] 2 4 16" xfId="4468"/>
    <cellStyle name="Comma [3] 2 4 17" xfId="4469"/>
    <cellStyle name="Comma [3] 2 4 18" xfId="4470"/>
    <cellStyle name="Comma [3] 2 4 19" xfId="4471"/>
    <cellStyle name="Comma [3] 2 4 2" xfId="4472"/>
    <cellStyle name="Comma [3] 2 4 2 10" xfId="4473"/>
    <cellStyle name="Comma [3] 2 4 2 11" xfId="4474"/>
    <cellStyle name="Comma [3] 2 4 2 12" xfId="4475"/>
    <cellStyle name="Comma [3] 2 4 2 13" xfId="4476"/>
    <cellStyle name="Comma [3] 2 4 2 14" xfId="4477"/>
    <cellStyle name="Comma [3] 2 4 2 15" xfId="4478"/>
    <cellStyle name="Comma [3] 2 4 2 16" xfId="4479"/>
    <cellStyle name="Comma [3] 2 4 2 17" xfId="4480"/>
    <cellStyle name="Comma [3] 2 4 2 18" xfId="4481"/>
    <cellStyle name="Comma [3] 2 4 2 19" xfId="4482"/>
    <cellStyle name="Comma [3] 2 4 2 2" xfId="4483"/>
    <cellStyle name="Comma [3] 2 4 2 2 10" xfId="4484"/>
    <cellStyle name="Comma [3] 2 4 2 2 11" xfId="4485"/>
    <cellStyle name="Comma [3] 2 4 2 2 12" xfId="4486"/>
    <cellStyle name="Comma [3] 2 4 2 2 13" xfId="4487"/>
    <cellStyle name="Comma [3] 2 4 2 2 14" xfId="4488"/>
    <cellStyle name="Comma [3] 2 4 2 2 15" xfId="4489"/>
    <cellStyle name="Comma [3] 2 4 2 2 16" xfId="4490"/>
    <cellStyle name="Comma [3] 2 4 2 2 17" xfId="4491"/>
    <cellStyle name="Comma [3] 2 4 2 2 18" xfId="4492"/>
    <cellStyle name="Comma [3] 2 4 2 2 19" xfId="4493"/>
    <cellStyle name="Comma [3] 2 4 2 2 2" xfId="4494"/>
    <cellStyle name="Comma [3] 2 4 2 2 20" xfId="4495"/>
    <cellStyle name="Comma [3] 2 4 2 2 21" xfId="4496"/>
    <cellStyle name="Comma [3] 2 4 2 2 22" xfId="4497"/>
    <cellStyle name="Comma [3] 2 4 2 2 23" xfId="4498"/>
    <cellStyle name="Comma [3] 2 4 2 2 24" xfId="4499"/>
    <cellStyle name="Comma [3] 2 4 2 2 25" xfId="4500"/>
    <cellStyle name="Comma [3] 2 4 2 2 26" xfId="4501"/>
    <cellStyle name="Comma [3] 2 4 2 2 27" xfId="4502"/>
    <cellStyle name="Comma [3] 2 4 2 2 28" xfId="4503"/>
    <cellStyle name="Comma [3] 2 4 2 2 29" xfId="4504"/>
    <cellStyle name="Comma [3] 2 4 2 2 3" xfId="4505"/>
    <cellStyle name="Comma [3] 2 4 2 2 30" xfId="4506"/>
    <cellStyle name="Comma [3] 2 4 2 2 31" xfId="4507"/>
    <cellStyle name="Comma [3] 2 4 2 2 32" xfId="4508"/>
    <cellStyle name="Comma [3] 2 4 2 2 33" xfId="40074"/>
    <cellStyle name="Comma [3] 2 4 2 2 4" xfId="4509"/>
    <cellStyle name="Comma [3] 2 4 2 2 5" xfId="4510"/>
    <cellStyle name="Comma [3] 2 4 2 2 6" xfId="4511"/>
    <cellStyle name="Comma [3] 2 4 2 2 7" xfId="4512"/>
    <cellStyle name="Comma [3] 2 4 2 2 8" xfId="4513"/>
    <cellStyle name="Comma [3] 2 4 2 2 9" xfId="4514"/>
    <cellStyle name="Comma [3] 2 4 2 20" xfId="4515"/>
    <cellStyle name="Comma [3] 2 4 2 21" xfId="4516"/>
    <cellStyle name="Comma [3] 2 4 2 22" xfId="4517"/>
    <cellStyle name="Comma [3] 2 4 2 23" xfId="4518"/>
    <cellStyle name="Comma [3] 2 4 2 24" xfId="4519"/>
    <cellStyle name="Comma [3] 2 4 2 25" xfId="4520"/>
    <cellStyle name="Comma [3] 2 4 2 26" xfId="4521"/>
    <cellStyle name="Comma [3] 2 4 2 27" xfId="4522"/>
    <cellStyle name="Comma [3] 2 4 2 28" xfId="4523"/>
    <cellStyle name="Comma [3] 2 4 2 29" xfId="4524"/>
    <cellStyle name="Comma [3] 2 4 2 3" xfId="4525"/>
    <cellStyle name="Comma [3] 2 4 2 30" xfId="4526"/>
    <cellStyle name="Comma [3] 2 4 2 31" xfId="4527"/>
    <cellStyle name="Comma [3] 2 4 2 32" xfId="4528"/>
    <cellStyle name="Comma [3] 2 4 2 33" xfId="4529"/>
    <cellStyle name="Comma [3] 2 4 2 34" xfId="4530"/>
    <cellStyle name="Comma [3] 2 4 2 35" xfId="38667"/>
    <cellStyle name="Comma [3] 2 4 2 4" xfId="4531"/>
    <cellStyle name="Comma [3] 2 4 2 5" xfId="4532"/>
    <cellStyle name="Comma [3] 2 4 2 6" xfId="4533"/>
    <cellStyle name="Comma [3] 2 4 2 7" xfId="4534"/>
    <cellStyle name="Comma [3] 2 4 2 8" xfId="4535"/>
    <cellStyle name="Comma [3] 2 4 2 9" xfId="4536"/>
    <cellStyle name="Comma [3] 2 4 20" xfId="4537"/>
    <cellStyle name="Comma [3] 2 4 21" xfId="4538"/>
    <cellStyle name="Comma [3] 2 4 22" xfId="4539"/>
    <cellStyle name="Comma [3] 2 4 23" xfId="4540"/>
    <cellStyle name="Comma [3] 2 4 24" xfId="4541"/>
    <cellStyle name="Comma [3] 2 4 25" xfId="4542"/>
    <cellStyle name="Comma [3] 2 4 26" xfId="4543"/>
    <cellStyle name="Comma [3] 2 4 27" xfId="4544"/>
    <cellStyle name="Comma [3] 2 4 28" xfId="4545"/>
    <cellStyle name="Comma [3] 2 4 29" xfId="4546"/>
    <cellStyle name="Comma [3] 2 4 3" xfId="4547"/>
    <cellStyle name="Comma [3] 2 4 3 10" xfId="4548"/>
    <cellStyle name="Comma [3] 2 4 3 11" xfId="4549"/>
    <cellStyle name="Comma [3] 2 4 3 12" xfId="4550"/>
    <cellStyle name="Comma [3] 2 4 3 13" xfId="4551"/>
    <cellStyle name="Comma [3] 2 4 3 14" xfId="4552"/>
    <cellStyle name="Comma [3] 2 4 3 15" xfId="4553"/>
    <cellStyle name="Comma [3] 2 4 3 16" xfId="4554"/>
    <cellStyle name="Comma [3] 2 4 3 17" xfId="4555"/>
    <cellStyle name="Comma [3] 2 4 3 18" xfId="4556"/>
    <cellStyle name="Comma [3] 2 4 3 19" xfId="4557"/>
    <cellStyle name="Comma [3] 2 4 3 2" xfId="4558"/>
    <cellStyle name="Comma [3] 2 4 3 2 10" xfId="4559"/>
    <cellStyle name="Comma [3] 2 4 3 2 11" xfId="4560"/>
    <cellStyle name="Comma [3] 2 4 3 2 12" xfId="4561"/>
    <cellStyle name="Comma [3] 2 4 3 2 13" xfId="4562"/>
    <cellStyle name="Comma [3] 2 4 3 2 14" xfId="4563"/>
    <cellStyle name="Comma [3] 2 4 3 2 15" xfId="4564"/>
    <cellStyle name="Comma [3] 2 4 3 2 16" xfId="4565"/>
    <cellStyle name="Comma [3] 2 4 3 2 17" xfId="4566"/>
    <cellStyle name="Comma [3] 2 4 3 2 18" xfId="4567"/>
    <cellStyle name="Comma [3] 2 4 3 2 19" xfId="4568"/>
    <cellStyle name="Comma [3] 2 4 3 2 2" xfId="4569"/>
    <cellStyle name="Comma [3] 2 4 3 2 20" xfId="4570"/>
    <cellStyle name="Comma [3] 2 4 3 2 21" xfId="4571"/>
    <cellStyle name="Comma [3] 2 4 3 2 22" xfId="4572"/>
    <cellStyle name="Comma [3] 2 4 3 2 23" xfId="4573"/>
    <cellStyle name="Comma [3] 2 4 3 2 24" xfId="4574"/>
    <cellStyle name="Comma [3] 2 4 3 2 25" xfId="4575"/>
    <cellStyle name="Comma [3] 2 4 3 2 26" xfId="4576"/>
    <cellStyle name="Comma [3] 2 4 3 2 27" xfId="4577"/>
    <cellStyle name="Comma [3] 2 4 3 2 28" xfId="4578"/>
    <cellStyle name="Comma [3] 2 4 3 2 29" xfId="4579"/>
    <cellStyle name="Comma [3] 2 4 3 2 3" xfId="4580"/>
    <cellStyle name="Comma [3] 2 4 3 2 30" xfId="4581"/>
    <cellStyle name="Comma [3] 2 4 3 2 31" xfId="4582"/>
    <cellStyle name="Comma [3] 2 4 3 2 32" xfId="4583"/>
    <cellStyle name="Comma [3] 2 4 3 2 33" xfId="40060"/>
    <cellStyle name="Comma [3] 2 4 3 2 4" xfId="4584"/>
    <cellStyle name="Comma [3] 2 4 3 2 5" xfId="4585"/>
    <cellStyle name="Comma [3] 2 4 3 2 6" xfId="4586"/>
    <cellStyle name="Comma [3] 2 4 3 2 7" xfId="4587"/>
    <cellStyle name="Comma [3] 2 4 3 2 8" xfId="4588"/>
    <cellStyle name="Comma [3] 2 4 3 2 9" xfId="4589"/>
    <cellStyle name="Comma [3] 2 4 3 20" xfId="4590"/>
    <cellStyle name="Comma [3] 2 4 3 21" xfId="4591"/>
    <cellStyle name="Comma [3] 2 4 3 22" xfId="4592"/>
    <cellStyle name="Comma [3] 2 4 3 23" xfId="4593"/>
    <cellStyle name="Comma [3] 2 4 3 24" xfId="4594"/>
    <cellStyle name="Comma [3] 2 4 3 25" xfId="4595"/>
    <cellStyle name="Comma [3] 2 4 3 26" xfId="4596"/>
    <cellStyle name="Comma [3] 2 4 3 27" xfId="4597"/>
    <cellStyle name="Comma [3] 2 4 3 28" xfId="4598"/>
    <cellStyle name="Comma [3] 2 4 3 29" xfId="4599"/>
    <cellStyle name="Comma [3] 2 4 3 3" xfId="4600"/>
    <cellStyle name="Comma [3] 2 4 3 30" xfId="4601"/>
    <cellStyle name="Comma [3] 2 4 3 31" xfId="4602"/>
    <cellStyle name="Comma [3] 2 4 3 32" xfId="4603"/>
    <cellStyle name="Comma [3] 2 4 3 33" xfId="4604"/>
    <cellStyle name="Comma [3] 2 4 3 34" xfId="4605"/>
    <cellStyle name="Comma [3] 2 4 3 35" xfId="38668"/>
    <cellStyle name="Comma [3] 2 4 3 4" xfId="4606"/>
    <cellStyle name="Comma [3] 2 4 3 5" xfId="4607"/>
    <cellStyle name="Comma [3] 2 4 3 6" xfId="4608"/>
    <cellStyle name="Comma [3] 2 4 3 7" xfId="4609"/>
    <cellStyle name="Comma [3] 2 4 3 8" xfId="4610"/>
    <cellStyle name="Comma [3] 2 4 3 9" xfId="4611"/>
    <cellStyle name="Comma [3] 2 4 30" xfId="4612"/>
    <cellStyle name="Comma [3] 2 4 31" xfId="4613"/>
    <cellStyle name="Comma [3] 2 4 32" xfId="4614"/>
    <cellStyle name="Comma [3] 2 4 33" xfId="4615"/>
    <cellStyle name="Comma [3] 2 4 34" xfId="4616"/>
    <cellStyle name="Comma [3] 2 4 35" xfId="4617"/>
    <cellStyle name="Comma [3] 2 4 36" xfId="4618"/>
    <cellStyle name="Comma [3] 2 4 37" xfId="38666"/>
    <cellStyle name="Comma [3] 2 4 4" xfId="4619"/>
    <cellStyle name="Comma [3] 2 4 4 10" xfId="4620"/>
    <cellStyle name="Comma [3] 2 4 4 11" xfId="4621"/>
    <cellStyle name="Comma [3] 2 4 4 12" xfId="4622"/>
    <cellStyle name="Comma [3] 2 4 4 13" xfId="4623"/>
    <cellStyle name="Comma [3] 2 4 4 2" xfId="4624"/>
    <cellStyle name="Comma [3] 2 4 4 3" xfId="4625"/>
    <cellStyle name="Comma [3] 2 4 4 4" xfId="4626"/>
    <cellStyle name="Comma [3] 2 4 4 5" xfId="4627"/>
    <cellStyle name="Comma [3] 2 4 4 6" xfId="4628"/>
    <cellStyle name="Comma [3] 2 4 4 7" xfId="4629"/>
    <cellStyle name="Comma [3] 2 4 4 8" xfId="4630"/>
    <cellStyle name="Comma [3] 2 4 4 9" xfId="4631"/>
    <cellStyle name="Comma [3] 2 4 5" xfId="4632"/>
    <cellStyle name="Comma [3] 2 4 6" xfId="4633"/>
    <cellStyle name="Comma [3] 2 4 7" xfId="4634"/>
    <cellStyle name="Comma [3] 2 4 8" xfId="4635"/>
    <cellStyle name="Comma [3] 2 4 9" xfId="4636"/>
    <cellStyle name="Comma [3] 2 5" xfId="4637"/>
    <cellStyle name="Comma [3] 2 5 10" xfId="4638"/>
    <cellStyle name="Comma [3] 2 5 11" xfId="4639"/>
    <cellStyle name="Comma [3] 2 5 12" xfId="4640"/>
    <cellStyle name="Comma [3] 2 5 13" xfId="4641"/>
    <cellStyle name="Comma [3] 2 5 14" xfId="4642"/>
    <cellStyle name="Comma [3] 2 5 15" xfId="4643"/>
    <cellStyle name="Comma [3] 2 5 16" xfId="4644"/>
    <cellStyle name="Comma [3] 2 5 17" xfId="4645"/>
    <cellStyle name="Comma [3] 2 5 18" xfId="4646"/>
    <cellStyle name="Comma [3] 2 5 19" xfId="4647"/>
    <cellStyle name="Comma [3] 2 5 2" xfId="4648"/>
    <cellStyle name="Comma [3] 2 5 2 10" xfId="4649"/>
    <cellStyle name="Comma [3] 2 5 2 11" xfId="4650"/>
    <cellStyle name="Comma [3] 2 5 2 12" xfId="4651"/>
    <cellStyle name="Comma [3] 2 5 2 13" xfId="4652"/>
    <cellStyle name="Comma [3] 2 5 2 14" xfId="4653"/>
    <cellStyle name="Comma [3] 2 5 2 15" xfId="4654"/>
    <cellStyle name="Comma [3] 2 5 2 16" xfId="4655"/>
    <cellStyle name="Comma [3] 2 5 2 17" xfId="4656"/>
    <cellStyle name="Comma [3] 2 5 2 18" xfId="4657"/>
    <cellStyle name="Comma [3] 2 5 2 19" xfId="4658"/>
    <cellStyle name="Comma [3] 2 5 2 2" xfId="4659"/>
    <cellStyle name="Comma [3] 2 5 2 20" xfId="4660"/>
    <cellStyle name="Comma [3] 2 5 2 21" xfId="4661"/>
    <cellStyle name="Comma [3] 2 5 2 22" xfId="4662"/>
    <cellStyle name="Comma [3] 2 5 2 23" xfId="4663"/>
    <cellStyle name="Comma [3] 2 5 2 24" xfId="4664"/>
    <cellStyle name="Comma [3] 2 5 2 25" xfId="4665"/>
    <cellStyle name="Comma [3] 2 5 2 26" xfId="4666"/>
    <cellStyle name="Comma [3] 2 5 2 27" xfId="4667"/>
    <cellStyle name="Comma [3] 2 5 2 28" xfId="4668"/>
    <cellStyle name="Comma [3] 2 5 2 29" xfId="4669"/>
    <cellStyle name="Comma [3] 2 5 2 3" xfId="4670"/>
    <cellStyle name="Comma [3] 2 5 2 30" xfId="4671"/>
    <cellStyle name="Comma [3] 2 5 2 31" xfId="4672"/>
    <cellStyle name="Comma [3] 2 5 2 32" xfId="4673"/>
    <cellStyle name="Comma [3] 2 5 2 33" xfId="40098"/>
    <cellStyle name="Comma [3] 2 5 2 4" xfId="4674"/>
    <cellStyle name="Comma [3] 2 5 2 5" xfId="4675"/>
    <cellStyle name="Comma [3] 2 5 2 6" xfId="4676"/>
    <cellStyle name="Comma [3] 2 5 2 7" xfId="4677"/>
    <cellStyle name="Comma [3] 2 5 2 8" xfId="4678"/>
    <cellStyle name="Comma [3] 2 5 2 9" xfId="4679"/>
    <cellStyle name="Comma [3] 2 5 20" xfId="4680"/>
    <cellStyle name="Comma [3] 2 5 21" xfId="4681"/>
    <cellStyle name="Comma [3] 2 5 22" xfId="4682"/>
    <cellStyle name="Comma [3] 2 5 23" xfId="4683"/>
    <cellStyle name="Comma [3] 2 5 24" xfId="4684"/>
    <cellStyle name="Comma [3] 2 5 25" xfId="4685"/>
    <cellStyle name="Comma [3] 2 5 26" xfId="4686"/>
    <cellStyle name="Comma [3] 2 5 27" xfId="4687"/>
    <cellStyle name="Comma [3] 2 5 28" xfId="4688"/>
    <cellStyle name="Comma [3] 2 5 29" xfId="4689"/>
    <cellStyle name="Comma [3] 2 5 3" xfId="4690"/>
    <cellStyle name="Comma [3] 2 5 30" xfId="4691"/>
    <cellStyle name="Comma [3] 2 5 31" xfId="4692"/>
    <cellStyle name="Comma [3] 2 5 32" xfId="4693"/>
    <cellStyle name="Comma [3] 2 5 33" xfId="4694"/>
    <cellStyle name="Comma [3] 2 5 34" xfId="4695"/>
    <cellStyle name="Comma [3] 2 5 35" xfId="38669"/>
    <cellStyle name="Comma [3] 2 5 4" xfId="4696"/>
    <cellStyle name="Comma [3] 2 5 5" xfId="4697"/>
    <cellStyle name="Comma [3] 2 5 6" xfId="4698"/>
    <cellStyle name="Comma [3] 2 5 7" xfId="4699"/>
    <cellStyle name="Comma [3] 2 5 8" xfId="4700"/>
    <cellStyle name="Comma [3] 2 5 9" xfId="4701"/>
    <cellStyle name="Comma [3] 2 6" xfId="4702"/>
    <cellStyle name="Comma [3] 2 6 10" xfId="4703"/>
    <cellStyle name="Comma [3] 2 6 11" xfId="4704"/>
    <cellStyle name="Comma [3] 2 6 12" xfId="4705"/>
    <cellStyle name="Comma [3] 2 6 13" xfId="4706"/>
    <cellStyle name="Comma [3] 2 6 14" xfId="4707"/>
    <cellStyle name="Comma [3] 2 6 15" xfId="4708"/>
    <cellStyle name="Comma [3] 2 6 16" xfId="4709"/>
    <cellStyle name="Comma [3] 2 6 17" xfId="4710"/>
    <cellStyle name="Comma [3] 2 6 18" xfId="4711"/>
    <cellStyle name="Comma [3] 2 6 19" xfId="4712"/>
    <cellStyle name="Comma [3] 2 6 2" xfId="4713"/>
    <cellStyle name="Comma [3] 2 6 20" xfId="4714"/>
    <cellStyle name="Comma [3] 2 6 21" xfId="4715"/>
    <cellStyle name="Comma [3] 2 6 22" xfId="4716"/>
    <cellStyle name="Comma [3] 2 6 23" xfId="4717"/>
    <cellStyle name="Comma [3] 2 6 24" xfId="4718"/>
    <cellStyle name="Comma [3] 2 6 25" xfId="4719"/>
    <cellStyle name="Comma [3] 2 6 26" xfId="4720"/>
    <cellStyle name="Comma [3] 2 6 27" xfId="4721"/>
    <cellStyle name="Comma [3] 2 6 28" xfId="4722"/>
    <cellStyle name="Comma [3] 2 6 29" xfId="4723"/>
    <cellStyle name="Comma [3] 2 6 3" xfId="4724"/>
    <cellStyle name="Comma [3] 2 6 30" xfId="4725"/>
    <cellStyle name="Comma [3] 2 6 31" xfId="4726"/>
    <cellStyle name="Comma [3] 2 6 32" xfId="4727"/>
    <cellStyle name="Comma [3] 2 6 33" xfId="39862"/>
    <cellStyle name="Comma [3] 2 6 4" xfId="4728"/>
    <cellStyle name="Comma [3] 2 6 5" xfId="4729"/>
    <cellStyle name="Comma [3] 2 6 6" xfId="4730"/>
    <cellStyle name="Comma [3] 2 6 7" xfId="4731"/>
    <cellStyle name="Comma [3] 2 6 8" xfId="4732"/>
    <cellStyle name="Comma [3] 2 6 9" xfId="4733"/>
    <cellStyle name="Comma [3] 2 7" xfId="4734"/>
    <cellStyle name="Comma [3] 2 8" xfId="4735"/>
    <cellStyle name="Comma [3] 2 9" xfId="4736"/>
    <cellStyle name="Comma [3] 3" xfId="4737"/>
    <cellStyle name="Comma [3] 3 10" xfId="4738"/>
    <cellStyle name="Comma [3] 3 11" xfId="4739"/>
    <cellStyle name="Comma [3] 3 12" xfId="4740"/>
    <cellStyle name="Comma [3] 3 13" xfId="4741"/>
    <cellStyle name="Comma [3] 3 14" xfId="4742"/>
    <cellStyle name="Comma [3] 3 15" xfId="4743"/>
    <cellStyle name="Comma [3] 3 16" xfId="4744"/>
    <cellStyle name="Comma [3] 3 17" xfId="4745"/>
    <cellStyle name="Comma [3] 3 18" xfId="4746"/>
    <cellStyle name="Comma [3] 3 19" xfId="4747"/>
    <cellStyle name="Comma [3] 3 2" xfId="4748"/>
    <cellStyle name="Comma [3] 3 2 10" xfId="4749"/>
    <cellStyle name="Comma [3] 3 2 11" xfId="4750"/>
    <cellStyle name="Comma [3] 3 2 12" xfId="4751"/>
    <cellStyle name="Comma [3] 3 2 13" xfId="4752"/>
    <cellStyle name="Comma [3] 3 2 14" xfId="4753"/>
    <cellStyle name="Comma [3] 3 2 15" xfId="4754"/>
    <cellStyle name="Comma [3] 3 2 16" xfId="4755"/>
    <cellStyle name="Comma [3] 3 2 17" xfId="4756"/>
    <cellStyle name="Comma [3] 3 2 18" xfId="4757"/>
    <cellStyle name="Comma [3] 3 2 19" xfId="4758"/>
    <cellStyle name="Comma [3] 3 2 2" xfId="4759"/>
    <cellStyle name="Comma [3] 3 2 2 10" xfId="4760"/>
    <cellStyle name="Comma [3] 3 2 2 11" xfId="4761"/>
    <cellStyle name="Comma [3] 3 2 2 12" xfId="4762"/>
    <cellStyle name="Comma [3] 3 2 2 13" xfId="4763"/>
    <cellStyle name="Comma [3] 3 2 2 14" xfId="4764"/>
    <cellStyle name="Comma [3] 3 2 2 15" xfId="4765"/>
    <cellStyle name="Comma [3] 3 2 2 16" xfId="4766"/>
    <cellStyle name="Comma [3] 3 2 2 17" xfId="4767"/>
    <cellStyle name="Comma [3] 3 2 2 18" xfId="4768"/>
    <cellStyle name="Comma [3] 3 2 2 19" xfId="4769"/>
    <cellStyle name="Comma [3] 3 2 2 2" xfId="4770"/>
    <cellStyle name="Comma [3] 3 2 2 20" xfId="4771"/>
    <cellStyle name="Comma [3] 3 2 2 21" xfId="4772"/>
    <cellStyle name="Comma [3] 3 2 2 22" xfId="4773"/>
    <cellStyle name="Comma [3] 3 2 2 23" xfId="4774"/>
    <cellStyle name="Comma [3] 3 2 2 24" xfId="4775"/>
    <cellStyle name="Comma [3] 3 2 2 25" xfId="4776"/>
    <cellStyle name="Comma [3] 3 2 2 26" xfId="4777"/>
    <cellStyle name="Comma [3] 3 2 2 27" xfId="4778"/>
    <cellStyle name="Comma [3] 3 2 2 28" xfId="4779"/>
    <cellStyle name="Comma [3] 3 2 2 29" xfId="4780"/>
    <cellStyle name="Comma [3] 3 2 2 3" xfId="4781"/>
    <cellStyle name="Comma [3] 3 2 2 30" xfId="4782"/>
    <cellStyle name="Comma [3] 3 2 2 31" xfId="4783"/>
    <cellStyle name="Comma [3] 3 2 2 32" xfId="4784"/>
    <cellStyle name="Comma [3] 3 2 2 33" xfId="40174"/>
    <cellStyle name="Comma [3] 3 2 2 4" xfId="4785"/>
    <cellStyle name="Comma [3] 3 2 2 5" xfId="4786"/>
    <cellStyle name="Comma [3] 3 2 2 6" xfId="4787"/>
    <cellStyle name="Comma [3] 3 2 2 7" xfId="4788"/>
    <cellStyle name="Comma [3] 3 2 2 8" xfId="4789"/>
    <cellStyle name="Comma [3] 3 2 2 9" xfId="4790"/>
    <cellStyle name="Comma [3] 3 2 20" xfId="4791"/>
    <cellStyle name="Comma [3] 3 2 21" xfId="4792"/>
    <cellStyle name="Comma [3] 3 2 22" xfId="4793"/>
    <cellStyle name="Comma [3] 3 2 23" xfId="4794"/>
    <cellStyle name="Comma [3] 3 2 24" xfId="4795"/>
    <cellStyle name="Comma [3] 3 2 25" xfId="4796"/>
    <cellStyle name="Comma [3] 3 2 26" xfId="4797"/>
    <cellStyle name="Comma [3] 3 2 27" xfId="4798"/>
    <cellStyle name="Comma [3] 3 2 28" xfId="4799"/>
    <cellStyle name="Comma [3] 3 2 29" xfId="4800"/>
    <cellStyle name="Comma [3] 3 2 3" xfId="4801"/>
    <cellStyle name="Comma [3] 3 2 30" xfId="4802"/>
    <cellStyle name="Comma [3] 3 2 31" xfId="4803"/>
    <cellStyle name="Comma [3] 3 2 32" xfId="4804"/>
    <cellStyle name="Comma [3] 3 2 33" xfId="4805"/>
    <cellStyle name="Comma [3] 3 2 34" xfId="4806"/>
    <cellStyle name="Comma [3] 3 2 35" xfId="38671"/>
    <cellStyle name="Comma [3] 3 2 4" xfId="4807"/>
    <cellStyle name="Comma [3] 3 2 5" xfId="4808"/>
    <cellStyle name="Comma [3] 3 2 6" xfId="4809"/>
    <cellStyle name="Comma [3] 3 2 7" xfId="4810"/>
    <cellStyle name="Comma [3] 3 2 8" xfId="4811"/>
    <cellStyle name="Comma [3] 3 2 9" xfId="4812"/>
    <cellStyle name="Comma [3] 3 20" xfId="4813"/>
    <cellStyle name="Comma [3] 3 21" xfId="4814"/>
    <cellStyle name="Comma [3] 3 22" xfId="4815"/>
    <cellStyle name="Comma [3] 3 23" xfId="4816"/>
    <cellStyle name="Comma [3] 3 24" xfId="4817"/>
    <cellStyle name="Comma [3] 3 25" xfId="4818"/>
    <cellStyle name="Comma [3] 3 26" xfId="4819"/>
    <cellStyle name="Comma [3] 3 27" xfId="4820"/>
    <cellStyle name="Comma [3] 3 28" xfId="4821"/>
    <cellStyle name="Comma [3] 3 29" xfId="4822"/>
    <cellStyle name="Comma [3] 3 3" xfId="4823"/>
    <cellStyle name="Comma [3] 3 3 10" xfId="4824"/>
    <cellStyle name="Comma [3] 3 3 11" xfId="4825"/>
    <cellStyle name="Comma [3] 3 3 12" xfId="4826"/>
    <cellStyle name="Comma [3] 3 3 13" xfId="4827"/>
    <cellStyle name="Comma [3] 3 3 14" xfId="4828"/>
    <cellStyle name="Comma [3] 3 3 15" xfId="4829"/>
    <cellStyle name="Comma [3] 3 3 16" xfId="4830"/>
    <cellStyle name="Comma [3] 3 3 17" xfId="4831"/>
    <cellStyle name="Comma [3] 3 3 18" xfId="4832"/>
    <cellStyle name="Comma [3] 3 3 19" xfId="4833"/>
    <cellStyle name="Comma [3] 3 3 2" xfId="4834"/>
    <cellStyle name="Comma [3] 3 3 20" xfId="4835"/>
    <cellStyle name="Comma [3] 3 3 21" xfId="4836"/>
    <cellStyle name="Comma [3] 3 3 22" xfId="4837"/>
    <cellStyle name="Comma [3] 3 3 23" xfId="4838"/>
    <cellStyle name="Comma [3] 3 3 24" xfId="4839"/>
    <cellStyle name="Comma [3] 3 3 25" xfId="4840"/>
    <cellStyle name="Comma [3] 3 3 26" xfId="4841"/>
    <cellStyle name="Comma [3] 3 3 27" xfId="4842"/>
    <cellStyle name="Comma [3] 3 3 28" xfId="4843"/>
    <cellStyle name="Comma [3] 3 3 29" xfId="4844"/>
    <cellStyle name="Comma [3] 3 3 3" xfId="4845"/>
    <cellStyle name="Comma [3] 3 3 30" xfId="4846"/>
    <cellStyle name="Comma [3] 3 3 31" xfId="4847"/>
    <cellStyle name="Comma [3] 3 3 32" xfId="4848"/>
    <cellStyle name="Comma [3] 3 3 33" xfId="39958"/>
    <cellStyle name="Comma [3] 3 3 4" xfId="4849"/>
    <cellStyle name="Comma [3] 3 3 5" xfId="4850"/>
    <cellStyle name="Comma [3] 3 3 6" xfId="4851"/>
    <cellStyle name="Comma [3] 3 3 7" xfId="4852"/>
    <cellStyle name="Comma [3] 3 3 8" xfId="4853"/>
    <cellStyle name="Comma [3] 3 3 9" xfId="4854"/>
    <cellStyle name="Comma [3] 3 30" xfId="4855"/>
    <cellStyle name="Comma [3] 3 31" xfId="4856"/>
    <cellStyle name="Comma [3] 3 32" xfId="4857"/>
    <cellStyle name="Comma [3] 3 33" xfId="4858"/>
    <cellStyle name="Comma [3] 3 34" xfId="4859"/>
    <cellStyle name="Comma [3] 3 35" xfId="4860"/>
    <cellStyle name="Comma [3] 3 36" xfId="38670"/>
    <cellStyle name="Comma [3] 3 4" xfId="4861"/>
    <cellStyle name="Comma [3] 3 5" xfId="4862"/>
    <cellStyle name="Comma [3] 3 6" xfId="4863"/>
    <cellStyle name="Comma [3] 3 7" xfId="4864"/>
    <cellStyle name="Comma [3] 3 8" xfId="4865"/>
    <cellStyle name="Comma [3] 3 9" xfId="4866"/>
    <cellStyle name="Comma [4]" xfId="121"/>
    <cellStyle name="Comma [4] 3" xfId="4867"/>
    <cellStyle name="Comma [5]" xfId="122"/>
    <cellStyle name="Comma [5] 10" xfId="4868"/>
    <cellStyle name="Comma [5] 11" xfId="4869"/>
    <cellStyle name="Comma [5] 12" xfId="4870"/>
    <cellStyle name="Comma [5] 13" xfId="4871"/>
    <cellStyle name="Comma [5] 14" xfId="4872"/>
    <cellStyle name="Comma [5] 15" xfId="4873"/>
    <cellStyle name="Comma [5] 16" xfId="4874"/>
    <cellStyle name="Comma [5] 17" xfId="4875"/>
    <cellStyle name="Comma [5] 2" xfId="4876"/>
    <cellStyle name="Comma [5] 2 10" xfId="4877"/>
    <cellStyle name="Comma [5] 2 11" xfId="4878"/>
    <cellStyle name="Comma [5] 2 12" xfId="4879"/>
    <cellStyle name="Comma [5] 2 13" xfId="4880"/>
    <cellStyle name="Comma [5] 2 14" xfId="4881"/>
    <cellStyle name="Comma [5] 2 15" xfId="4882"/>
    <cellStyle name="Comma [5] 2 16" xfId="4883"/>
    <cellStyle name="Comma [5] 2 17" xfId="4884"/>
    <cellStyle name="Comma [5] 2 2" xfId="4885"/>
    <cellStyle name="Comma [5] 2 2 10" xfId="4886"/>
    <cellStyle name="Comma [5] 2 2 11" xfId="4887"/>
    <cellStyle name="Comma [5] 2 2 12" xfId="4888"/>
    <cellStyle name="Comma [5] 2 2 13" xfId="4889"/>
    <cellStyle name="Comma [5] 2 2 14" xfId="4890"/>
    <cellStyle name="Comma [5] 2 2 15" xfId="4891"/>
    <cellStyle name="Comma [5] 2 2 16" xfId="4892"/>
    <cellStyle name="Comma [5] 2 2 2" xfId="4893"/>
    <cellStyle name="Comma [5] 2 2 2 10" xfId="4894"/>
    <cellStyle name="Comma [5] 2 2 2 11" xfId="4895"/>
    <cellStyle name="Comma [5] 2 2 2 12" xfId="4896"/>
    <cellStyle name="Comma [5] 2 2 2 13" xfId="4897"/>
    <cellStyle name="Comma [5] 2 2 2 14" xfId="4898"/>
    <cellStyle name="Comma [5] 2 2 2 15" xfId="4899"/>
    <cellStyle name="Comma [5] 2 2 2 2" xfId="4900"/>
    <cellStyle name="Comma [5] 2 2 2 2 10" xfId="4901"/>
    <cellStyle name="Comma [5] 2 2 2 2 11" xfId="4902"/>
    <cellStyle name="Comma [5] 2 2 2 2 12" xfId="4903"/>
    <cellStyle name="Comma [5] 2 2 2 2 13" xfId="4904"/>
    <cellStyle name="Comma [5] 2 2 2 2 14" xfId="4905"/>
    <cellStyle name="Comma [5] 2 2 2 2 15" xfId="4906"/>
    <cellStyle name="Comma [5] 2 2 2 2 16" xfId="4907"/>
    <cellStyle name="Comma [5] 2 2 2 2 17" xfId="4908"/>
    <cellStyle name="Comma [5] 2 2 2 2 18" xfId="4909"/>
    <cellStyle name="Comma [5] 2 2 2 2 19" xfId="4910"/>
    <cellStyle name="Comma [5] 2 2 2 2 2" xfId="4911"/>
    <cellStyle name="Comma [5] 2 2 2 2 20" xfId="4912"/>
    <cellStyle name="Comma [5] 2 2 2 2 21" xfId="4913"/>
    <cellStyle name="Comma [5] 2 2 2 2 22" xfId="4914"/>
    <cellStyle name="Comma [5] 2 2 2 2 23" xfId="4915"/>
    <cellStyle name="Comma [5] 2 2 2 2 24" xfId="4916"/>
    <cellStyle name="Comma [5] 2 2 2 2 25" xfId="4917"/>
    <cellStyle name="Comma [5] 2 2 2 2 26" xfId="4918"/>
    <cellStyle name="Comma [5] 2 2 2 2 27" xfId="4919"/>
    <cellStyle name="Comma [5] 2 2 2 2 28" xfId="4920"/>
    <cellStyle name="Comma [5] 2 2 2 2 29" xfId="4921"/>
    <cellStyle name="Comma [5] 2 2 2 2 3" xfId="4922"/>
    <cellStyle name="Comma [5] 2 2 2 2 30" xfId="40136"/>
    <cellStyle name="Comma [5] 2 2 2 2 4" xfId="4923"/>
    <cellStyle name="Comma [5] 2 2 2 2 5" xfId="4924"/>
    <cellStyle name="Comma [5] 2 2 2 2 6" xfId="4925"/>
    <cellStyle name="Comma [5] 2 2 2 2 7" xfId="4926"/>
    <cellStyle name="Comma [5] 2 2 2 2 8" xfId="4927"/>
    <cellStyle name="Comma [5] 2 2 2 2 9" xfId="4928"/>
    <cellStyle name="Comma [5] 2 2 2 3" xfId="4929"/>
    <cellStyle name="Comma [5] 2 2 2 4" xfId="4930"/>
    <cellStyle name="Comma [5] 2 2 2 5" xfId="4931"/>
    <cellStyle name="Comma [5] 2 2 2 6" xfId="4932"/>
    <cellStyle name="Comma [5] 2 2 2 7" xfId="4933"/>
    <cellStyle name="Comma [5] 2 2 2 8" xfId="4934"/>
    <cellStyle name="Comma [5] 2 2 2 9" xfId="4935"/>
    <cellStyle name="Comma [5] 2 2 3" xfId="4936"/>
    <cellStyle name="Comma [5] 2 2 3 10" xfId="4937"/>
    <cellStyle name="Comma [5] 2 2 3 11" xfId="4938"/>
    <cellStyle name="Comma [5] 2 2 3 12" xfId="4939"/>
    <cellStyle name="Comma [5] 2 2 3 13" xfId="4940"/>
    <cellStyle name="Comma [5] 2 2 3 14" xfId="4941"/>
    <cellStyle name="Comma [5] 2 2 3 15" xfId="4942"/>
    <cellStyle name="Comma [5] 2 2 3 16" xfId="4943"/>
    <cellStyle name="Comma [5] 2 2 3 17" xfId="4944"/>
    <cellStyle name="Comma [5] 2 2 3 18" xfId="4945"/>
    <cellStyle name="Comma [5] 2 2 3 19" xfId="4946"/>
    <cellStyle name="Comma [5] 2 2 3 2" xfId="4947"/>
    <cellStyle name="Comma [5] 2 2 3 20" xfId="4948"/>
    <cellStyle name="Comma [5] 2 2 3 21" xfId="4949"/>
    <cellStyle name="Comma [5] 2 2 3 22" xfId="4950"/>
    <cellStyle name="Comma [5] 2 2 3 23" xfId="4951"/>
    <cellStyle name="Comma [5] 2 2 3 24" xfId="4952"/>
    <cellStyle name="Comma [5] 2 2 3 25" xfId="4953"/>
    <cellStyle name="Comma [5] 2 2 3 26" xfId="4954"/>
    <cellStyle name="Comma [5] 2 2 3 27" xfId="4955"/>
    <cellStyle name="Comma [5] 2 2 3 28" xfId="4956"/>
    <cellStyle name="Comma [5] 2 2 3 29" xfId="4957"/>
    <cellStyle name="Comma [5] 2 2 3 3" xfId="4958"/>
    <cellStyle name="Comma [5] 2 2 3 30" xfId="39879"/>
    <cellStyle name="Comma [5] 2 2 3 4" xfId="4959"/>
    <cellStyle name="Comma [5] 2 2 3 5" xfId="4960"/>
    <cellStyle name="Comma [5] 2 2 3 6" xfId="4961"/>
    <cellStyle name="Comma [5] 2 2 3 7" xfId="4962"/>
    <cellStyle name="Comma [5] 2 2 3 8" xfId="4963"/>
    <cellStyle name="Comma [5] 2 2 3 9" xfId="4964"/>
    <cellStyle name="Comma [5] 2 2 4" xfId="4965"/>
    <cellStyle name="Comma [5] 2 2 5" xfId="4966"/>
    <cellStyle name="Comma [5] 2 2 6" xfId="4967"/>
    <cellStyle name="Comma [5] 2 2 7" xfId="4968"/>
    <cellStyle name="Comma [5] 2 2 8" xfId="4969"/>
    <cellStyle name="Comma [5] 2 2 9" xfId="4970"/>
    <cellStyle name="Comma [5] 2 3" xfId="4971"/>
    <cellStyle name="Comma [5] 2 3 10" xfId="4972"/>
    <cellStyle name="Comma [5] 2 3 11" xfId="4973"/>
    <cellStyle name="Comma [5] 2 3 12" xfId="4974"/>
    <cellStyle name="Comma [5] 2 3 13" xfId="4975"/>
    <cellStyle name="Comma [5] 2 3 14" xfId="4976"/>
    <cellStyle name="Comma [5] 2 3 15" xfId="4977"/>
    <cellStyle name="Comma [5] 2 3 2" xfId="4978"/>
    <cellStyle name="Comma [5] 2 3 2 10" xfId="4979"/>
    <cellStyle name="Comma [5] 2 3 2 11" xfId="4980"/>
    <cellStyle name="Comma [5] 2 3 2 12" xfId="4981"/>
    <cellStyle name="Comma [5] 2 3 2 13" xfId="4982"/>
    <cellStyle name="Comma [5] 2 3 2 14" xfId="4983"/>
    <cellStyle name="Comma [5] 2 3 2 15" xfId="4984"/>
    <cellStyle name="Comma [5] 2 3 2 16" xfId="4985"/>
    <cellStyle name="Comma [5] 2 3 2 17" xfId="4986"/>
    <cellStyle name="Comma [5] 2 3 2 18" xfId="4987"/>
    <cellStyle name="Comma [5] 2 3 2 19" xfId="4988"/>
    <cellStyle name="Comma [5] 2 3 2 2" xfId="4989"/>
    <cellStyle name="Comma [5] 2 3 2 20" xfId="4990"/>
    <cellStyle name="Comma [5] 2 3 2 21" xfId="4991"/>
    <cellStyle name="Comma [5] 2 3 2 22" xfId="4992"/>
    <cellStyle name="Comma [5] 2 3 2 23" xfId="4993"/>
    <cellStyle name="Comma [5] 2 3 2 24" xfId="4994"/>
    <cellStyle name="Comma [5] 2 3 2 25" xfId="4995"/>
    <cellStyle name="Comma [5] 2 3 2 26" xfId="4996"/>
    <cellStyle name="Comma [5] 2 3 2 27" xfId="4997"/>
    <cellStyle name="Comma [5] 2 3 2 28" xfId="4998"/>
    <cellStyle name="Comma [5] 2 3 2 29" xfId="4999"/>
    <cellStyle name="Comma [5] 2 3 2 3" xfId="5000"/>
    <cellStyle name="Comma [5] 2 3 2 30" xfId="40049"/>
    <cellStyle name="Comma [5] 2 3 2 4" xfId="5001"/>
    <cellStyle name="Comma [5] 2 3 2 5" xfId="5002"/>
    <cellStyle name="Comma [5] 2 3 2 6" xfId="5003"/>
    <cellStyle name="Comma [5] 2 3 2 7" xfId="5004"/>
    <cellStyle name="Comma [5] 2 3 2 8" xfId="5005"/>
    <cellStyle name="Comma [5] 2 3 2 9" xfId="5006"/>
    <cellStyle name="Comma [5] 2 3 3" xfId="5007"/>
    <cellStyle name="Comma [5] 2 3 4" xfId="5008"/>
    <cellStyle name="Comma [5] 2 3 5" xfId="5009"/>
    <cellStyle name="Comma [5] 2 3 6" xfId="5010"/>
    <cellStyle name="Comma [5] 2 3 7" xfId="5011"/>
    <cellStyle name="Comma [5] 2 3 8" xfId="5012"/>
    <cellStyle name="Comma [5] 2 3 9" xfId="5013"/>
    <cellStyle name="Comma [5] 2 4" xfId="5014"/>
    <cellStyle name="Comma [5] 2 4 10" xfId="5015"/>
    <cellStyle name="Comma [5] 2 4 11" xfId="5016"/>
    <cellStyle name="Comma [5] 2 4 12" xfId="5017"/>
    <cellStyle name="Comma [5] 2 4 13" xfId="5018"/>
    <cellStyle name="Comma [5] 2 4 14" xfId="5019"/>
    <cellStyle name="Comma [5] 2 4 15" xfId="5020"/>
    <cellStyle name="Comma [5] 2 4 16" xfId="5021"/>
    <cellStyle name="Comma [5] 2 4 17" xfId="5022"/>
    <cellStyle name="Comma [5] 2 4 18" xfId="5023"/>
    <cellStyle name="Comma [5] 2 4 19" xfId="5024"/>
    <cellStyle name="Comma [5] 2 4 2" xfId="5025"/>
    <cellStyle name="Comma [5] 2 4 20" xfId="5026"/>
    <cellStyle name="Comma [5] 2 4 21" xfId="5027"/>
    <cellStyle name="Comma [5] 2 4 22" xfId="5028"/>
    <cellStyle name="Comma [5] 2 4 23" xfId="5029"/>
    <cellStyle name="Comma [5] 2 4 24" xfId="5030"/>
    <cellStyle name="Comma [5] 2 4 25" xfId="5031"/>
    <cellStyle name="Comma [5] 2 4 26" xfId="5032"/>
    <cellStyle name="Comma [5] 2 4 27" xfId="5033"/>
    <cellStyle name="Comma [5] 2 4 28" xfId="5034"/>
    <cellStyle name="Comma [5] 2 4 29" xfId="5035"/>
    <cellStyle name="Comma [5] 2 4 3" xfId="5036"/>
    <cellStyle name="Comma [5] 2 4 30" xfId="39737"/>
    <cellStyle name="Comma [5] 2 4 4" xfId="5037"/>
    <cellStyle name="Comma [5] 2 4 5" xfId="5038"/>
    <cellStyle name="Comma [5] 2 4 6" xfId="5039"/>
    <cellStyle name="Comma [5] 2 4 7" xfId="5040"/>
    <cellStyle name="Comma [5] 2 4 8" xfId="5041"/>
    <cellStyle name="Comma [5] 2 4 9" xfId="5042"/>
    <cellStyle name="Comma [5] 2 5" xfId="5043"/>
    <cellStyle name="Comma [5] 2 6" xfId="5044"/>
    <cellStyle name="Comma [5] 2 7" xfId="5045"/>
    <cellStyle name="Comma [5] 2 8" xfId="5046"/>
    <cellStyle name="Comma [5] 2 9" xfId="5047"/>
    <cellStyle name="Comma [5] 3" xfId="5048"/>
    <cellStyle name="Comma [5] 3 10" xfId="5049"/>
    <cellStyle name="Comma [5] 3 11" xfId="5050"/>
    <cellStyle name="Comma [5] 3 12" xfId="5051"/>
    <cellStyle name="Comma [5] 3 13" xfId="5052"/>
    <cellStyle name="Comma [5] 3 14" xfId="5053"/>
    <cellStyle name="Comma [5] 3 15" xfId="5054"/>
    <cellStyle name="Comma [5] 3 2" xfId="5055"/>
    <cellStyle name="Comma [5] 3 2 10" xfId="5056"/>
    <cellStyle name="Comma [5] 3 2 11" xfId="5057"/>
    <cellStyle name="Comma [5] 3 2 12" xfId="5058"/>
    <cellStyle name="Comma [5] 3 2 13" xfId="5059"/>
    <cellStyle name="Comma [5] 3 2 14" xfId="5060"/>
    <cellStyle name="Comma [5] 3 2 15" xfId="5061"/>
    <cellStyle name="Comma [5] 3 2 16" xfId="5062"/>
    <cellStyle name="Comma [5] 3 2 17" xfId="5063"/>
    <cellStyle name="Comma [5] 3 2 18" xfId="5064"/>
    <cellStyle name="Comma [5] 3 2 19" xfId="5065"/>
    <cellStyle name="Comma [5] 3 2 2" xfId="5066"/>
    <cellStyle name="Comma [5] 3 2 20" xfId="5067"/>
    <cellStyle name="Comma [5] 3 2 21" xfId="5068"/>
    <cellStyle name="Comma [5] 3 2 22" xfId="5069"/>
    <cellStyle name="Comma [5] 3 2 23" xfId="5070"/>
    <cellStyle name="Comma [5] 3 2 24" xfId="5071"/>
    <cellStyle name="Comma [5] 3 2 25" xfId="5072"/>
    <cellStyle name="Comma [5] 3 2 26" xfId="5073"/>
    <cellStyle name="Comma [5] 3 2 27" xfId="5074"/>
    <cellStyle name="Comma [5] 3 2 28" xfId="5075"/>
    <cellStyle name="Comma [5] 3 2 29" xfId="5076"/>
    <cellStyle name="Comma [5] 3 2 3" xfId="5077"/>
    <cellStyle name="Comma [5] 3 2 30" xfId="40031"/>
    <cellStyle name="Comma [5] 3 2 4" xfId="5078"/>
    <cellStyle name="Comma [5] 3 2 5" xfId="5079"/>
    <cellStyle name="Comma [5] 3 2 6" xfId="5080"/>
    <cellStyle name="Comma [5] 3 2 7" xfId="5081"/>
    <cellStyle name="Comma [5] 3 2 8" xfId="5082"/>
    <cellStyle name="Comma [5] 3 2 9" xfId="5083"/>
    <cellStyle name="Comma [5] 3 3" xfId="5084"/>
    <cellStyle name="Comma [5] 3 4" xfId="5085"/>
    <cellStyle name="Comma [5] 3 5" xfId="5086"/>
    <cellStyle name="Comma [5] 3 6" xfId="5087"/>
    <cellStyle name="Comma [5] 3 7" xfId="5088"/>
    <cellStyle name="Comma [5] 3 8" xfId="5089"/>
    <cellStyle name="Comma [5] 3 9" xfId="5090"/>
    <cellStyle name="Comma [5] 4" xfId="5091"/>
    <cellStyle name="Comma [5] 4 10" xfId="5092"/>
    <cellStyle name="Comma [5] 4 11" xfId="5093"/>
    <cellStyle name="Comma [5] 4 12" xfId="5094"/>
    <cellStyle name="Comma [5] 4 13" xfId="5095"/>
    <cellStyle name="Comma [5] 4 14" xfId="5096"/>
    <cellStyle name="Comma [5] 4 15" xfId="5097"/>
    <cellStyle name="Comma [5] 4 16" xfId="5098"/>
    <cellStyle name="Comma [5] 4 17" xfId="5099"/>
    <cellStyle name="Comma [5] 4 18" xfId="5100"/>
    <cellStyle name="Comma [5] 4 19" xfId="5101"/>
    <cellStyle name="Comma [5] 4 2" xfId="5102"/>
    <cellStyle name="Comma [5] 4 20" xfId="5103"/>
    <cellStyle name="Comma [5] 4 21" xfId="5104"/>
    <cellStyle name="Comma [5] 4 22" xfId="5105"/>
    <cellStyle name="Comma [5] 4 23" xfId="5106"/>
    <cellStyle name="Comma [5] 4 24" xfId="5107"/>
    <cellStyle name="Comma [5] 4 25" xfId="5108"/>
    <cellStyle name="Comma [5] 4 26" xfId="5109"/>
    <cellStyle name="Comma [5] 4 27" xfId="5110"/>
    <cellStyle name="Comma [5] 4 28" xfId="5111"/>
    <cellStyle name="Comma [5] 4 29" xfId="5112"/>
    <cellStyle name="Comma [5] 4 3" xfId="5113"/>
    <cellStyle name="Comma [5] 4 30" xfId="39357"/>
    <cellStyle name="Comma [5] 4 4" xfId="5114"/>
    <cellStyle name="Comma [5] 4 5" xfId="5115"/>
    <cellStyle name="Comma [5] 4 6" xfId="5116"/>
    <cellStyle name="Comma [5] 4 7" xfId="5117"/>
    <cellStyle name="Comma [5] 4 8" xfId="5118"/>
    <cellStyle name="Comma [5] 4 9" xfId="5119"/>
    <cellStyle name="Comma [5] 5" xfId="5120"/>
    <cellStyle name="Comma [5] 6" xfId="5121"/>
    <cellStyle name="Comma [5] 7" xfId="5122"/>
    <cellStyle name="Comma [5] 8" xfId="5123"/>
    <cellStyle name="Comma [5] 9" xfId="5124"/>
    <cellStyle name="Comma 10" xfId="123"/>
    <cellStyle name="Comma 10 10" xfId="5125"/>
    <cellStyle name="Comma 10 11" xfId="5126"/>
    <cellStyle name="Comma 10 12" xfId="5127"/>
    <cellStyle name="Comma 10 13" xfId="38560"/>
    <cellStyle name="Comma 10 2" xfId="5128"/>
    <cellStyle name="Comma 10 2 2" xfId="5129"/>
    <cellStyle name="Comma 10 2 2 2" xfId="5130"/>
    <cellStyle name="Comma 10 2 3" xfId="5131"/>
    <cellStyle name="Comma 10 3" xfId="5132"/>
    <cellStyle name="Comma 10 3 2" xfId="5133"/>
    <cellStyle name="Comma 10 4" xfId="5134"/>
    <cellStyle name="Comma 10 5" xfId="5135"/>
    <cellStyle name="Comma 10 5 2" xfId="5136"/>
    <cellStyle name="Comma 10 5 2 2" xfId="5137"/>
    <cellStyle name="Comma 10 5 2 3" xfId="5138"/>
    <cellStyle name="Comma 10 5 2 4" xfId="5139"/>
    <cellStyle name="Comma 10 5 2 5" xfId="5140"/>
    <cellStyle name="Comma 10 5 2 6" xfId="5141"/>
    <cellStyle name="Comma 10 5 2 7" xfId="39423"/>
    <cellStyle name="Comma 10 6" xfId="5142"/>
    <cellStyle name="Comma 10 6 2" xfId="5143"/>
    <cellStyle name="Comma 10 6 3" xfId="5144"/>
    <cellStyle name="Comma 10 6 4" xfId="5145"/>
    <cellStyle name="Comma 10 6 5" xfId="5146"/>
    <cellStyle name="Comma 10 6 6" xfId="5147"/>
    <cellStyle name="Comma 10 6 7" xfId="39469"/>
    <cellStyle name="Comma 10 7" xfId="5148"/>
    <cellStyle name="Comma 10 7 2" xfId="5149"/>
    <cellStyle name="Comma 10 7 3" xfId="5150"/>
    <cellStyle name="Comma 10 7 4" xfId="5151"/>
    <cellStyle name="Comma 10 7 5" xfId="5152"/>
    <cellStyle name="Comma 10 7 6" xfId="5153"/>
    <cellStyle name="Comma 10 7 7" xfId="39365"/>
    <cellStyle name="Comma 10 8" xfId="5154"/>
    <cellStyle name="Comma 10 9" xfId="5155"/>
    <cellStyle name="Comma 100" xfId="5156"/>
    <cellStyle name="Comma 101" xfId="5157"/>
    <cellStyle name="Comma 102" xfId="5158"/>
    <cellStyle name="Comma 103" xfId="5159"/>
    <cellStyle name="Comma 104" xfId="5160"/>
    <cellStyle name="Comma 105" xfId="5161"/>
    <cellStyle name="Comma 106" xfId="5162"/>
    <cellStyle name="Comma 106 2" xfId="5163"/>
    <cellStyle name="Comma 106 3" xfId="5164"/>
    <cellStyle name="Comma 106 4" xfId="5165"/>
    <cellStyle name="Comma 106 5" xfId="5166"/>
    <cellStyle name="Comma 106 6" xfId="5167"/>
    <cellStyle name="Comma 106 7" xfId="39542"/>
    <cellStyle name="Comma 107" xfId="5168"/>
    <cellStyle name="Comma 107 2" xfId="5169"/>
    <cellStyle name="Comma 107 3" xfId="5170"/>
    <cellStyle name="Comma 107 4" xfId="5171"/>
    <cellStyle name="Comma 107 5" xfId="5172"/>
    <cellStyle name="Comma 107 6" xfId="5173"/>
    <cellStyle name="Comma 107 7" xfId="39543"/>
    <cellStyle name="Comma 108" xfId="5174"/>
    <cellStyle name="Comma 108 2" xfId="5175"/>
    <cellStyle name="Comma 108 3" xfId="5176"/>
    <cellStyle name="Comma 108 4" xfId="5177"/>
    <cellStyle name="Comma 108 5" xfId="5178"/>
    <cellStyle name="Comma 108 6" xfId="5179"/>
    <cellStyle name="Comma 108 7" xfId="39545"/>
    <cellStyle name="Comma 109" xfId="5180"/>
    <cellStyle name="Comma 109 2" xfId="5181"/>
    <cellStyle name="Comma 109 3" xfId="5182"/>
    <cellStyle name="Comma 109 4" xfId="5183"/>
    <cellStyle name="Comma 109 5" xfId="5184"/>
    <cellStyle name="Comma 109 6" xfId="5185"/>
    <cellStyle name="Comma 109 7" xfId="39546"/>
    <cellStyle name="Comma 11" xfId="124"/>
    <cellStyle name="Comma 11 10" xfId="5186"/>
    <cellStyle name="Comma 11 11" xfId="5187"/>
    <cellStyle name="Comma 11 12" xfId="5188"/>
    <cellStyle name="Comma 11 13" xfId="38561"/>
    <cellStyle name="Comma 11 2" xfId="5189"/>
    <cellStyle name="Comma 11 2 2" xfId="5190"/>
    <cellStyle name="Comma 11 2 2 2" xfId="5191"/>
    <cellStyle name="Comma 11 2 3" xfId="5192"/>
    <cellStyle name="Comma 11 3" xfId="5193"/>
    <cellStyle name="Comma 11 3 2" xfId="5194"/>
    <cellStyle name="Comma 11 4" xfId="5195"/>
    <cellStyle name="Comma 11 5" xfId="5196"/>
    <cellStyle name="Comma 11 5 2" xfId="5197"/>
    <cellStyle name="Comma 11 5 2 2" xfId="5198"/>
    <cellStyle name="Comma 11 5 2 3" xfId="5199"/>
    <cellStyle name="Comma 11 5 2 4" xfId="5200"/>
    <cellStyle name="Comma 11 5 2 5" xfId="5201"/>
    <cellStyle name="Comma 11 5 2 6" xfId="5202"/>
    <cellStyle name="Comma 11 5 2 7" xfId="39424"/>
    <cellStyle name="Comma 11 6" xfId="5203"/>
    <cellStyle name="Comma 11 6 2" xfId="5204"/>
    <cellStyle name="Comma 11 6 3" xfId="5205"/>
    <cellStyle name="Comma 11 6 4" xfId="5206"/>
    <cellStyle name="Comma 11 6 5" xfId="5207"/>
    <cellStyle name="Comma 11 6 6" xfId="5208"/>
    <cellStyle name="Comma 11 6 7" xfId="39470"/>
    <cellStyle name="Comma 11 7" xfId="5209"/>
    <cellStyle name="Comma 11 7 2" xfId="5210"/>
    <cellStyle name="Comma 11 7 3" xfId="5211"/>
    <cellStyle name="Comma 11 7 4" xfId="5212"/>
    <cellStyle name="Comma 11 7 5" xfId="5213"/>
    <cellStyle name="Comma 11 7 6" xfId="5214"/>
    <cellStyle name="Comma 11 7 7" xfId="39366"/>
    <cellStyle name="Comma 11 8" xfId="5215"/>
    <cellStyle name="Comma 11 9" xfId="5216"/>
    <cellStyle name="Comma 110" xfId="5217"/>
    <cellStyle name="Comma 110 2" xfId="5218"/>
    <cellStyle name="Comma 110 3" xfId="5219"/>
    <cellStyle name="Comma 110 4" xfId="5220"/>
    <cellStyle name="Comma 110 5" xfId="5221"/>
    <cellStyle name="Comma 110 6" xfId="5222"/>
    <cellStyle name="Comma 110 7" xfId="39547"/>
    <cellStyle name="Comma 111" xfId="5223"/>
    <cellStyle name="Comma 112" xfId="5224"/>
    <cellStyle name="Comma 113" xfId="5225"/>
    <cellStyle name="Comma 114" xfId="5226"/>
    <cellStyle name="Comma 115" xfId="5227"/>
    <cellStyle name="Comma 116" xfId="5228"/>
    <cellStyle name="Comma 117" xfId="5229"/>
    <cellStyle name="Comma 118" xfId="5230"/>
    <cellStyle name="Comma 119" xfId="5231"/>
    <cellStyle name="Comma 12" xfId="125"/>
    <cellStyle name="Comma 12 2" xfId="5232"/>
    <cellStyle name="Comma 12 2 2" xfId="5233"/>
    <cellStyle name="Comma 12 3" xfId="5234"/>
    <cellStyle name="Comma 12 4" xfId="5235"/>
    <cellStyle name="Comma 12 5" xfId="5236"/>
    <cellStyle name="Comma 120" xfId="5237"/>
    <cellStyle name="Comma 121" xfId="5238"/>
    <cellStyle name="Comma 122" xfId="40236"/>
    <cellStyle name="Comma 123" xfId="40237"/>
    <cellStyle name="Comma 124" xfId="40238"/>
    <cellStyle name="Comma 125" xfId="40239"/>
    <cellStyle name="Comma 126" xfId="40240"/>
    <cellStyle name="Comma 127" xfId="5239"/>
    <cellStyle name="Comma 127 2" xfId="5240"/>
    <cellStyle name="Comma 128" xfId="40241"/>
    <cellStyle name="Comma 129" xfId="40242"/>
    <cellStyle name="Comma 13" xfId="126"/>
    <cellStyle name="Comma 13 2" xfId="5241"/>
    <cellStyle name="Comma 13 3" xfId="5242"/>
    <cellStyle name="Comma 13 4" xfId="5243"/>
    <cellStyle name="Comma 130" xfId="40243"/>
    <cellStyle name="Comma 14" xfId="127"/>
    <cellStyle name="Comma 14 2" xfId="5244"/>
    <cellStyle name="Comma 14 2 2" xfId="5245"/>
    <cellStyle name="Comma 14 3" xfId="5246"/>
    <cellStyle name="Comma 14 4" xfId="5247"/>
    <cellStyle name="Comma 14 5" xfId="5248"/>
    <cellStyle name="Comma 15" xfId="128"/>
    <cellStyle name="Comma 15 2" xfId="5249"/>
    <cellStyle name="Comma 15 3" xfId="5250"/>
    <cellStyle name="Comma 15 4" xfId="38562"/>
    <cellStyle name="Comma 16" xfId="129"/>
    <cellStyle name="Comma 16 2" xfId="5251"/>
    <cellStyle name="Comma 16 3" xfId="5252"/>
    <cellStyle name="Comma 16 4" xfId="38563"/>
    <cellStyle name="Comma 17" xfId="130"/>
    <cellStyle name="Comma 17 2" xfId="5253"/>
    <cellStyle name="Comma 17 3" xfId="5254"/>
    <cellStyle name="Comma 18" xfId="131"/>
    <cellStyle name="Comma 18 2" xfId="5255"/>
    <cellStyle name="Comma 18 2 10" xfId="5256"/>
    <cellStyle name="Comma 18 2 11" xfId="38672"/>
    <cellStyle name="Comma 18 2 2" xfId="5257"/>
    <cellStyle name="Comma 18 2 2 2" xfId="5258"/>
    <cellStyle name="Comma 18 2 2 2 2" xfId="5259"/>
    <cellStyle name="Comma 18 2 2 2 2 2" xfId="5260"/>
    <cellStyle name="Comma 18 2 2 2 2 3" xfId="5261"/>
    <cellStyle name="Comma 18 2 2 2 2 4" xfId="5262"/>
    <cellStyle name="Comma 18 2 2 2 2 5" xfId="5263"/>
    <cellStyle name="Comma 18 2 2 2 2 6" xfId="5264"/>
    <cellStyle name="Comma 18 2 2 2 2 7" xfId="39832"/>
    <cellStyle name="Comma 18 2 2 2 3" xfId="5265"/>
    <cellStyle name="Comma 18 2 2 2 4" xfId="5266"/>
    <cellStyle name="Comma 18 2 2 2 5" xfId="5267"/>
    <cellStyle name="Comma 18 2 2 2 6" xfId="5268"/>
    <cellStyle name="Comma 18 2 2 2 7" xfId="5269"/>
    <cellStyle name="Comma 18 2 2 2 8" xfId="38674"/>
    <cellStyle name="Comma 18 2 2 3" xfId="5270"/>
    <cellStyle name="Comma 18 2 2 3 2" xfId="5271"/>
    <cellStyle name="Comma 18 2 2 3 3" xfId="5272"/>
    <cellStyle name="Comma 18 2 2 3 4" xfId="5273"/>
    <cellStyle name="Comma 18 2 2 3 5" xfId="5274"/>
    <cellStyle name="Comma 18 2 2 3 6" xfId="5275"/>
    <cellStyle name="Comma 18 2 2 3 7" xfId="39691"/>
    <cellStyle name="Comma 18 2 2 4" xfId="5276"/>
    <cellStyle name="Comma 18 2 2 5" xfId="5277"/>
    <cellStyle name="Comma 18 2 2 6" xfId="5278"/>
    <cellStyle name="Comma 18 2 2 7" xfId="5279"/>
    <cellStyle name="Comma 18 2 2 8" xfId="5280"/>
    <cellStyle name="Comma 18 2 2 9" xfId="38673"/>
    <cellStyle name="Comma 18 2 3" xfId="5281"/>
    <cellStyle name="Comma 18 2 3 2" xfId="5282"/>
    <cellStyle name="Comma 18 2 3 2 2" xfId="5283"/>
    <cellStyle name="Comma 18 2 3 2 3" xfId="5284"/>
    <cellStyle name="Comma 18 2 3 2 4" xfId="5285"/>
    <cellStyle name="Comma 18 2 3 2 5" xfId="5286"/>
    <cellStyle name="Comma 18 2 3 2 6" xfId="5287"/>
    <cellStyle name="Comma 18 2 3 2 7" xfId="39769"/>
    <cellStyle name="Comma 18 2 3 3" xfId="5288"/>
    <cellStyle name="Comma 18 2 3 4" xfId="5289"/>
    <cellStyle name="Comma 18 2 3 5" xfId="5290"/>
    <cellStyle name="Comma 18 2 3 6" xfId="5291"/>
    <cellStyle name="Comma 18 2 3 7" xfId="5292"/>
    <cellStyle name="Comma 18 2 3 8" xfId="38675"/>
    <cellStyle name="Comma 18 2 4" xfId="5293"/>
    <cellStyle name="Comma 18 2 5" xfId="5294"/>
    <cellStyle name="Comma 18 2 5 2" xfId="5295"/>
    <cellStyle name="Comma 18 2 5 3" xfId="5296"/>
    <cellStyle name="Comma 18 2 5 4" xfId="5297"/>
    <cellStyle name="Comma 18 2 5 5" xfId="5298"/>
    <cellStyle name="Comma 18 2 5 6" xfId="5299"/>
    <cellStyle name="Comma 18 2 5 7" xfId="39625"/>
    <cellStyle name="Comma 18 2 6" xfId="5300"/>
    <cellStyle name="Comma 18 2 7" xfId="5301"/>
    <cellStyle name="Comma 18 2 8" xfId="5302"/>
    <cellStyle name="Comma 18 2 9" xfId="5303"/>
    <cellStyle name="Comma 18 3" xfId="5304"/>
    <cellStyle name="Comma 18 3 2" xfId="5305"/>
    <cellStyle name="Comma 18 3 2 2" xfId="5306"/>
    <cellStyle name="Comma 18 3 2 2 2" xfId="5307"/>
    <cellStyle name="Comma 18 3 2 2 3" xfId="5308"/>
    <cellStyle name="Comma 18 3 2 2 4" xfId="5309"/>
    <cellStyle name="Comma 18 3 2 2 5" xfId="5310"/>
    <cellStyle name="Comma 18 3 2 2 6" xfId="5311"/>
    <cellStyle name="Comma 18 3 2 2 7" xfId="39796"/>
    <cellStyle name="Comma 18 3 2 3" xfId="5312"/>
    <cellStyle name="Comma 18 3 2 4" xfId="5313"/>
    <cellStyle name="Comma 18 3 2 5" xfId="5314"/>
    <cellStyle name="Comma 18 3 2 6" xfId="5315"/>
    <cellStyle name="Comma 18 3 2 7" xfId="5316"/>
    <cellStyle name="Comma 18 3 2 8" xfId="38677"/>
    <cellStyle name="Comma 18 3 3" xfId="5317"/>
    <cellStyle name="Comma 18 3 3 2" xfId="5318"/>
    <cellStyle name="Comma 18 3 3 3" xfId="5319"/>
    <cellStyle name="Comma 18 3 3 4" xfId="5320"/>
    <cellStyle name="Comma 18 3 3 5" xfId="5321"/>
    <cellStyle name="Comma 18 3 3 6" xfId="5322"/>
    <cellStyle name="Comma 18 3 3 7" xfId="39655"/>
    <cellStyle name="Comma 18 3 4" xfId="5323"/>
    <cellStyle name="Comma 18 3 5" xfId="5324"/>
    <cellStyle name="Comma 18 3 6" xfId="5325"/>
    <cellStyle name="Comma 18 3 7" xfId="5326"/>
    <cellStyle name="Comma 18 3 8" xfId="5327"/>
    <cellStyle name="Comma 18 3 9" xfId="38676"/>
    <cellStyle name="Comma 18 4" xfId="5328"/>
    <cellStyle name="Comma 18 4 2" xfId="5329"/>
    <cellStyle name="Comma 18 4 2 2" xfId="5330"/>
    <cellStyle name="Comma 18 4 2 2 2" xfId="5331"/>
    <cellStyle name="Comma 18 4 2 2 3" xfId="5332"/>
    <cellStyle name="Comma 18 4 2 2 4" xfId="5333"/>
    <cellStyle name="Comma 18 4 2 2 5" xfId="5334"/>
    <cellStyle name="Comma 18 4 2 2 6" xfId="5335"/>
    <cellStyle name="Comma 18 4 2 2 7" xfId="39855"/>
    <cellStyle name="Comma 18 4 2 3" xfId="5336"/>
    <cellStyle name="Comma 18 4 2 4" xfId="5337"/>
    <cellStyle name="Comma 18 4 2 5" xfId="5338"/>
    <cellStyle name="Comma 18 4 2 6" xfId="5339"/>
    <cellStyle name="Comma 18 4 2 7" xfId="5340"/>
    <cellStyle name="Comma 18 4 2 8" xfId="38679"/>
    <cellStyle name="Comma 18 4 3" xfId="5341"/>
    <cellStyle name="Comma 18 4 3 2" xfId="5342"/>
    <cellStyle name="Comma 18 4 3 3" xfId="5343"/>
    <cellStyle name="Comma 18 4 3 4" xfId="5344"/>
    <cellStyle name="Comma 18 4 3 5" xfId="5345"/>
    <cellStyle name="Comma 18 4 3 6" xfId="5346"/>
    <cellStyle name="Comma 18 4 3 7" xfId="39714"/>
    <cellStyle name="Comma 18 4 4" xfId="5347"/>
    <cellStyle name="Comma 18 4 5" xfId="5348"/>
    <cellStyle name="Comma 18 4 6" xfId="5349"/>
    <cellStyle name="Comma 18 4 7" xfId="5350"/>
    <cellStyle name="Comma 18 4 8" xfId="5351"/>
    <cellStyle name="Comma 18 4 9" xfId="38678"/>
    <cellStyle name="Comma 18 5" xfId="5352"/>
    <cellStyle name="Comma 18 5 2" xfId="5353"/>
    <cellStyle name="Comma 18 5 2 2" xfId="5354"/>
    <cellStyle name="Comma 18 5 2 3" xfId="5355"/>
    <cellStyle name="Comma 18 5 2 4" xfId="5356"/>
    <cellStyle name="Comma 18 5 2 5" xfId="5357"/>
    <cellStyle name="Comma 18 5 2 6" xfId="5358"/>
    <cellStyle name="Comma 18 5 2 7" xfId="39731"/>
    <cellStyle name="Comma 18 5 3" xfId="5359"/>
    <cellStyle name="Comma 18 5 4" xfId="5360"/>
    <cellStyle name="Comma 18 5 5" xfId="5361"/>
    <cellStyle name="Comma 18 5 6" xfId="5362"/>
    <cellStyle name="Comma 18 5 7" xfId="5363"/>
    <cellStyle name="Comma 18 5 8" xfId="38680"/>
    <cellStyle name="Comma 18 6" xfId="5364"/>
    <cellStyle name="Comma 18 7" xfId="5365"/>
    <cellStyle name="Comma 18 7 2" xfId="5366"/>
    <cellStyle name="Comma 18 7 3" xfId="5367"/>
    <cellStyle name="Comma 18 7 4" xfId="5368"/>
    <cellStyle name="Comma 18 7 5" xfId="5369"/>
    <cellStyle name="Comma 18 7 6" xfId="5370"/>
    <cellStyle name="Comma 18 7 7" xfId="39589"/>
    <cellStyle name="Comma 18 8" xfId="5371"/>
    <cellStyle name="Comma 19" xfId="132"/>
    <cellStyle name="Comma 19 10" xfId="5372"/>
    <cellStyle name="Comma 19 11" xfId="5373"/>
    <cellStyle name="Comma 19 12" xfId="38564"/>
    <cellStyle name="Comma 19 2" xfId="5374"/>
    <cellStyle name="Comma 19 2 10" xfId="5375"/>
    <cellStyle name="Comma 19 2 11" xfId="38681"/>
    <cellStyle name="Comma 19 2 2" xfId="5376"/>
    <cellStyle name="Comma 19 2 2 2" xfId="5377"/>
    <cellStyle name="Comma 19 2 2 2 2" xfId="5378"/>
    <cellStyle name="Comma 19 2 2 2 2 2" xfId="5379"/>
    <cellStyle name="Comma 19 2 2 2 2 3" xfId="5380"/>
    <cellStyle name="Comma 19 2 2 2 2 4" xfId="5381"/>
    <cellStyle name="Comma 19 2 2 2 2 5" xfId="5382"/>
    <cellStyle name="Comma 19 2 2 2 2 6" xfId="5383"/>
    <cellStyle name="Comma 19 2 2 2 2 7" xfId="39835"/>
    <cellStyle name="Comma 19 2 2 2 3" xfId="5384"/>
    <cellStyle name="Comma 19 2 2 2 4" xfId="5385"/>
    <cellStyle name="Comma 19 2 2 2 5" xfId="5386"/>
    <cellStyle name="Comma 19 2 2 2 6" xfId="5387"/>
    <cellStyle name="Comma 19 2 2 2 7" xfId="5388"/>
    <cellStyle name="Comma 19 2 2 2 8" xfId="38683"/>
    <cellStyle name="Comma 19 2 2 3" xfId="5389"/>
    <cellStyle name="Comma 19 2 2 3 2" xfId="5390"/>
    <cellStyle name="Comma 19 2 2 3 3" xfId="5391"/>
    <cellStyle name="Comma 19 2 2 3 4" xfId="5392"/>
    <cellStyle name="Comma 19 2 2 3 5" xfId="5393"/>
    <cellStyle name="Comma 19 2 2 3 6" xfId="5394"/>
    <cellStyle name="Comma 19 2 2 3 7" xfId="39694"/>
    <cellStyle name="Comma 19 2 2 4" xfId="5395"/>
    <cellStyle name="Comma 19 2 2 5" xfId="5396"/>
    <cellStyle name="Comma 19 2 2 6" xfId="5397"/>
    <cellStyle name="Comma 19 2 2 7" xfId="5398"/>
    <cellStyle name="Comma 19 2 2 8" xfId="5399"/>
    <cellStyle name="Comma 19 2 2 9" xfId="38682"/>
    <cellStyle name="Comma 19 2 3" xfId="5400"/>
    <cellStyle name="Comma 19 2 3 2" xfId="5401"/>
    <cellStyle name="Comma 19 2 3 2 2" xfId="5402"/>
    <cellStyle name="Comma 19 2 3 2 3" xfId="5403"/>
    <cellStyle name="Comma 19 2 3 2 4" xfId="5404"/>
    <cellStyle name="Comma 19 2 3 2 5" xfId="5405"/>
    <cellStyle name="Comma 19 2 3 2 6" xfId="5406"/>
    <cellStyle name="Comma 19 2 3 2 7" xfId="39772"/>
    <cellStyle name="Comma 19 2 3 3" xfId="5407"/>
    <cellStyle name="Comma 19 2 3 4" xfId="5408"/>
    <cellStyle name="Comma 19 2 3 5" xfId="5409"/>
    <cellStyle name="Comma 19 2 3 6" xfId="5410"/>
    <cellStyle name="Comma 19 2 3 7" xfId="5411"/>
    <cellStyle name="Comma 19 2 3 8" xfId="38684"/>
    <cellStyle name="Comma 19 2 4" xfId="5412"/>
    <cellStyle name="Comma 19 2 4 2" xfId="5413"/>
    <cellStyle name="Comma 19 2 4 3" xfId="5414"/>
    <cellStyle name="Comma 19 2 4 4" xfId="5415"/>
    <cellStyle name="Comma 19 2 4 5" xfId="5416"/>
    <cellStyle name="Comma 19 2 4 6" xfId="5417"/>
    <cellStyle name="Comma 19 2 4 7" xfId="39447"/>
    <cellStyle name="Comma 19 2 5" xfId="5418"/>
    <cellStyle name="Comma 19 2 5 2" xfId="5419"/>
    <cellStyle name="Comma 19 2 5 3" xfId="5420"/>
    <cellStyle name="Comma 19 2 5 4" xfId="5421"/>
    <cellStyle name="Comma 19 2 5 5" xfId="5422"/>
    <cellStyle name="Comma 19 2 5 6" xfId="5423"/>
    <cellStyle name="Comma 19 2 5 7" xfId="39628"/>
    <cellStyle name="Comma 19 2 6" xfId="5424"/>
    <cellStyle name="Comma 19 2 7" xfId="5425"/>
    <cellStyle name="Comma 19 2 8" xfId="5426"/>
    <cellStyle name="Comma 19 2 9" xfId="5427"/>
    <cellStyle name="Comma 19 3" xfId="5428"/>
    <cellStyle name="Comma 19 3 10" xfId="5429"/>
    <cellStyle name="Comma 19 3 11" xfId="5430"/>
    <cellStyle name="Comma 19 3 12" xfId="38685"/>
    <cellStyle name="Comma 19 3 2" xfId="5431"/>
    <cellStyle name="Comma 19 3 2 2" xfId="5432"/>
    <cellStyle name="Comma 19 3 2 2 2" xfId="5433"/>
    <cellStyle name="Comma 19 3 2 2 3" xfId="5434"/>
    <cellStyle name="Comma 19 3 2 2 4" xfId="5435"/>
    <cellStyle name="Comma 19 3 2 2 5" xfId="5436"/>
    <cellStyle name="Comma 19 3 2 2 6" xfId="5437"/>
    <cellStyle name="Comma 19 3 2 2 7" xfId="39799"/>
    <cellStyle name="Comma 19 3 2 3" xfId="5438"/>
    <cellStyle name="Comma 19 3 2 4" xfId="5439"/>
    <cellStyle name="Comma 19 3 2 5" xfId="5440"/>
    <cellStyle name="Comma 19 3 2 6" xfId="5441"/>
    <cellStyle name="Comma 19 3 2 7" xfId="5442"/>
    <cellStyle name="Comma 19 3 2 8" xfId="38686"/>
    <cellStyle name="Comma 19 3 3" xfId="5443"/>
    <cellStyle name="Comma 19 3 3 2" xfId="5444"/>
    <cellStyle name="Comma 19 3 3 2 2" xfId="5445"/>
    <cellStyle name="Comma 19 3 3 2 3" xfId="5446"/>
    <cellStyle name="Comma 19 3 3 2 4" xfId="5447"/>
    <cellStyle name="Comma 19 3 3 2 5" xfId="5448"/>
    <cellStyle name="Comma 19 3 3 2 6" xfId="5449"/>
    <cellStyle name="Comma 19 3 3 2 7" xfId="39921"/>
    <cellStyle name="Comma 19 3 3 3" xfId="5450"/>
    <cellStyle name="Comma 19 3 3 4" xfId="5451"/>
    <cellStyle name="Comma 19 3 3 5" xfId="5452"/>
    <cellStyle name="Comma 19 3 3 6" xfId="5453"/>
    <cellStyle name="Comma 19 3 3 7" xfId="5454"/>
    <cellStyle name="Comma 19 3 3 8" xfId="38687"/>
    <cellStyle name="Comma 19 3 4" xfId="5455"/>
    <cellStyle name="Comma 19 3 5" xfId="5456"/>
    <cellStyle name="Comma 19 3 5 2" xfId="5457"/>
    <cellStyle name="Comma 19 3 5 3" xfId="5458"/>
    <cellStyle name="Comma 19 3 5 4" xfId="5459"/>
    <cellStyle name="Comma 19 3 5 5" xfId="5460"/>
    <cellStyle name="Comma 19 3 5 6" xfId="5461"/>
    <cellStyle name="Comma 19 3 5 7" xfId="39493"/>
    <cellStyle name="Comma 19 3 6" xfId="5462"/>
    <cellStyle name="Comma 19 3 6 2" xfId="5463"/>
    <cellStyle name="Comma 19 3 6 3" xfId="5464"/>
    <cellStyle name="Comma 19 3 6 4" xfId="5465"/>
    <cellStyle name="Comma 19 3 6 5" xfId="5466"/>
    <cellStyle name="Comma 19 3 6 6" xfId="5467"/>
    <cellStyle name="Comma 19 3 6 7" xfId="39658"/>
    <cellStyle name="Comma 19 3 7" xfId="5468"/>
    <cellStyle name="Comma 19 3 8" xfId="5469"/>
    <cellStyle name="Comma 19 3 9" xfId="5470"/>
    <cellStyle name="Comma 19 4" xfId="5471"/>
    <cellStyle name="Comma 19 4 2" xfId="5472"/>
    <cellStyle name="Comma 19 4 2 2" xfId="5473"/>
    <cellStyle name="Comma 19 4 2 3" xfId="5474"/>
    <cellStyle name="Comma 19 4 2 4" xfId="5475"/>
    <cellStyle name="Comma 19 4 2 5" xfId="5476"/>
    <cellStyle name="Comma 19 4 2 6" xfId="5477"/>
    <cellStyle name="Comma 19 4 2 7" xfId="39734"/>
    <cellStyle name="Comma 19 4 3" xfId="5478"/>
    <cellStyle name="Comma 19 4 4" xfId="5479"/>
    <cellStyle name="Comma 19 4 5" xfId="5480"/>
    <cellStyle name="Comma 19 4 6" xfId="5481"/>
    <cellStyle name="Comma 19 4 7" xfId="5482"/>
    <cellStyle name="Comma 19 4 8" xfId="38688"/>
    <cellStyle name="Comma 19 5" xfId="5483"/>
    <cellStyle name="Comma 19 5 2" xfId="5484"/>
    <cellStyle name="Comma 19 5 3" xfId="5485"/>
    <cellStyle name="Comma 19 5 4" xfId="5486"/>
    <cellStyle name="Comma 19 5 5" xfId="5487"/>
    <cellStyle name="Comma 19 5 6" xfId="5488"/>
    <cellStyle name="Comma 19 5 7" xfId="39367"/>
    <cellStyle name="Comma 19 6" xfId="5489"/>
    <cellStyle name="Comma 19 6 2" xfId="5490"/>
    <cellStyle name="Comma 19 6 3" xfId="5491"/>
    <cellStyle name="Comma 19 6 4" xfId="5492"/>
    <cellStyle name="Comma 19 6 5" xfId="5493"/>
    <cellStyle name="Comma 19 6 6" xfId="5494"/>
    <cellStyle name="Comma 19 6 7" xfId="39592"/>
    <cellStyle name="Comma 19 7" xfId="5495"/>
    <cellStyle name="Comma 19 8" xfId="5496"/>
    <cellStyle name="Comma 19 9" xfId="5497"/>
    <cellStyle name="Comma 2" xfId="133"/>
    <cellStyle name="Comma 2 10" xfId="5498"/>
    <cellStyle name="Comma 2 11" xfId="5499"/>
    <cellStyle name="Comma 2 12" xfId="5500"/>
    <cellStyle name="Comma 2 12 2" xfId="5501"/>
    <cellStyle name="Comma 2 12 3" xfId="5502"/>
    <cellStyle name="Comma 2 13" xfId="5503"/>
    <cellStyle name="Comma 2 14" xfId="5504"/>
    <cellStyle name="Comma 2 14 2" xfId="5505"/>
    <cellStyle name="Comma 2 15" xfId="5506"/>
    <cellStyle name="Comma 2 16" xfId="5507"/>
    <cellStyle name="Comma 2 17" xfId="5508"/>
    <cellStyle name="Comma 2 18" xfId="5509"/>
    <cellStyle name="Comma 2 2" xfId="134"/>
    <cellStyle name="Comma 2 2 2" xfId="5510"/>
    <cellStyle name="Comma 2 2 2 2" xfId="5511"/>
    <cellStyle name="Comma 2 2 3" xfId="5512"/>
    <cellStyle name="Comma 2 2 3 2" xfId="5513"/>
    <cellStyle name="Comma 2 2 4" xfId="5514"/>
    <cellStyle name="Comma 2 2 4 2" xfId="5515"/>
    <cellStyle name="Comma 2 2 5" xfId="5516"/>
    <cellStyle name="Comma 2 2 5 2" xfId="5517"/>
    <cellStyle name="Comma 2 2 6" xfId="5518"/>
    <cellStyle name="Comma 2 2 7" xfId="5519"/>
    <cellStyle name="Comma 2 2 8" xfId="5520"/>
    <cellStyle name="Comma 2 3" xfId="135"/>
    <cellStyle name="Comma 2 3 2" xfId="5521"/>
    <cellStyle name="Comma 2 3 2 2" xfId="5522"/>
    <cellStyle name="Comma 2 3 3" xfId="5523"/>
    <cellStyle name="Comma 2 3 3 2" xfId="5524"/>
    <cellStyle name="Comma 2 3 4" xfId="5525"/>
    <cellStyle name="Comma 2 3 4 2" xfId="5526"/>
    <cellStyle name="Comma 2 3 5" xfId="5527"/>
    <cellStyle name="Comma 2 3 6" xfId="5528"/>
    <cellStyle name="Comma 2 3 7" xfId="5529"/>
    <cellStyle name="Comma 2 3 8" xfId="40244"/>
    <cellStyle name="Comma 2 4" xfId="5530"/>
    <cellStyle name="Comma 2 4 2" xfId="5531"/>
    <cellStyle name="Comma 2 4 2 2" xfId="5532"/>
    <cellStyle name="Comma 2 4 3" xfId="5533"/>
    <cellStyle name="Comma 2 4 3 2" xfId="5534"/>
    <cellStyle name="Comma 2 4 4" xfId="5535"/>
    <cellStyle name="Comma 2 4 4 2" xfId="5536"/>
    <cellStyle name="Comma 2 4 5" xfId="5537"/>
    <cellStyle name="Comma 2 4 5 2" xfId="5538"/>
    <cellStyle name="Comma 2 4 6" xfId="5539"/>
    <cellStyle name="Comma 2 4 7" xfId="5540"/>
    <cellStyle name="Comma 2 5" xfId="5541"/>
    <cellStyle name="Comma 2 5 2" xfId="5542"/>
    <cellStyle name="Comma 2 5 2 2" xfId="5543"/>
    <cellStyle name="Comma 2 5 3" xfId="5544"/>
    <cellStyle name="Comma 2 6" xfId="5545"/>
    <cellStyle name="Comma 2 6 2" xfId="5546"/>
    <cellStyle name="Comma 2 7" xfId="5547"/>
    <cellStyle name="Comma 2 7 2" xfId="5548"/>
    <cellStyle name="Comma 2 8" xfId="5549"/>
    <cellStyle name="Comma 2 8 2" xfId="5550"/>
    <cellStyle name="Comma 2 8 2 2" xfId="5551"/>
    <cellStyle name="Comma 2 8 3" xfId="5552"/>
    <cellStyle name="Comma 2 9" xfId="5553"/>
    <cellStyle name="Comma 2_Menu" xfId="5554"/>
    <cellStyle name="Comma 20" xfId="136"/>
    <cellStyle name="Comma 20 10" xfId="38565"/>
    <cellStyle name="Comma 20 2" xfId="5555"/>
    <cellStyle name="Comma 20 2 2" xfId="5556"/>
    <cellStyle name="Comma 20 2 2 2" xfId="5557"/>
    <cellStyle name="Comma 20 2 2 3" xfId="5558"/>
    <cellStyle name="Comma 20 2 2 4" xfId="5559"/>
    <cellStyle name="Comma 20 2 2 5" xfId="5560"/>
    <cellStyle name="Comma 20 2 2 6" xfId="5561"/>
    <cellStyle name="Comma 20 2 2 7" xfId="39448"/>
    <cellStyle name="Comma 20 3" xfId="5562"/>
    <cellStyle name="Comma 20 3 2" xfId="5563"/>
    <cellStyle name="Comma 20 3 2 2" xfId="5564"/>
    <cellStyle name="Comma 20 3 2 3" xfId="5565"/>
    <cellStyle name="Comma 20 3 2 4" xfId="5566"/>
    <cellStyle name="Comma 20 3 2 5" xfId="5567"/>
    <cellStyle name="Comma 20 3 2 6" xfId="5568"/>
    <cellStyle name="Comma 20 3 2 7" xfId="39494"/>
    <cellStyle name="Comma 20 3 3" xfId="5569"/>
    <cellStyle name="Comma 20 3 3 2" xfId="5570"/>
    <cellStyle name="Comma 20 3 3 3" xfId="5571"/>
    <cellStyle name="Comma 20 3 3 4" xfId="5572"/>
    <cellStyle name="Comma 20 3 3 5" xfId="5573"/>
    <cellStyle name="Comma 20 3 3 6" xfId="5574"/>
    <cellStyle name="Comma 20 3 3 7" xfId="40004"/>
    <cellStyle name="Comma 20 3 4" xfId="5575"/>
    <cellStyle name="Comma 20 3 5" xfId="5576"/>
    <cellStyle name="Comma 20 3 6" xfId="5577"/>
    <cellStyle name="Comma 20 3 7" xfId="5578"/>
    <cellStyle name="Comma 20 3 8" xfId="5579"/>
    <cellStyle name="Comma 20 3 9" xfId="38689"/>
    <cellStyle name="Comma 20 4" xfId="5580"/>
    <cellStyle name="Comma 20 4 2" xfId="5581"/>
    <cellStyle name="Comma 20 4 3" xfId="5582"/>
    <cellStyle name="Comma 20 4 4" xfId="5583"/>
    <cellStyle name="Comma 20 4 5" xfId="5584"/>
    <cellStyle name="Comma 20 4 6" xfId="5585"/>
    <cellStyle name="Comma 20 4 7" xfId="39368"/>
    <cellStyle name="Comma 20 5" xfId="5586"/>
    <cellStyle name="Comma 20 6" xfId="5587"/>
    <cellStyle name="Comma 20 7" xfId="5588"/>
    <cellStyle name="Comma 20 8" xfId="5589"/>
    <cellStyle name="Comma 20 9" xfId="5590"/>
    <cellStyle name="Comma 21" xfId="137"/>
    <cellStyle name="Comma 21 2" xfId="5591"/>
    <cellStyle name="Comma 22" xfId="138"/>
    <cellStyle name="Comma 22 2" xfId="5592"/>
    <cellStyle name="Comma 23" xfId="139"/>
    <cellStyle name="Comma 23 2" xfId="5593"/>
    <cellStyle name="Comma 24" xfId="140"/>
    <cellStyle name="Comma 24 2" xfId="5594"/>
    <cellStyle name="Comma 25" xfId="141"/>
    <cellStyle name="Comma 25 2" xfId="5595"/>
    <cellStyle name="Comma 26" xfId="142"/>
    <cellStyle name="Comma 26 2" xfId="5596"/>
    <cellStyle name="Comma 27" xfId="143"/>
    <cellStyle name="Comma 27 2" xfId="5597"/>
    <cellStyle name="Comma 28" xfId="144"/>
    <cellStyle name="Comma 28 2" xfId="5598"/>
    <cellStyle name="Comma 29" xfId="145"/>
    <cellStyle name="Comma 29 2" xfId="5599"/>
    <cellStyle name="Comma 3" xfId="146"/>
    <cellStyle name="Comma 3 10" xfId="5600"/>
    <cellStyle name="Comma 3 11" xfId="5601"/>
    <cellStyle name="Comma 3 11 2" xfId="5602"/>
    <cellStyle name="Comma 3 11 3" xfId="5603"/>
    <cellStyle name="Comma 3 12" xfId="5604"/>
    <cellStyle name="Comma 3 13" xfId="5605"/>
    <cellStyle name="Comma 3 14" xfId="5606"/>
    <cellStyle name="Comma 3 2" xfId="147"/>
    <cellStyle name="Comma 3 2 2" xfId="148"/>
    <cellStyle name="Comma 3 2 2 2" xfId="5607"/>
    <cellStyle name="Comma 3 2 2 3" xfId="5608"/>
    <cellStyle name="Comma 3 2 2 4" xfId="5609"/>
    <cellStyle name="Comma 3 2 3" xfId="149"/>
    <cellStyle name="Comma 3 2 3 2" xfId="5610"/>
    <cellStyle name="Comma 3 2 3 3" xfId="5611"/>
    <cellStyle name="Comma 3 2 3 4" xfId="5612"/>
    <cellStyle name="Comma 3 2 4" xfId="5613"/>
    <cellStyle name="Comma 3 2 5" xfId="5614"/>
    <cellStyle name="Comma 3 2 5 2" xfId="5615"/>
    <cellStyle name="Comma 3 2 6" xfId="5616"/>
    <cellStyle name="Comma 3 2 7" xfId="5617"/>
    <cellStyle name="Comma 3 2 8" xfId="5618"/>
    <cellStyle name="Comma 3 3" xfId="150"/>
    <cellStyle name="Comma 3 3 2" xfId="5619"/>
    <cellStyle name="Comma 3 3 2 2" xfId="5620"/>
    <cellStyle name="Comma 3 3 3" xfId="5621"/>
    <cellStyle name="Comma 3 3 3 2" xfId="5622"/>
    <cellStyle name="Comma 3 3 4" xfId="5623"/>
    <cellStyle name="Comma 3 3 4 2" xfId="5624"/>
    <cellStyle name="Comma 3 3 5" xfId="5625"/>
    <cellStyle name="Comma 3 3 6" xfId="5626"/>
    <cellStyle name="Comma 3 3 7" xfId="5627"/>
    <cellStyle name="Comma 3 4" xfId="151"/>
    <cellStyle name="Comma 3 4 2" xfId="5628"/>
    <cellStyle name="Comma 3 4 2 2" xfId="5629"/>
    <cellStyle name="Comma 3 4 3" xfId="5630"/>
    <cellStyle name="Comma 3 4 3 2" xfId="5631"/>
    <cellStyle name="Comma 3 4 4" xfId="5632"/>
    <cellStyle name="Comma 3 4 4 2" xfId="5633"/>
    <cellStyle name="Comma 3 4 5" xfId="5634"/>
    <cellStyle name="Comma 3 4 6" xfId="5635"/>
    <cellStyle name="Comma 3 4 7" xfId="5636"/>
    <cellStyle name="Comma 3 5" xfId="5637"/>
    <cellStyle name="Comma 3 5 2" xfId="5638"/>
    <cellStyle name="Comma 3 5 2 2" xfId="5639"/>
    <cellStyle name="Comma 3 5 3" xfId="5640"/>
    <cellStyle name="Comma 3 5 4" xfId="5641"/>
    <cellStyle name="Comma 3 6" xfId="5642"/>
    <cellStyle name="Comma 3 6 2" xfId="5643"/>
    <cellStyle name="Comma 3 6 2 2" xfId="5644"/>
    <cellStyle name="Comma 3 6 3" xfId="5645"/>
    <cellStyle name="Comma 3 7" xfId="5646"/>
    <cellStyle name="Comma 3 7 2" xfId="5647"/>
    <cellStyle name="Comma 3 7 2 2" xfId="5648"/>
    <cellStyle name="Comma 3 7 3" xfId="5649"/>
    <cellStyle name="Comma 3 8" xfId="5650"/>
    <cellStyle name="Comma 3 9" xfId="5651"/>
    <cellStyle name="Comma 30" xfId="152"/>
    <cellStyle name="Comma 30 2" xfId="5652"/>
    <cellStyle name="Comma 31" xfId="153"/>
    <cellStyle name="Comma 31 2" xfId="5653"/>
    <cellStyle name="Comma 32" xfId="154"/>
    <cellStyle name="Comma 32 2" xfId="5654"/>
    <cellStyle name="Comma 33" xfId="155"/>
    <cellStyle name="Comma 33 2" xfId="5655"/>
    <cellStyle name="Comma 34" xfId="156"/>
    <cellStyle name="Comma 34 2" xfId="5656"/>
    <cellStyle name="Comma 35" xfId="157"/>
    <cellStyle name="Comma 35 2" xfId="5657"/>
    <cellStyle name="Comma 36" xfId="158"/>
    <cellStyle name="Comma 36 2" xfId="5658"/>
    <cellStyle name="Comma 37" xfId="159"/>
    <cellStyle name="Comma 37 2" xfId="5659"/>
    <cellStyle name="Comma 38" xfId="160"/>
    <cellStyle name="Comma 38 2" xfId="5660"/>
    <cellStyle name="Comma 39" xfId="161"/>
    <cellStyle name="Comma 39 2" xfId="5661"/>
    <cellStyle name="Comma 4" xfId="162"/>
    <cellStyle name="Comma 4 10" xfId="5662"/>
    <cellStyle name="Comma 4 11" xfId="5663"/>
    <cellStyle name="Comma 4 12" xfId="5664"/>
    <cellStyle name="Comma 4 13" xfId="5665"/>
    <cellStyle name="Comma 4 2" xfId="5666"/>
    <cellStyle name="Comma 4 2 2" xfId="5667"/>
    <cellStyle name="Comma 4 2 2 2" xfId="5668"/>
    <cellStyle name="Comma 4 2 2 2 2" xfId="5669"/>
    <cellStyle name="Comma 4 2 2 3" xfId="5670"/>
    <cellStyle name="Comma 4 2 3" xfId="5671"/>
    <cellStyle name="Comma 4 2 3 2" xfId="5672"/>
    <cellStyle name="Comma 4 2 4" xfId="5673"/>
    <cellStyle name="Comma 4 3" xfId="5674"/>
    <cellStyle name="Comma 4 3 2" xfId="5675"/>
    <cellStyle name="Comma 4 3 2 2" xfId="5676"/>
    <cellStyle name="Comma 4 3 3" xfId="5677"/>
    <cellStyle name="Comma 4 3 3 2" xfId="5678"/>
    <cellStyle name="Comma 4 3 4" xfId="5679"/>
    <cellStyle name="Comma 4 4" xfId="5680"/>
    <cellStyle name="Comma 4 4 2" xfId="5681"/>
    <cellStyle name="Comma 4 5" xfId="5682"/>
    <cellStyle name="Comma 4 5 2" xfId="5683"/>
    <cellStyle name="Comma 4 6" xfId="5684"/>
    <cellStyle name="Comma 4 6 2" xfId="5685"/>
    <cellStyle name="Comma 4 7" xfId="5686"/>
    <cellStyle name="Comma 4 7 2" xfId="5687"/>
    <cellStyle name="Comma 4 8" xfId="5688"/>
    <cellStyle name="Comma 4 8 2" xfId="5689"/>
    <cellStyle name="Comma 4 9" xfId="5690"/>
    <cellStyle name="Comma 4 9 2" xfId="5691"/>
    <cellStyle name="Comma 40" xfId="163"/>
    <cellStyle name="Comma 40 2" xfId="5692"/>
    <cellStyle name="Comma 41" xfId="164"/>
    <cellStyle name="Comma 41 2" xfId="5693"/>
    <cellStyle name="Comma 42" xfId="165"/>
    <cellStyle name="Comma 42 2" xfId="5694"/>
    <cellStyle name="Comma 43" xfId="166"/>
    <cellStyle name="Comma 43 2" xfId="5695"/>
    <cellStyle name="Comma 44" xfId="167"/>
    <cellStyle name="Comma 44 2" xfId="5696"/>
    <cellStyle name="Comma 45" xfId="168"/>
    <cellStyle name="Comma 45 2" xfId="5697"/>
    <cellStyle name="Comma 46" xfId="169"/>
    <cellStyle name="Comma 46 2" xfId="5698"/>
    <cellStyle name="Comma 47" xfId="170"/>
    <cellStyle name="Comma 47 2" xfId="5699"/>
    <cellStyle name="Comma 48" xfId="171"/>
    <cellStyle name="Comma 48 2" xfId="5700"/>
    <cellStyle name="Comma 49" xfId="172"/>
    <cellStyle name="Comma 49 2" xfId="5701"/>
    <cellStyle name="Comma 5" xfId="173"/>
    <cellStyle name="Comma 5 10" xfId="5702"/>
    <cellStyle name="Comma 5 11" xfId="5703"/>
    <cellStyle name="Comma 5 12" xfId="5704"/>
    <cellStyle name="Comma 5 13" xfId="5705"/>
    <cellStyle name="Comma 5 14" xfId="5706"/>
    <cellStyle name="Comma 5 15" xfId="38566"/>
    <cellStyle name="Comma 5 2" xfId="5707"/>
    <cellStyle name="Comma 5 2 2" xfId="5708"/>
    <cellStyle name="Comma 5 2 2 2" xfId="5709"/>
    <cellStyle name="Comma 5 2 3" xfId="5710"/>
    <cellStyle name="Comma 5 2 3 2" xfId="5711"/>
    <cellStyle name="Comma 5 2 4" xfId="5712"/>
    <cellStyle name="Comma 5 3" xfId="5713"/>
    <cellStyle name="Comma 5 3 2" xfId="5714"/>
    <cellStyle name="Comma 5 3 2 2" xfId="5715"/>
    <cellStyle name="Comma 5 3 3" xfId="5716"/>
    <cellStyle name="Comma 5 4" xfId="5717"/>
    <cellStyle name="Comma 5 4 2" xfId="5718"/>
    <cellStyle name="Comma 5 4 2 2" xfId="5719"/>
    <cellStyle name="Comma 5 4 3" xfId="5720"/>
    <cellStyle name="Comma 5 5" xfId="5721"/>
    <cellStyle name="Comma 5 5 2" xfId="5722"/>
    <cellStyle name="Comma 5 6" xfId="5723"/>
    <cellStyle name="Comma 5 7" xfId="5724"/>
    <cellStyle name="Comma 5 7 2" xfId="5725"/>
    <cellStyle name="Comma 5 7 2 2" xfId="5726"/>
    <cellStyle name="Comma 5 7 2 3" xfId="5727"/>
    <cellStyle name="Comma 5 7 2 4" xfId="5728"/>
    <cellStyle name="Comma 5 7 2 5" xfId="5729"/>
    <cellStyle name="Comma 5 7 2 6" xfId="5730"/>
    <cellStyle name="Comma 5 7 2 7" xfId="39425"/>
    <cellStyle name="Comma 5 8" xfId="5731"/>
    <cellStyle name="Comma 5 8 2" xfId="5732"/>
    <cellStyle name="Comma 5 8 3" xfId="5733"/>
    <cellStyle name="Comma 5 8 4" xfId="5734"/>
    <cellStyle name="Comma 5 8 5" xfId="5735"/>
    <cellStyle name="Comma 5 8 6" xfId="5736"/>
    <cellStyle name="Comma 5 8 7" xfId="39471"/>
    <cellStyle name="Comma 5 9" xfId="5737"/>
    <cellStyle name="Comma 5 9 2" xfId="5738"/>
    <cellStyle name="Comma 5 9 3" xfId="5739"/>
    <cellStyle name="Comma 5 9 4" xfId="5740"/>
    <cellStyle name="Comma 5 9 5" xfId="5741"/>
    <cellStyle name="Comma 5 9 6" xfId="5742"/>
    <cellStyle name="Comma 5 9 7" xfId="39369"/>
    <cellStyle name="Comma 50" xfId="174"/>
    <cellStyle name="Comma 50 2" xfId="5743"/>
    <cellStyle name="Comma 51" xfId="175"/>
    <cellStyle name="Comma 52" xfId="176"/>
    <cellStyle name="Comma 53" xfId="177"/>
    <cellStyle name="Comma 53 2" xfId="5744"/>
    <cellStyle name="Comma 53 3" xfId="5745"/>
    <cellStyle name="Comma 54" xfId="178"/>
    <cellStyle name="Comma 54 2" xfId="5746"/>
    <cellStyle name="Comma 54 3" xfId="5747"/>
    <cellStyle name="Comma 54 4" xfId="5748"/>
    <cellStyle name="Comma 55" xfId="179"/>
    <cellStyle name="Comma 55 10" xfId="5749"/>
    <cellStyle name="Comma 55 11" xfId="5750"/>
    <cellStyle name="Comma 55 12" xfId="5751"/>
    <cellStyle name="Comma 55 13" xfId="5752"/>
    <cellStyle name="Comma 55 14" xfId="38690"/>
    <cellStyle name="Comma 55 2" xfId="5753"/>
    <cellStyle name="Comma 55 2 10" xfId="5754"/>
    <cellStyle name="Comma 55 2 11" xfId="38691"/>
    <cellStyle name="Comma 55 2 2" xfId="5755"/>
    <cellStyle name="Comma 55 2 2 2" xfId="5756"/>
    <cellStyle name="Comma 55 2 2 2 2" xfId="5757"/>
    <cellStyle name="Comma 55 2 2 2 2 2" xfId="5758"/>
    <cellStyle name="Comma 55 2 2 2 2 3" xfId="5759"/>
    <cellStyle name="Comma 55 2 2 2 2 4" xfId="5760"/>
    <cellStyle name="Comma 55 2 2 2 2 5" xfId="5761"/>
    <cellStyle name="Comma 55 2 2 2 2 6" xfId="5762"/>
    <cellStyle name="Comma 55 2 2 2 2 7" xfId="39840"/>
    <cellStyle name="Comma 55 2 2 2 3" xfId="5763"/>
    <cellStyle name="Comma 55 2 2 2 4" xfId="5764"/>
    <cellStyle name="Comma 55 2 2 2 5" xfId="5765"/>
    <cellStyle name="Comma 55 2 2 2 6" xfId="5766"/>
    <cellStyle name="Comma 55 2 2 2 7" xfId="5767"/>
    <cellStyle name="Comma 55 2 2 2 8" xfId="38693"/>
    <cellStyle name="Comma 55 2 2 3" xfId="5768"/>
    <cellStyle name="Comma 55 2 2 3 2" xfId="5769"/>
    <cellStyle name="Comma 55 2 2 3 3" xfId="5770"/>
    <cellStyle name="Comma 55 2 2 3 4" xfId="5771"/>
    <cellStyle name="Comma 55 2 2 3 5" xfId="5772"/>
    <cellStyle name="Comma 55 2 2 3 6" xfId="5773"/>
    <cellStyle name="Comma 55 2 2 3 7" xfId="39699"/>
    <cellStyle name="Comma 55 2 2 4" xfId="5774"/>
    <cellStyle name="Comma 55 2 2 5" xfId="5775"/>
    <cellStyle name="Comma 55 2 2 6" xfId="5776"/>
    <cellStyle name="Comma 55 2 2 7" xfId="5777"/>
    <cellStyle name="Comma 55 2 2 8" xfId="5778"/>
    <cellStyle name="Comma 55 2 2 9" xfId="38692"/>
    <cellStyle name="Comma 55 2 3" xfId="5779"/>
    <cellStyle name="Comma 55 2 3 2" xfId="5780"/>
    <cellStyle name="Comma 55 2 3 2 2" xfId="5781"/>
    <cellStyle name="Comma 55 2 3 2 3" xfId="5782"/>
    <cellStyle name="Comma 55 2 3 2 4" xfId="5783"/>
    <cellStyle name="Comma 55 2 3 2 5" xfId="5784"/>
    <cellStyle name="Comma 55 2 3 2 6" xfId="5785"/>
    <cellStyle name="Comma 55 2 3 2 7" xfId="39777"/>
    <cellStyle name="Comma 55 2 3 3" xfId="5786"/>
    <cellStyle name="Comma 55 2 3 4" xfId="5787"/>
    <cellStyle name="Comma 55 2 3 5" xfId="5788"/>
    <cellStyle name="Comma 55 2 3 6" xfId="5789"/>
    <cellStyle name="Comma 55 2 3 7" xfId="5790"/>
    <cellStyle name="Comma 55 2 3 8" xfId="38694"/>
    <cellStyle name="Comma 55 2 4" xfId="5791"/>
    <cellStyle name="Comma 55 2 4 2" xfId="5792"/>
    <cellStyle name="Comma 55 2 4 3" xfId="5793"/>
    <cellStyle name="Comma 55 2 4 4" xfId="5794"/>
    <cellStyle name="Comma 55 2 4 5" xfId="5795"/>
    <cellStyle name="Comma 55 2 4 6" xfId="5796"/>
    <cellStyle name="Comma 55 2 4 7" xfId="39535"/>
    <cellStyle name="Comma 55 2 5" xfId="5797"/>
    <cellStyle name="Comma 55 2 5 2" xfId="5798"/>
    <cellStyle name="Comma 55 2 5 3" xfId="5799"/>
    <cellStyle name="Comma 55 2 5 4" xfId="5800"/>
    <cellStyle name="Comma 55 2 5 5" xfId="5801"/>
    <cellStyle name="Comma 55 2 5 6" xfId="5802"/>
    <cellStyle name="Comma 55 2 5 7" xfId="39636"/>
    <cellStyle name="Comma 55 2 6" xfId="5803"/>
    <cellStyle name="Comma 55 2 7" xfId="5804"/>
    <cellStyle name="Comma 55 2 8" xfId="5805"/>
    <cellStyle name="Comma 55 2 9" xfId="5806"/>
    <cellStyle name="Comma 55 3" xfId="5807"/>
    <cellStyle name="Comma 55 3 2" xfId="5808"/>
    <cellStyle name="Comma 55 3 2 2" xfId="5809"/>
    <cellStyle name="Comma 55 3 2 2 2" xfId="5810"/>
    <cellStyle name="Comma 55 3 2 2 3" xfId="5811"/>
    <cellStyle name="Comma 55 3 2 2 4" xfId="5812"/>
    <cellStyle name="Comma 55 3 2 2 5" xfId="5813"/>
    <cellStyle name="Comma 55 3 2 2 6" xfId="5814"/>
    <cellStyle name="Comma 55 3 2 2 7" xfId="39804"/>
    <cellStyle name="Comma 55 3 2 3" xfId="5815"/>
    <cellStyle name="Comma 55 3 2 4" xfId="5816"/>
    <cellStyle name="Comma 55 3 2 5" xfId="5817"/>
    <cellStyle name="Comma 55 3 2 6" xfId="5818"/>
    <cellStyle name="Comma 55 3 2 7" xfId="5819"/>
    <cellStyle name="Comma 55 3 2 8" xfId="38696"/>
    <cellStyle name="Comma 55 3 3" xfId="5820"/>
    <cellStyle name="Comma 55 3 3 2" xfId="5821"/>
    <cellStyle name="Comma 55 3 3 3" xfId="5822"/>
    <cellStyle name="Comma 55 3 3 4" xfId="5823"/>
    <cellStyle name="Comma 55 3 3 5" xfId="5824"/>
    <cellStyle name="Comma 55 3 3 6" xfId="5825"/>
    <cellStyle name="Comma 55 3 3 7" xfId="39663"/>
    <cellStyle name="Comma 55 3 4" xfId="5826"/>
    <cellStyle name="Comma 55 3 5" xfId="5827"/>
    <cellStyle name="Comma 55 3 6" xfId="5828"/>
    <cellStyle name="Comma 55 3 7" xfId="5829"/>
    <cellStyle name="Comma 55 3 8" xfId="5830"/>
    <cellStyle name="Comma 55 3 9" xfId="38695"/>
    <cellStyle name="Comma 55 4" xfId="5831"/>
    <cellStyle name="Comma 55 4 2" xfId="5832"/>
    <cellStyle name="Comma 55 4 2 2" xfId="5833"/>
    <cellStyle name="Comma 55 4 2 3" xfId="5834"/>
    <cellStyle name="Comma 55 4 2 4" xfId="5835"/>
    <cellStyle name="Comma 55 4 2 5" xfId="5836"/>
    <cellStyle name="Comma 55 4 2 6" xfId="5837"/>
    <cellStyle name="Comma 55 4 2 7" xfId="39741"/>
    <cellStyle name="Comma 55 4 3" xfId="5838"/>
    <cellStyle name="Comma 55 4 4" xfId="5839"/>
    <cellStyle name="Comma 55 4 5" xfId="5840"/>
    <cellStyle name="Comma 55 4 6" xfId="5841"/>
    <cellStyle name="Comma 55 4 7" xfId="5842"/>
    <cellStyle name="Comma 55 4 8" xfId="38697"/>
    <cellStyle name="Comma 55 5" xfId="5843"/>
    <cellStyle name="Comma 55 6" xfId="5844"/>
    <cellStyle name="Comma 55 7" xfId="5845"/>
    <cellStyle name="Comma 55 7 2" xfId="5846"/>
    <cellStyle name="Comma 55 7 3" xfId="5847"/>
    <cellStyle name="Comma 55 7 4" xfId="5848"/>
    <cellStyle name="Comma 55 7 5" xfId="5849"/>
    <cellStyle name="Comma 55 7 6" xfId="5850"/>
    <cellStyle name="Comma 55 7 7" xfId="39597"/>
    <cellStyle name="Comma 55 8" xfId="5851"/>
    <cellStyle name="Comma 55 8 2" xfId="5852"/>
    <cellStyle name="Comma 55 8 3" xfId="5853"/>
    <cellStyle name="Comma 55 8 4" xfId="5854"/>
    <cellStyle name="Comma 55 8 5" xfId="5855"/>
    <cellStyle name="Comma 55 8 6" xfId="5856"/>
    <cellStyle name="Comma 55 8 7" xfId="40212"/>
    <cellStyle name="Comma 55 9" xfId="5857"/>
    <cellStyle name="Comma 56" xfId="180"/>
    <cellStyle name="Comma 56 10" xfId="5858"/>
    <cellStyle name="Comma 56 11" xfId="5859"/>
    <cellStyle name="Comma 56 12" xfId="5860"/>
    <cellStyle name="Comma 56 13" xfId="5861"/>
    <cellStyle name="Comma 56 14" xfId="38698"/>
    <cellStyle name="Comma 56 2" xfId="5862"/>
    <cellStyle name="Comma 56 2 10" xfId="5863"/>
    <cellStyle name="Comma 56 2 11" xfId="38699"/>
    <cellStyle name="Comma 56 2 2" xfId="5864"/>
    <cellStyle name="Comma 56 2 2 2" xfId="5865"/>
    <cellStyle name="Comma 56 2 2 2 2" xfId="5866"/>
    <cellStyle name="Comma 56 2 2 2 2 2" xfId="5867"/>
    <cellStyle name="Comma 56 2 2 2 2 3" xfId="5868"/>
    <cellStyle name="Comma 56 2 2 2 2 4" xfId="5869"/>
    <cellStyle name="Comma 56 2 2 2 2 5" xfId="5870"/>
    <cellStyle name="Comma 56 2 2 2 2 6" xfId="5871"/>
    <cellStyle name="Comma 56 2 2 2 2 7" xfId="39842"/>
    <cellStyle name="Comma 56 2 2 2 3" xfId="5872"/>
    <cellStyle name="Comma 56 2 2 2 4" xfId="5873"/>
    <cellStyle name="Comma 56 2 2 2 5" xfId="5874"/>
    <cellStyle name="Comma 56 2 2 2 6" xfId="5875"/>
    <cellStyle name="Comma 56 2 2 2 7" xfId="5876"/>
    <cellStyle name="Comma 56 2 2 2 8" xfId="38701"/>
    <cellStyle name="Comma 56 2 2 3" xfId="5877"/>
    <cellStyle name="Comma 56 2 2 3 2" xfId="5878"/>
    <cellStyle name="Comma 56 2 2 3 3" xfId="5879"/>
    <cellStyle name="Comma 56 2 2 3 4" xfId="5880"/>
    <cellStyle name="Comma 56 2 2 3 5" xfId="5881"/>
    <cellStyle name="Comma 56 2 2 3 6" xfId="5882"/>
    <cellStyle name="Comma 56 2 2 3 7" xfId="39701"/>
    <cellStyle name="Comma 56 2 2 4" xfId="5883"/>
    <cellStyle name="Comma 56 2 2 5" xfId="5884"/>
    <cellStyle name="Comma 56 2 2 6" xfId="5885"/>
    <cellStyle name="Comma 56 2 2 7" xfId="5886"/>
    <cellStyle name="Comma 56 2 2 8" xfId="5887"/>
    <cellStyle name="Comma 56 2 2 9" xfId="38700"/>
    <cellStyle name="Comma 56 2 3" xfId="5888"/>
    <cellStyle name="Comma 56 2 3 2" xfId="5889"/>
    <cellStyle name="Comma 56 2 3 2 2" xfId="5890"/>
    <cellStyle name="Comma 56 2 3 2 3" xfId="5891"/>
    <cellStyle name="Comma 56 2 3 2 4" xfId="5892"/>
    <cellStyle name="Comma 56 2 3 2 5" xfId="5893"/>
    <cellStyle name="Comma 56 2 3 2 6" xfId="5894"/>
    <cellStyle name="Comma 56 2 3 2 7" xfId="39779"/>
    <cellStyle name="Comma 56 2 3 3" xfId="5895"/>
    <cellStyle name="Comma 56 2 3 4" xfId="5896"/>
    <cellStyle name="Comma 56 2 3 5" xfId="5897"/>
    <cellStyle name="Comma 56 2 3 6" xfId="5898"/>
    <cellStyle name="Comma 56 2 3 7" xfId="5899"/>
    <cellStyle name="Comma 56 2 3 8" xfId="38702"/>
    <cellStyle name="Comma 56 2 4" xfId="5900"/>
    <cellStyle name="Comma 56 2 4 2" xfId="5901"/>
    <cellStyle name="Comma 56 2 4 3" xfId="5902"/>
    <cellStyle name="Comma 56 2 4 4" xfId="5903"/>
    <cellStyle name="Comma 56 2 4 5" xfId="5904"/>
    <cellStyle name="Comma 56 2 4 6" xfId="5905"/>
    <cellStyle name="Comma 56 2 4 7" xfId="39536"/>
    <cellStyle name="Comma 56 2 5" xfId="5906"/>
    <cellStyle name="Comma 56 2 5 2" xfId="5907"/>
    <cellStyle name="Comma 56 2 5 3" xfId="5908"/>
    <cellStyle name="Comma 56 2 5 4" xfId="5909"/>
    <cellStyle name="Comma 56 2 5 5" xfId="5910"/>
    <cellStyle name="Comma 56 2 5 6" xfId="5911"/>
    <cellStyle name="Comma 56 2 5 7" xfId="39638"/>
    <cellStyle name="Comma 56 2 6" xfId="5912"/>
    <cellStyle name="Comma 56 2 7" xfId="5913"/>
    <cellStyle name="Comma 56 2 8" xfId="5914"/>
    <cellStyle name="Comma 56 2 9" xfId="5915"/>
    <cellStyle name="Comma 56 3" xfId="5916"/>
    <cellStyle name="Comma 56 3 2" xfId="5917"/>
    <cellStyle name="Comma 56 3 2 2" xfId="5918"/>
    <cellStyle name="Comma 56 3 2 2 2" xfId="5919"/>
    <cellStyle name="Comma 56 3 2 2 3" xfId="5920"/>
    <cellStyle name="Comma 56 3 2 2 4" xfId="5921"/>
    <cellStyle name="Comma 56 3 2 2 5" xfId="5922"/>
    <cellStyle name="Comma 56 3 2 2 6" xfId="5923"/>
    <cellStyle name="Comma 56 3 2 2 7" xfId="39806"/>
    <cellStyle name="Comma 56 3 2 3" xfId="5924"/>
    <cellStyle name="Comma 56 3 2 4" xfId="5925"/>
    <cellStyle name="Comma 56 3 2 5" xfId="5926"/>
    <cellStyle name="Comma 56 3 2 6" xfId="5927"/>
    <cellStyle name="Comma 56 3 2 7" xfId="5928"/>
    <cellStyle name="Comma 56 3 2 8" xfId="38704"/>
    <cellStyle name="Comma 56 3 3" xfId="5929"/>
    <cellStyle name="Comma 56 3 3 2" xfId="5930"/>
    <cellStyle name="Comma 56 3 3 3" xfId="5931"/>
    <cellStyle name="Comma 56 3 3 4" xfId="5932"/>
    <cellStyle name="Comma 56 3 3 5" xfId="5933"/>
    <cellStyle name="Comma 56 3 3 6" xfId="5934"/>
    <cellStyle name="Comma 56 3 3 7" xfId="39665"/>
    <cellStyle name="Comma 56 3 4" xfId="5935"/>
    <cellStyle name="Comma 56 3 5" xfId="5936"/>
    <cellStyle name="Comma 56 3 6" xfId="5937"/>
    <cellStyle name="Comma 56 3 7" xfId="5938"/>
    <cellStyle name="Comma 56 3 8" xfId="5939"/>
    <cellStyle name="Comma 56 3 9" xfId="38703"/>
    <cellStyle name="Comma 56 4" xfId="5940"/>
    <cellStyle name="Comma 56 4 2" xfId="5941"/>
    <cellStyle name="Comma 56 4 2 2" xfId="5942"/>
    <cellStyle name="Comma 56 4 2 3" xfId="5943"/>
    <cellStyle name="Comma 56 4 2 4" xfId="5944"/>
    <cellStyle name="Comma 56 4 2 5" xfId="5945"/>
    <cellStyle name="Comma 56 4 2 6" xfId="5946"/>
    <cellStyle name="Comma 56 4 2 7" xfId="39743"/>
    <cellStyle name="Comma 56 4 3" xfId="5947"/>
    <cellStyle name="Comma 56 4 4" xfId="5948"/>
    <cellStyle name="Comma 56 4 5" xfId="5949"/>
    <cellStyle name="Comma 56 4 6" xfId="5950"/>
    <cellStyle name="Comma 56 4 7" xfId="5951"/>
    <cellStyle name="Comma 56 4 8" xfId="38705"/>
    <cellStyle name="Comma 56 5" xfId="5952"/>
    <cellStyle name="Comma 56 6" xfId="5953"/>
    <cellStyle name="Comma 56 7" xfId="5954"/>
    <cellStyle name="Comma 56 7 2" xfId="5955"/>
    <cellStyle name="Comma 56 7 3" xfId="5956"/>
    <cellStyle name="Comma 56 7 4" xfId="5957"/>
    <cellStyle name="Comma 56 7 5" xfId="5958"/>
    <cellStyle name="Comma 56 7 6" xfId="5959"/>
    <cellStyle name="Comma 56 7 7" xfId="39599"/>
    <cellStyle name="Comma 56 8" xfId="5960"/>
    <cellStyle name="Comma 56 8 2" xfId="5961"/>
    <cellStyle name="Comma 56 8 3" xfId="5962"/>
    <cellStyle name="Comma 56 8 4" xfId="5963"/>
    <cellStyle name="Comma 56 8 5" xfId="5964"/>
    <cellStyle name="Comma 56 8 6" xfId="5965"/>
    <cellStyle name="Comma 56 8 7" xfId="40213"/>
    <cellStyle name="Comma 56 9" xfId="5966"/>
    <cellStyle name="Comma 57" xfId="181"/>
    <cellStyle name="Comma 57 10" xfId="5967"/>
    <cellStyle name="Comma 57 11" xfId="5968"/>
    <cellStyle name="Comma 57 12" xfId="5969"/>
    <cellStyle name="Comma 57 13" xfId="38706"/>
    <cellStyle name="Comma 57 2" xfId="5970"/>
    <cellStyle name="Comma 57 2 10" xfId="38707"/>
    <cellStyle name="Comma 57 2 2" xfId="5971"/>
    <cellStyle name="Comma 57 2 2 2" xfId="5972"/>
    <cellStyle name="Comma 57 2 2 2 2" xfId="5973"/>
    <cellStyle name="Comma 57 2 2 2 3" xfId="5974"/>
    <cellStyle name="Comma 57 2 2 2 4" xfId="5975"/>
    <cellStyle name="Comma 57 2 2 2 5" xfId="5976"/>
    <cellStyle name="Comma 57 2 2 2 6" xfId="5977"/>
    <cellStyle name="Comma 57 2 2 2 7" xfId="39823"/>
    <cellStyle name="Comma 57 2 2 3" xfId="5978"/>
    <cellStyle name="Comma 57 2 2 4" xfId="5979"/>
    <cellStyle name="Comma 57 2 2 5" xfId="5980"/>
    <cellStyle name="Comma 57 2 2 6" xfId="5981"/>
    <cellStyle name="Comma 57 2 2 7" xfId="5982"/>
    <cellStyle name="Comma 57 2 2 8" xfId="38708"/>
    <cellStyle name="Comma 57 2 3" xfId="5983"/>
    <cellStyle name="Comma 57 2 3 2" xfId="5984"/>
    <cellStyle name="Comma 57 2 3 3" xfId="5985"/>
    <cellStyle name="Comma 57 2 3 4" xfId="5986"/>
    <cellStyle name="Comma 57 2 3 5" xfId="5987"/>
    <cellStyle name="Comma 57 2 3 6" xfId="5988"/>
    <cellStyle name="Comma 57 2 3 7" xfId="39537"/>
    <cellStyle name="Comma 57 2 4" xfId="5989"/>
    <cellStyle name="Comma 57 2 4 2" xfId="5990"/>
    <cellStyle name="Comma 57 2 4 3" xfId="5991"/>
    <cellStyle name="Comma 57 2 4 4" xfId="5992"/>
    <cellStyle name="Comma 57 2 4 5" xfId="5993"/>
    <cellStyle name="Comma 57 2 4 6" xfId="5994"/>
    <cellStyle name="Comma 57 2 4 7" xfId="39682"/>
    <cellStyle name="Comma 57 2 5" xfId="5995"/>
    <cellStyle name="Comma 57 2 6" xfId="5996"/>
    <cellStyle name="Comma 57 2 7" xfId="5997"/>
    <cellStyle name="Comma 57 2 8" xfId="5998"/>
    <cellStyle name="Comma 57 2 9" xfId="5999"/>
    <cellStyle name="Comma 57 3" xfId="6000"/>
    <cellStyle name="Comma 57 3 2" xfId="6001"/>
    <cellStyle name="Comma 57 3 2 2" xfId="6002"/>
    <cellStyle name="Comma 57 3 2 3" xfId="6003"/>
    <cellStyle name="Comma 57 3 2 4" xfId="6004"/>
    <cellStyle name="Comma 57 3 2 5" xfId="6005"/>
    <cellStyle name="Comma 57 3 2 6" xfId="6006"/>
    <cellStyle name="Comma 57 3 2 7" xfId="39760"/>
    <cellStyle name="Comma 57 3 3" xfId="6007"/>
    <cellStyle name="Comma 57 3 4" xfId="6008"/>
    <cellStyle name="Comma 57 3 5" xfId="6009"/>
    <cellStyle name="Comma 57 3 6" xfId="6010"/>
    <cellStyle name="Comma 57 3 7" xfId="6011"/>
    <cellStyle name="Comma 57 3 8" xfId="38709"/>
    <cellStyle name="Comma 57 4" xfId="6012"/>
    <cellStyle name="Comma 57 5" xfId="6013"/>
    <cellStyle name="Comma 57 6" xfId="6014"/>
    <cellStyle name="Comma 57 6 2" xfId="6015"/>
    <cellStyle name="Comma 57 6 3" xfId="6016"/>
    <cellStyle name="Comma 57 6 4" xfId="6017"/>
    <cellStyle name="Comma 57 6 5" xfId="6018"/>
    <cellStyle name="Comma 57 6 6" xfId="6019"/>
    <cellStyle name="Comma 57 6 7" xfId="39616"/>
    <cellStyle name="Comma 57 7" xfId="6020"/>
    <cellStyle name="Comma 57 7 2" xfId="6021"/>
    <cellStyle name="Comma 57 7 3" xfId="6022"/>
    <cellStyle name="Comma 57 7 4" xfId="6023"/>
    <cellStyle name="Comma 57 7 5" xfId="6024"/>
    <cellStyle name="Comma 57 7 6" xfId="6025"/>
    <cellStyle name="Comma 57 7 7" xfId="40214"/>
    <cellStyle name="Comma 57 8" xfId="6026"/>
    <cellStyle name="Comma 57 9" xfId="6027"/>
    <cellStyle name="Comma 58" xfId="182"/>
    <cellStyle name="Comma 58 10" xfId="6028"/>
    <cellStyle name="Comma 58 11" xfId="6029"/>
    <cellStyle name="Comma 58 12" xfId="6030"/>
    <cellStyle name="Comma 58 13" xfId="38710"/>
    <cellStyle name="Comma 58 2" xfId="6031"/>
    <cellStyle name="Comma 58 2 10" xfId="38711"/>
    <cellStyle name="Comma 58 2 2" xfId="6032"/>
    <cellStyle name="Comma 58 2 2 2" xfId="6033"/>
    <cellStyle name="Comma 58 2 2 2 2" xfId="6034"/>
    <cellStyle name="Comma 58 2 2 2 3" xfId="6035"/>
    <cellStyle name="Comma 58 2 2 2 4" xfId="6036"/>
    <cellStyle name="Comma 58 2 2 2 5" xfId="6037"/>
    <cellStyle name="Comma 58 2 2 2 6" xfId="6038"/>
    <cellStyle name="Comma 58 2 2 2 7" xfId="39821"/>
    <cellStyle name="Comma 58 2 2 3" xfId="6039"/>
    <cellStyle name="Comma 58 2 2 4" xfId="6040"/>
    <cellStyle name="Comma 58 2 2 5" xfId="6041"/>
    <cellStyle name="Comma 58 2 2 6" xfId="6042"/>
    <cellStyle name="Comma 58 2 2 7" xfId="6043"/>
    <cellStyle name="Comma 58 2 2 8" xfId="38712"/>
    <cellStyle name="Comma 58 2 3" xfId="6044"/>
    <cellStyle name="Comma 58 2 3 2" xfId="6045"/>
    <cellStyle name="Comma 58 2 3 3" xfId="6046"/>
    <cellStyle name="Comma 58 2 3 4" xfId="6047"/>
    <cellStyle name="Comma 58 2 3 5" xfId="6048"/>
    <cellStyle name="Comma 58 2 3 6" xfId="6049"/>
    <cellStyle name="Comma 58 2 3 7" xfId="39538"/>
    <cellStyle name="Comma 58 2 4" xfId="6050"/>
    <cellStyle name="Comma 58 2 4 2" xfId="6051"/>
    <cellStyle name="Comma 58 2 4 3" xfId="6052"/>
    <cellStyle name="Comma 58 2 4 4" xfId="6053"/>
    <cellStyle name="Comma 58 2 4 5" xfId="6054"/>
    <cellStyle name="Comma 58 2 4 6" xfId="6055"/>
    <cellStyle name="Comma 58 2 4 7" xfId="39680"/>
    <cellStyle name="Comma 58 2 5" xfId="6056"/>
    <cellStyle name="Comma 58 2 6" xfId="6057"/>
    <cellStyle name="Comma 58 2 7" xfId="6058"/>
    <cellStyle name="Comma 58 2 8" xfId="6059"/>
    <cellStyle name="Comma 58 2 9" xfId="6060"/>
    <cellStyle name="Comma 58 3" xfId="6061"/>
    <cellStyle name="Comma 58 3 2" xfId="6062"/>
    <cellStyle name="Comma 58 3 2 2" xfId="6063"/>
    <cellStyle name="Comma 58 3 2 3" xfId="6064"/>
    <cellStyle name="Comma 58 3 2 4" xfId="6065"/>
    <cellStyle name="Comma 58 3 2 5" xfId="6066"/>
    <cellStyle name="Comma 58 3 2 6" xfId="6067"/>
    <cellStyle name="Comma 58 3 2 7" xfId="39758"/>
    <cellStyle name="Comma 58 3 3" xfId="6068"/>
    <cellStyle name="Comma 58 3 4" xfId="6069"/>
    <cellStyle name="Comma 58 3 5" xfId="6070"/>
    <cellStyle name="Comma 58 3 6" xfId="6071"/>
    <cellStyle name="Comma 58 3 7" xfId="6072"/>
    <cellStyle name="Comma 58 3 8" xfId="38713"/>
    <cellStyle name="Comma 58 4" xfId="6073"/>
    <cellStyle name="Comma 58 5" xfId="6074"/>
    <cellStyle name="Comma 58 6" xfId="6075"/>
    <cellStyle name="Comma 58 6 2" xfId="6076"/>
    <cellStyle name="Comma 58 6 3" xfId="6077"/>
    <cellStyle name="Comma 58 6 4" xfId="6078"/>
    <cellStyle name="Comma 58 6 5" xfId="6079"/>
    <cellStyle name="Comma 58 6 6" xfId="6080"/>
    <cellStyle name="Comma 58 6 7" xfId="39614"/>
    <cellStyle name="Comma 58 7" xfId="6081"/>
    <cellStyle name="Comma 58 7 2" xfId="6082"/>
    <cellStyle name="Comma 58 7 3" xfId="6083"/>
    <cellStyle name="Comma 58 7 4" xfId="6084"/>
    <cellStyle name="Comma 58 7 5" xfId="6085"/>
    <cellStyle name="Comma 58 7 6" xfId="6086"/>
    <cellStyle name="Comma 58 7 7" xfId="40215"/>
    <cellStyle name="Comma 58 8" xfId="6087"/>
    <cellStyle name="Comma 58 9" xfId="6088"/>
    <cellStyle name="Comma 59" xfId="183"/>
    <cellStyle name="Comma 59 10" xfId="6089"/>
    <cellStyle name="Comma 59 11" xfId="6090"/>
    <cellStyle name="Comma 59 12" xfId="6091"/>
    <cellStyle name="Comma 59 13" xfId="38714"/>
    <cellStyle name="Comma 59 2" xfId="6092"/>
    <cellStyle name="Comma 59 2 10" xfId="38715"/>
    <cellStyle name="Comma 59 2 2" xfId="6093"/>
    <cellStyle name="Comma 59 2 2 2" xfId="6094"/>
    <cellStyle name="Comma 59 2 2 2 2" xfId="6095"/>
    <cellStyle name="Comma 59 2 2 2 3" xfId="6096"/>
    <cellStyle name="Comma 59 2 2 2 4" xfId="6097"/>
    <cellStyle name="Comma 59 2 2 2 5" xfId="6098"/>
    <cellStyle name="Comma 59 2 2 2 6" xfId="6099"/>
    <cellStyle name="Comma 59 2 2 2 7" xfId="39809"/>
    <cellStyle name="Comma 59 2 2 3" xfId="6100"/>
    <cellStyle name="Comma 59 2 2 4" xfId="6101"/>
    <cellStyle name="Comma 59 2 2 5" xfId="6102"/>
    <cellStyle name="Comma 59 2 2 6" xfId="6103"/>
    <cellStyle name="Comma 59 2 2 7" xfId="6104"/>
    <cellStyle name="Comma 59 2 2 8" xfId="38716"/>
    <cellStyle name="Comma 59 2 3" xfId="6105"/>
    <cellStyle name="Comma 59 2 3 2" xfId="6106"/>
    <cellStyle name="Comma 59 2 3 3" xfId="6107"/>
    <cellStyle name="Comma 59 2 3 4" xfId="6108"/>
    <cellStyle name="Comma 59 2 3 5" xfId="6109"/>
    <cellStyle name="Comma 59 2 3 6" xfId="6110"/>
    <cellStyle name="Comma 59 2 3 7" xfId="39539"/>
    <cellStyle name="Comma 59 2 4" xfId="6111"/>
    <cellStyle name="Comma 59 2 4 2" xfId="6112"/>
    <cellStyle name="Comma 59 2 4 3" xfId="6113"/>
    <cellStyle name="Comma 59 2 4 4" xfId="6114"/>
    <cellStyle name="Comma 59 2 4 5" xfId="6115"/>
    <cellStyle name="Comma 59 2 4 6" xfId="6116"/>
    <cellStyle name="Comma 59 2 4 7" xfId="39668"/>
    <cellStyle name="Comma 59 2 5" xfId="6117"/>
    <cellStyle name="Comma 59 2 6" xfId="6118"/>
    <cellStyle name="Comma 59 2 7" xfId="6119"/>
    <cellStyle name="Comma 59 2 8" xfId="6120"/>
    <cellStyle name="Comma 59 2 9" xfId="6121"/>
    <cellStyle name="Comma 59 3" xfId="6122"/>
    <cellStyle name="Comma 59 3 2" xfId="6123"/>
    <cellStyle name="Comma 59 3 2 2" xfId="6124"/>
    <cellStyle name="Comma 59 3 2 3" xfId="6125"/>
    <cellStyle name="Comma 59 3 2 4" xfId="6126"/>
    <cellStyle name="Comma 59 3 2 5" xfId="6127"/>
    <cellStyle name="Comma 59 3 2 6" xfId="6128"/>
    <cellStyle name="Comma 59 3 2 7" xfId="39746"/>
    <cellStyle name="Comma 59 3 3" xfId="6129"/>
    <cellStyle name="Comma 59 3 4" xfId="6130"/>
    <cellStyle name="Comma 59 3 5" xfId="6131"/>
    <cellStyle name="Comma 59 3 6" xfId="6132"/>
    <cellStyle name="Comma 59 3 7" xfId="6133"/>
    <cellStyle name="Comma 59 3 8" xfId="38717"/>
    <cellStyle name="Comma 59 4" xfId="6134"/>
    <cellStyle name="Comma 59 5" xfId="6135"/>
    <cellStyle name="Comma 59 6" xfId="6136"/>
    <cellStyle name="Comma 59 6 2" xfId="6137"/>
    <cellStyle name="Comma 59 6 3" xfId="6138"/>
    <cellStyle name="Comma 59 6 4" xfId="6139"/>
    <cellStyle name="Comma 59 6 5" xfId="6140"/>
    <cellStyle name="Comma 59 6 6" xfId="6141"/>
    <cellStyle name="Comma 59 6 7" xfId="39602"/>
    <cellStyle name="Comma 59 7" xfId="6142"/>
    <cellStyle name="Comma 59 7 2" xfId="6143"/>
    <cellStyle name="Comma 59 7 3" xfId="6144"/>
    <cellStyle name="Comma 59 7 4" xfId="6145"/>
    <cellStyle name="Comma 59 7 5" xfId="6146"/>
    <cellStyle name="Comma 59 7 6" xfId="6147"/>
    <cellStyle name="Comma 59 7 7" xfId="40216"/>
    <cellStyle name="Comma 59 8" xfId="6148"/>
    <cellStyle name="Comma 59 9" xfId="6149"/>
    <cellStyle name="Comma 6" xfId="184"/>
    <cellStyle name="Comma 6 10" xfId="6150"/>
    <cellStyle name="Comma 6 11" xfId="6151"/>
    <cellStyle name="Comma 6 12" xfId="6152"/>
    <cellStyle name="Comma 6 13" xfId="6153"/>
    <cellStyle name="Comma 6 14" xfId="6154"/>
    <cellStyle name="Comma 6 15" xfId="38567"/>
    <cellStyle name="Comma 6 2" xfId="6155"/>
    <cellStyle name="Comma 6 2 2" xfId="6156"/>
    <cellStyle name="Comma 6 2 2 2" xfId="6157"/>
    <cellStyle name="Comma 6 2 3" xfId="6158"/>
    <cellStyle name="Comma 6 2 3 2" xfId="6159"/>
    <cellStyle name="Comma 6 2 4" xfId="6160"/>
    <cellStyle name="Comma 6 3" xfId="6161"/>
    <cellStyle name="Comma 6 3 2" xfId="6162"/>
    <cellStyle name="Comma 6 3 2 2" xfId="6163"/>
    <cellStyle name="Comma 6 3 3" xfId="6164"/>
    <cellStyle name="Comma 6 4" xfId="6165"/>
    <cellStyle name="Comma 6 4 2" xfId="6166"/>
    <cellStyle name="Comma 6 4 2 2" xfId="6167"/>
    <cellStyle name="Comma 6 4 3" xfId="6168"/>
    <cellStyle name="Comma 6 5" xfId="6169"/>
    <cellStyle name="Comma 6 5 2" xfId="6170"/>
    <cellStyle name="Comma 6 6" xfId="6171"/>
    <cellStyle name="Comma 6 7" xfId="6172"/>
    <cellStyle name="Comma 6 7 2" xfId="6173"/>
    <cellStyle name="Comma 6 7 2 2" xfId="6174"/>
    <cellStyle name="Comma 6 7 2 3" xfId="6175"/>
    <cellStyle name="Comma 6 7 2 4" xfId="6176"/>
    <cellStyle name="Comma 6 7 2 5" xfId="6177"/>
    <cellStyle name="Comma 6 7 2 6" xfId="6178"/>
    <cellStyle name="Comma 6 7 2 7" xfId="39426"/>
    <cellStyle name="Comma 6 8" xfId="6179"/>
    <cellStyle name="Comma 6 8 2" xfId="6180"/>
    <cellStyle name="Comma 6 8 3" xfId="6181"/>
    <cellStyle name="Comma 6 8 4" xfId="6182"/>
    <cellStyle name="Comma 6 8 5" xfId="6183"/>
    <cellStyle name="Comma 6 8 6" xfId="6184"/>
    <cellStyle name="Comma 6 8 7" xfId="39472"/>
    <cellStyle name="Comma 6 9" xfId="6185"/>
    <cellStyle name="Comma 6 9 2" xfId="6186"/>
    <cellStyle name="Comma 6 9 3" xfId="6187"/>
    <cellStyle name="Comma 6 9 4" xfId="6188"/>
    <cellStyle name="Comma 6 9 5" xfId="6189"/>
    <cellStyle name="Comma 6 9 6" xfId="6190"/>
    <cellStyle name="Comma 6 9 7" xfId="39370"/>
    <cellStyle name="Comma 60" xfId="6191"/>
    <cellStyle name="Comma 60 10" xfId="6192"/>
    <cellStyle name="Comma 60 11" xfId="6193"/>
    <cellStyle name="Comma 60 12" xfId="38718"/>
    <cellStyle name="Comma 60 2" xfId="6194"/>
    <cellStyle name="Comma 60 2 2" xfId="6195"/>
    <cellStyle name="Comma 60 2 2 2" xfId="6196"/>
    <cellStyle name="Comma 60 2 2 2 2" xfId="6197"/>
    <cellStyle name="Comma 60 2 2 2 3" xfId="6198"/>
    <cellStyle name="Comma 60 2 2 2 4" xfId="6199"/>
    <cellStyle name="Comma 60 2 2 2 5" xfId="6200"/>
    <cellStyle name="Comma 60 2 2 2 6" xfId="6201"/>
    <cellStyle name="Comma 60 2 2 2 7" xfId="39815"/>
    <cellStyle name="Comma 60 2 2 3" xfId="6202"/>
    <cellStyle name="Comma 60 2 2 4" xfId="6203"/>
    <cellStyle name="Comma 60 2 2 5" xfId="6204"/>
    <cellStyle name="Comma 60 2 2 6" xfId="6205"/>
    <cellStyle name="Comma 60 2 2 7" xfId="6206"/>
    <cellStyle name="Comma 60 2 2 8" xfId="38720"/>
    <cellStyle name="Comma 60 2 3" xfId="6207"/>
    <cellStyle name="Comma 60 2 3 2" xfId="6208"/>
    <cellStyle name="Comma 60 2 3 3" xfId="6209"/>
    <cellStyle name="Comma 60 2 3 4" xfId="6210"/>
    <cellStyle name="Comma 60 2 3 5" xfId="6211"/>
    <cellStyle name="Comma 60 2 3 6" xfId="6212"/>
    <cellStyle name="Comma 60 2 3 7" xfId="39674"/>
    <cellStyle name="Comma 60 2 4" xfId="6213"/>
    <cellStyle name="Comma 60 2 5" xfId="6214"/>
    <cellStyle name="Comma 60 2 6" xfId="6215"/>
    <cellStyle name="Comma 60 2 7" xfId="6216"/>
    <cellStyle name="Comma 60 2 8" xfId="6217"/>
    <cellStyle name="Comma 60 2 9" xfId="38719"/>
    <cellStyle name="Comma 60 3" xfId="6218"/>
    <cellStyle name="Comma 60 3 2" xfId="6219"/>
    <cellStyle name="Comma 60 3 2 2" xfId="6220"/>
    <cellStyle name="Comma 60 3 2 3" xfId="6221"/>
    <cellStyle name="Comma 60 3 2 4" xfId="6222"/>
    <cellStyle name="Comma 60 3 2 5" xfId="6223"/>
    <cellStyle name="Comma 60 3 2 6" xfId="6224"/>
    <cellStyle name="Comma 60 3 2 7" xfId="39752"/>
    <cellStyle name="Comma 60 3 3" xfId="6225"/>
    <cellStyle name="Comma 60 3 4" xfId="6226"/>
    <cellStyle name="Comma 60 3 5" xfId="6227"/>
    <cellStyle name="Comma 60 3 6" xfId="6228"/>
    <cellStyle name="Comma 60 3 7" xfId="6229"/>
    <cellStyle name="Comma 60 3 8" xfId="38721"/>
    <cellStyle name="Comma 60 4" xfId="6230"/>
    <cellStyle name="Comma 60 5" xfId="6231"/>
    <cellStyle name="Comma 60 6" xfId="6232"/>
    <cellStyle name="Comma 60 6 2" xfId="6233"/>
    <cellStyle name="Comma 60 6 3" xfId="6234"/>
    <cellStyle name="Comma 60 6 4" xfId="6235"/>
    <cellStyle name="Comma 60 6 5" xfId="6236"/>
    <cellStyle name="Comma 60 6 6" xfId="6237"/>
    <cellStyle name="Comma 60 6 7" xfId="39608"/>
    <cellStyle name="Comma 60 7" xfId="6238"/>
    <cellStyle name="Comma 60 8" xfId="6239"/>
    <cellStyle name="Comma 60 9" xfId="6240"/>
    <cellStyle name="Comma 61" xfId="6241"/>
    <cellStyle name="Comma 61 10" xfId="6242"/>
    <cellStyle name="Comma 61 11" xfId="38722"/>
    <cellStyle name="Comma 61 2" xfId="6243"/>
    <cellStyle name="Comma 61 2 2" xfId="6244"/>
    <cellStyle name="Comma 61 2 2 2" xfId="6245"/>
    <cellStyle name="Comma 61 2 2 2 2" xfId="6246"/>
    <cellStyle name="Comma 61 2 2 2 3" xfId="6247"/>
    <cellStyle name="Comma 61 2 2 2 4" xfId="6248"/>
    <cellStyle name="Comma 61 2 2 2 5" xfId="6249"/>
    <cellStyle name="Comma 61 2 2 2 6" xfId="6250"/>
    <cellStyle name="Comma 61 2 2 2 7" xfId="39816"/>
    <cellStyle name="Comma 61 2 2 3" xfId="6251"/>
    <cellStyle name="Comma 61 2 2 4" xfId="6252"/>
    <cellStyle name="Comma 61 2 2 5" xfId="6253"/>
    <cellStyle name="Comma 61 2 2 6" xfId="6254"/>
    <cellStyle name="Comma 61 2 2 7" xfId="6255"/>
    <cellStyle name="Comma 61 2 2 8" xfId="38724"/>
    <cellStyle name="Comma 61 2 3" xfId="6256"/>
    <cellStyle name="Comma 61 2 3 2" xfId="6257"/>
    <cellStyle name="Comma 61 2 3 3" xfId="6258"/>
    <cellStyle name="Comma 61 2 3 4" xfId="6259"/>
    <cellStyle name="Comma 61 2 3 5" xfId="6260"/>
    <cellStyle name="Comma 61 2 3 6" xfId="6261"/>
    <cellStyle name="Comma 61 2 3 7" xfId="39675"/>
    <cellStyle name="Comma 61 2 4" xfId="6262"/>
    <cellStyle name="Comma 61 2 5" xfId="6263"/>
    <cellStyle name="Comma 61 2 6" xfId="6264"/>
    <cellStyle name="Comma 61 2 7" xfId="6265"/>
    <cellStyle name="Comma 61 2 8" xfId="6266"/>
    <cellStyle name="Comma 61 2 9" xfId="38723"/>
    <cellStyle name="Comma 61 3" xfId="6267"/>
    <cellStyle name="Comma 61 3 2" xfId="6268"/>
    <cellStyle name="Comma 61 3 2 2" xfId="6269"/>
    <cellStyle name="Comma 61 3 2 3" xfId="6270"/>
    <cellStyle name="Comma 61 3 2 4" xfId="6271"/>
    <cellStyle name="Comma 61 3 2 5" xfId="6272"/>
    <cellStyle name="Comma 61 3 2 6" xfId="6273"/>
    <cellStyle name="Comma 61 3 2 7" xfId="39753"/>
    <cellStyle name="Comma 61 3 3" xfId="6274"/>
    <cellStyle name="Comma 61 3 4" xfId="6275"/>
    <cellStyle name="Comma 61 3 5" xfId="6276"/>
    <cellStyle name="Comma 61 3 6" xfId="6277"/>
    <cellStyle name="Comma 61 3 7" xfId="6278"/>
    <cellStyle name="Comma 61 3 8" xfId="38725"/>
    <cellStyle name="Comma 61 4" xfId="6279"/>
    <cellStyle name="Comma 61 5" xfId="6280"/>
    <cellStyle name="Comma 61 5 2" xfId="6281"/>
    <cellStyle name="Comma 61 5 3" xfId="6282"/>
    <cellStyle name="Comma 61 5 4" xfId="6283"/>
    <cellStyle name="Comma 61 5 5" xfId="6284"/>
    <cellStyle name="Comma 61 5 6" xfId="6285"/>
    <cellStyle name="Comma 61 5 7" xfId="39609"/>
    <cellStyle name="Comma 61 6" xfId="6286"/>
    <cellStyle name="Comma 61 7" xfId="6287"/>
    <cellStyle name="Comma 61 8" xfId="6288"/>
    <cellStyle name="Comma 61 9" xfId="6289"/>
    <cellStyle name="Comma 62" xfId="6290"/>
    <cellStyle name="Comma 62 10" xfId="6291"/>
    <cellStyle name="Comma 62 11" xfId="38726"/>
    <cellStyle name="Comma 62 2" xfId="6292"/>
    <cellStyle name="Comma 62 2 2" xfId="6293"/>
    <cellStyle name="Comma 62 2 2 2" xfId="6294"/>
    <cellStyle name="Comma 62 2 2 3" xfId="6295"/>
    <cellStyle name="Comma 62 2 2 4" xfId="6296"/>
    <cellStyle name="Comma 62 2 2 5" xfId="6297"/>
    <cellStyle name="Comma 62 2 2 6" xfId="6298"/>
    <cellStyle name="Comma 62 2 2 7" xfId="39851"/>
    <cellStyle name="Comma 62 2 3" xfId="6299"/>
    <cellStyle name="Comma 62 2 4" xfId="6300"/>
    <cellStyle name="Comma 62 2 5" xfId="6301"/>
    <cellStyle name="Comma 62 2 6" xfId="6302"/>
    <cellStyle name="Comma 62 2 7" xfId="6303"/>
    <cellStyle name="Comma 62 2 8" xfId="38727"/>
    <cellStyle name="Comma 62 3" xfId="6304"/>
    <cellStyle name="Comma 62 3 2" xfId="6305"/>
    <cellStyle name="Comma 62 3 2 2" xfId="6306"/>
    <cellStyle name="Comma 62 3 2 3" xfId="6307"/>
    <cellStyle name="Comma 62 3 2 4" xfId="6308"/>
    <cellStyle name="Comma 62 3 2 5" xfId="6309"/>
    <cellStyle name="Comma 62 3 2 6" xfId="6310"/>
    <cellStyle name="Comma 62 3 2 7" xfId="39922"/>
    <cellStyle name="Comma 62 3 3" xfId="6311"/>
    <cellStyle name="Comma 62 3 4" xfId="6312"/>
    <cellStyle name="Comma 62 3 5" xfId="6313"/>
    <cellStyle name="Comma 62 3 6" xfId="6314"/>
    <cellStyle name="Comma 62 3 7" xfId="6315"/>
    <cellStyle name="Comma 62 3 8" xfId="38728"/>
    <cellStyle name="Comma 62 4" xfId="6316"/>
    <cellStyle name="Comma 62 5" xfId="6317"/>
    <cellStyle name="Comma 62 5 2" xfId="6318"/>
    <cellStyle name="Comma 62 5 3" xfId="6319"/>
    <cellStyle name="Comma 62 5 4" xfId="6320"/>
    <cellStyle name="Comma 62 5 5" xfId="6321"/>
    <cellStyle name="Comma 62 5 6" xfId="6322"/>
    <cellStyle name="Comma 62 5 7" xfId="39710"/>
    <cellStyle name="Comma 62 6" xfId="6323"/>
    <cellStyle name="Comma 62 7" xfId="6324"/>
    <cellStyle name="Comma 62 8" xfId="6325"/>
    <cellStyle name="Comma 62 9" xfId="6326"/>
    <cellStyle name="Comma 63" xfId="6327"/>
    <cellStyle name="Comma 63 2" xfId="6328"/>
    <cellStyle name="Comma 63 3" xfId="6329"/>
    <cellStyle name="Comma 63 4" xfId="6330"/>
    <cellStyle name="Comma 64" xfId="6331"/>
    <cellStyle name="Comma 64 2" xfId="6332"/>
    <cellStyle name="Comma 64 3" xfId="6333"/>
    <cellStyle name="Comma 64 3 2" xfId="6334"/>
    <cellStyle name="Comma 64 3 2 2" xfId="6335"/>
    <cellStyle name="Comma 64 3 2 3" xfId="6336"/>
    <cellStyle name="Comma 64 3 2 4" xfId="6337"/>
    <cellStyle name="Comma 64 3 2 5" xfId="6338"/>
    <cellStyle name="Comma 64 3 2 6" xfId="6339"/>
    <cellStyle name="Comma 64 3 2 7" xfId="39978"/>
    <cellStyle name="Comma 64 3 3" xfId="6340"/>
    <cellStyle name="Comma 64 3 4" xfId="6341"/>
    <cellStyle name="Comma 64 3 5" xfId="6342"/>
    <cellStyle name="Comma 64 3 6" xfId="6343"/>
    <cellStyle name="Comma 64 3 7" xfId="6344"/>
    <cellStyle name="Comma 64 3 8" xfId="38729"/>
    <cellStyle name="Comma 65" xfId="6345"/>
    <cellStyle name="Comma 65 2" xfId="6346"/>
    <cellStyle name="Comma 65 3" xfId="6347"/>
    <cellStyle name="Comma 65 3 2" xfId="6348"/>
    <cellStyle name="Comma 65 3 2 2" xfId="6349"/>
    <cellStyle name="Comma 65 3 2 3" xfId="6350"/>
    <cellStyle name="Comma 65 3 2 4" xfId="6351"/>
    <cellStyle name="Comma 65 3 2 5" xfId="6352"/>
    <cellStyle name="Comma 65 3 2 6" xfId="6353"/>
    <cellStyle name="Comma 65 3 2 7" xfId="40015"/>
    <cellStyle name="Comma 65 3 3" xfId="6354"/>
    <cellStyle name="Comma 65 3 4" xfId="6355"/>
    <cellStyle name="Comma 65 3 5" xfId="6356"/>
    <cellStyle name="Comma 65 3 6" xfId="6357"/>
    <cellStyle name="Comma 65 3 7" xfId="6358"/>
    <cellStyle name="Comma 65 3 8" xfId="38730"/>
    <cellStyle name="Comma 66" xfId="6359"/>
    <cellStyle name="Comma 67" xfId="6360"/>
    <cellStyle name="Comma 68" xfId="6361"/>
    <cellStyle name="Comma 69" xfId="6362"/>
    <cellStyle name="Comma 7" xfId="185"/>
    <cellStyle name="Comma 7 10" xfId="6363"/>
    <cellStyle name="Comma 7 11" xfId="6364"/>
    <cellStyle name="Comma 7 12" xfId="6365"/>
    <cellStyle name="Comma 7 13" xfId="6366"/>
    <cellStyle name="Comma 7 14" xfId="6367"/>
    <cellStyle name="Comma 7 15" xfId="38568"/>
    <cellStyle name="Comma 7 2" xfId="6368"/>
    <cellStyle name="Comma 7 2 2" xfId="6369"/>
    <cellStyle name="Comma 7 2 2 2" xfId="6370"/>
    <cellStyle name="Comma 7 2 3" xfId="6371"/>
    <cellStyle name="Comma 7 2 3 2" xfId="6372"/>
    <cellStyle name="Comma 7 2 4" xfId="6373"/>
    <cellStyle name="Comma 7 3" xfId="6374"/>
    <cellStyle name="Comma 7 3 2" xfId="6375"/>
    <cellStyle name="Comma 7 3 2 2" xfId="6376"/>
    <cellStyle name="Comma 7 3 3" xfId="6377"/>
    <cellStyle name="Comma 7 4" xfId="6378"/>
    <cellStyle name="Comma 7 4 2" xfId="6379"/>
    <cellStyle name="Comma 7 5" xfId="6380"/>
    <cellStyle name="Comma 7 5 2" xfId="6381"/>
    <cellStyle name="Comma 7 6" xfId="6382"/>
    <cellStyle name="Comma 7 7" xfId="6383"/>
    <cellStyle name="Comma 7 7 2" xfId="6384"/>
    <cellStyle name="Comma 7 7 2 2" xfId="6385"/>
    <cellStyle name="Comma 7 7 2 3" xfId="6386"/>
    <cellStyle name="Comma 7 7 2 4" xfId="6387"/>
    <cellStyle name="Comma 7 7 2 5" xfId="6388"/>
    <cellStyle name="Comma 7 7 2 6" xfId="6389"/>
    <cellStyle name="Comma 7 7 2 7" xfId="39427"/>
    <cellStyle name="Comma 7 8" xfId="6390"/>
    <cellStyle name="Comma 7 8 2" xfId="6391"/>
    <cellStyle name="Comma 7 8 2 2" xfId="6392"/>
    <cellStyle name="Comma 7 8 2 3" xfId="6393"/>
    <cellStyle name="Comma 7 8 2 4" xfId="6394"/>
    <cellStyle name="Comma 7 8 2 5" xfId="6395"/>
    <cellStyle name="Comma 7 8 2 6" xfId="6396"/>
    <cellStyle name="Comma 7 8 2 7" xfId="39473"/>
    <cellStyle name="Comma 7 9" xfId="6397"/>
    <cellStyle name="Comma 7 9 2" xfId="6398"/>
    <cellStyle name="Comma 7 9 3" xfId="6399"/>
    <cellStyle name="Comma 7 9 4" xfId="6400"/>
    <cellStyle name="Comma 7 9 5" xfId="6401"/>
    <cellStyle name="Comma 7 9 6" xfId="6402"/>
    <cellStyle name="Comma 7 9 7" xfId="39371"/>
    <cellStyle name="Comma 70" xfId="6403"/>
    <cellStyle name="Comma 71" xfId="6404"/>
    <cellStyle name="Comma 72" xfId="6405"/>
    <cellStyle name="Comma 73" xfId="6406"/>
    <cellStyle name="Comma 74" xfId="6407"/>
    <cellStyle name="Comma 75" xfId="6408"/>
    <cellStyle name="Comma 76" xfId="6409"/>
    <cellStyle name="Comma 76 2" xfId="6410"/>
    <cellStyle name="Comma 76 3" xfId="6411"/>
    <cellStyle name="Comma 76 3 2" xfId="6412"/>
    <cellStyle name="Comma 76 3 3" xfId="6413"/>
    <cellStyle name="Comma 76 3 4" xfId="6414"/>
    <cellStyle name="Comma 76 3 5" xfId="6415"/>
    <cellStyle name="Comma 76 3 6" xfId="6416"/>
    <cellStyle name="Comma 76 3 7" xfId="39716"/>
    <cellStyle name="Comma 76 4" xfId="6417"/>
    <cellStyle name="Comma 76 5" xfId="6418"/>
    <cellStyle name="Comma 76 6" xfId="6419"/>
    <cellStyle name="Comma 76 7" xfId="6420"/>
    <cellStyle name="Comma 76 8" xfId="6421"/>
    <cellStyle name="Comma 76 9" xfId="38731"/>
    <cellStyle name="Comma 77" xfId="6422"/>
    <cellStyle name="Comma 78" xfId="6423"/>
    <cellStyle name="Comma 78 2" xfId="6424"/>
    <cellStyle name="Comma 79" xfId="6425"/>
    <cellStyle name="Comma 8" xfId="186"/>
    <cellStyle name="Comma 8 10" xfId="6426"/>
    <cellStyle name="Comma 8 11" xfId="6427"/>
    <cellStyle name="Comma 8 12" xfId="6428"/>
    <cellStyle name="Comma 8 13" xfId="38569"/>
    <cellStyle name="Comma 8 2" xfId="6429"/>
    <cellStyle name="Comma 8 2 2" xfId="6430"/>
    <cellStyle name="Comma 8 2 2 2" xfId="6431"/>
    <cellStyle name="Comma 8 2 2 2 2" xfId="6432"/>
    <cellStyle name="Comma 8 2 2 3" xfId="6433"/>
    <cellStyle name="Comma 8 2 3" xfId="6434"/>
    <cellStyle name="Comma 8 2 3 2" xfId="6435"/>
    <cellStyle name="Comma 8 2 4" xfId="6436"/>
    <cellStyle name="Comma 8 3" xfId="6437"/>
    <cellStyle name="Comma 8 3 2" xfId="6438"/>
    <cellStyle name="Comma 8 4" xfId="6439"/>
    <cellStyle name="Comma 8 5" xfId="6440"/>
    <cellStyle name="Comma 8 5 2" xfId="6441"/>
    <cellStyle name="Comma 8 5 2 2" xfId="6442"/>
    <cellStyle name="Comma 8 5 2 3" xfId="6443"/>
    <cellStyle name="Comma 8 5 2 4" xfId="6444"/>
    <cellStyle name="Comma 8 5 2 5" xfId="6445"/>
    <cellStyle name="Comma 8 5 2 6" xfId="6446"/>
    <cellStyle name="Comma 8 5 2 7" xfId="39428"/>
    <cellStyle name="Comma 8 6" xfId="6447"/>
    <cellStyle name="Comma 8 6 2" xfId="6448"/>
    <cellStyle name="Comma 8 6 3" xfId="6449"/>
    <cellStyle name="Comma 8 6 4" xfId="6450"/>
    <cellStyle name="Comma 8 6 5" xfId="6451"/>
    <cellStyle name="Comma 8 6 6" xfId="6452"/>
    <cellStyle name="Comma 8 6 7" xfId="39474"/>
    <cellStyle name="Comma 8 7" xfId="6453"/>
    <cellStyle name="Comma 8 7 2" xfId="6454"/>
    <cellStyle name="Comma 8 7 3" xfId="6455"/>
    <cellStyle name="Comma 8 7 4" xfId="6456"/>
    <cellStyle name="Comma 8 7 5" xfId="6457"/>
    <cellStyle name="Comma 8 7 6" xfId="6458"/>
    <cellStyle name="Comma 8 7 7" xfId="39372"/>
    <cellStyle name="Comma 8 8" xfId="6459"/>
    <cellStyle name="Comma 8 9" xfId="6460"/>
    <cellStyle name="Comma 80" xfId="6461"/>
    <cellStyle name="Comma 81" xfId="6462"/>
    <cellStyle name="Comma 82" xfId="6463"/>
    <cellStyle name="Comma 83" xfId="6464"/>
    <cellStyle name="Comma 83 2" xfId="6465"/>
    <cellStyle name="Comma 84" xfId="6466"/>
    <cellStyle name="Comma 85" xfId="6467"/>
    <cellStyle name="Comma 86" xfId="6468"/>
    <cellStyle name="Comma 87" xfId="6469"/>
    <cellStyle name="Comma 88" xfId="6470"/>
    <cellStyle name="Comma 89" xfId="6471"/>
    <cellStyle name="Comma 9" xfId="187"/>
    <cellStyle name="Comma 9 10" xfId="6472"/>
    <cellStyle name="Comma 9 11" xfId="6473"/>
    <cellStyle name="Comma 9 12" xfId="6474"/>
    <cellStyle name="Comma 9 13" xfId="6475"/>
    <cellStyle name="Comma 9 14" xfId="38570"/>
    <cellStyle name="Comma 9 2" xfId="6476"/>
    <cellStyle name="Comma 9 2 2" xfId="6477"/>
    <cellStyle name="Comma 9 3" xfId="6478"/>
    <cellStyle name="Comma 9 3 2" xfId="6479"/>
    <cellStyle name="Comma 9 3 2 2" xfId="6480"/>
    <cellStyle name="Comma 9 3 3" xfId="6481"/>
    <cellStyle name="Comma 9 4" xfId="6482"/>
    <cellStyle name="Comma 9 4 2" xfId="6483"/>
    <cellStyle name="Comma 9 5" xfId="6484"/>
    <cellStyle name="Comma 9 6" xfId="6485"/>
    <cellStyle name="Comma 9 6 2" xfId="6486"/>
    <cellStyle name="Comma 9 6 2 2" xfId="6487"/>
    <cellStyle name="Comma 9 6 2 3" xfId="6488"/>
    <cellStyle name="Comma 9 6 2 4" xfId="6489"/>
    <cellStyle name="Comma 9 6 2 5" xfId="6490"/>
    <cellStyle name="Comma 9 6 2 6" xfId="6491"/>
    <cellStyle name="Comma 9 6 2 7" xfId="39429"/>
    <cellStyle name="Comma 9 7" xfId="6492"/>
    <cellStyle name="Comma 9 7 2" xfId="6493"/>
    <cellStyle name="Comma 9 7 2 2" xfId="6494"/>
    <cellStyle name="Comma 9 7 2 3" xfId="6495"/>
    <cellStyle name="Comma 9 7 2 4" xfId="6496"/>
    <cellStyle name="Comma 9 7 2 5" xfId="6497"/>
    <cellStyle name="Comma 9 7 2 6" xfId="6498"/>
    <cellStyle name="Comma 9 7 2 7" xfId="39475"/>
    <cellStyle name="Comma 9 8" xfId="6499"/>
    <cellStyle name="Comma 9 8 2" xfId="6500"/>
    <cellStyle name="Comma 9 8 3" xfId="6501"/>
    <cellStyle name="Comma 9 8 4" xfId="6502"/>
    <cellStyle name="Comma 9 8 5" xfId="6503"/>
    <cellStyle name="Comma 9 8 6" xfId="6504"/>
    <cellStyle name="Comma 9 8 7" xfId="39373"/>
    <cellStyle name="Comma 9 9" xfId="6505"/>
    <cellStyle name="Comma 90" xfId="6506"/>
    <cellStyle name="Comma 91" xfId="6507"/>
    <cellStyle name="Comma 92" xfId="6508"/>
    <cellStyle name="Comma 93" xfId="6509"/>
    <cellStyle name="Comma 94" xfId="6510"/>
    <cellStyle name="Comma 95" xfId="6511"/>
    <cellStyle name="Comma 96" xfId="6512"/>
    <cellStyle name="Comma 97" xfId="6513"/>
    <cellStyle name="Comma 98" xfId="6514"/>
    <cellStyle name="Comma 99" xfId="6515"/>
    <cellStyle name="Comma(0)" xfId="2"/>
    <cellStyle name="Comma(0) 2" xfId="188"/>
    <cellStyle name="Comma(0) 3" xfId="6516"/>
    <cellStyle name="Comma(0) 4" xfId="80"/>
    <cellStyle name="Comma(2)" xfId="3"/>
    <cellStyle name="Comma(2) 2" xfId="189"/>
    <cellStyle name="Comma(2) 3" xfId="190"/>
    <cellStyle name="Comma(2) 4" xfId="6517"/>
    <cellStyle name="Comma(2) 5" xfId="40294"/>
    <cellStyle name="Comma(2) 6" xfId="81"/>
    <cellStyle name="Comment" xfId="4"/>
    <cellStyle name="Comment 2" xfId="6518"/>
    <cellStyle name="Comment Box" xfId="191"/>
    <cellStyle name="Comment Box 2" xfId="6519"/>
    <cellStyle name="Comment Box 3" xfId="6520"/>
    <cellStyle name="Comment Box 4" xfId="6521"/>
    <cellStyle name="Commentary" xfId="192"/>
    <cellStyle name="Commentary 2" xfId="6522"/>
    <cellStyle name="Commentary 2 2" xfId="6523"/>
    <cellStyle name="Commentary 3" xfId="6524"/>
    <cellStyle name="Commentary 4" xfId="6525"/>
    <cellStyle name="CommentWrap" xfId="193"/>
    <cellStyle name="CommentWrap 2" xfId="40245"/>
    <cellStyle name="Company Heading" xfId="194"/>
    <cellStyle name="Company Heading 2" xfId="6526"/>
    <cellStyle name="Company Heading 2 2" xfId="6527"/>
    <cellStyle name="Company Heading 3" xfId="6528"/>
    <cellStyle name="Company Heading 4" xfId="6529"/>
    <cellStyle name="Company Name" xfId="5"/>
    <cellStyle name="Company Name 2" xfId="6530"/>
    <cellStyle name="Company Name 2 10" xfId="6531"/>
    <cellStyle name="Company Name 2 11" xfId="6532"/>
    <cellStyle name="Company Name 2 12" xfId="6533"/>
    <cellStyle name="Company Name 2 13" xfId="6534"/>
    <cellStyle name="Company Name 2 14" xfId="6535"/>
    <cellStyle name="Company Name 2 15" xfId="6536"/>
    <cellStyle name="Company Name 2 16" xfId="6537"/>
    <cellStyle name="Company Name 2 17" xfId="6538"/>
    <cellStyle name="Company Name 2 18" xfId="6539"/>
    <cellStyle name="Company Name 2 19" xfId="6540"/>
    <cellStyle name="Company Name 2 2" xfId="6541"/>
    <cellStyle name="Company Name 2 2 10" xfId="6542"/>
    <cellStyle name="Company Name 2 2 11" xfId="6543"/>
    <cellStyle name="Company Name 2 2 12" xfId="6544"/>
    <cellStyle name="Company Name 2 2 13" xfId="6545"/>
    <cellStyle name="Company Name 2 2 14" xfId="6546"/>
    <cellStyle name="Company Name 2 2 15" xfId="6547"/>
    <cellStyle name="Company Name 2 2 16" xfId="6548"/>
    <cellStyle name="Company Name 2 2 17" xfId="6549"/>
    <cellStyle name="Company Name 2 2 18" xfId="6550"/>
    <cellStyle name="Company Name 2 2 19" xfId="6551"/>
    <cellStyle name="Company Name 2 2 2" xfId="6552"/>
    <cellStyle name="Company Name 2 2 2 10" xfId="6553"/>
    <cellStyle name="Company Name 2 2 2 11" xfId="6554"/>
    <cellStyle name="Company Name 2 2 2 12" xfId="6555"/>
    <cellStyle name="Company Name 2 2 2 13" xfId="6556"/>
    <cellStyle name="Company Name 2 2 2 14" xfId="6557"/>
    <cellStyle name="Company Name 2 2 2 15" xfId="6558"/>
    <cellStyle name="Company Name 2 2 2 16" xfId="6559"/>
    <cellStyle name="Company Name 2 2 2 17" xfId="6560"/>
    <cellStyle name="Company Name 2 2 2 18" xfId="6561"/>
    <cellStyle name="Company Name 2 2 2 19" xfId="6562"/>
    <cellStyle name="Company Name 2 2 2 2" xfId="6563"/>
    <cellStyle name="Company Name 2 2 2 2 10" xfId="6564"/>
    <cellStyle name="Company Name 2 2 2 2 11" xfId="6565"/>
    <cellStyle name="Company Name 2 2 2 2 12" xfId="6566"/>
    <cellStyle name="Company Name 2 2 2 2 13" xfId="6567"/>
    <cellStyle name="Company Name 2 2 2 2 14" xfId="6568"/>
    <cellStyle name="Company Name 2 2 2 2 15" xfId="6569"/>
    <cellStyle name="Company Name 2 2 2 2 16" xfId="6570"/>
    <cellStyle name="Company Name 2 2 2 2 17" xfId="6571"/>
    <cellStyle name="Company Name 2 2 2 2 18" xfId="6572"/>
    <cellStyle name="Company Name 2 2 2 2 19" xfId="6573"/>
    <cellStyle name="Company Name 2 2 2 2 2" xfId="6574"/>
    <cellStyle name="Company Name 2 2 2 2 20" xfId="6575"/>
    <cellStyle name="Company Name 2 2 2 2 21" xfId="6576"/>
    <cellStyle name="Company Name 2 2 2 2 22" xfId="6577"/>
    <cellStyle name="Company Name 2 2 2 2 23" xfId="6578"/>
    <cellStyle name="Company Name 2 2 2 2 24" xfId="6579"/>
    <cellStyle name="Company Name 2 2 2 2 25" xfId="6580"/>
    <cellStyle name="Company Name 2 2 2 2 26" xfId="6581"/>
    <cellStyle name="Company Name 2 2 2 2 27" xfId="6582"/>
    <cellStyle name="Company Name 2 2 2 2 28" xfId="6583"/>
    <cellStyle name="Company Name 2 2 2 2 29" xfId="6584"/>
    <cellStyle name="Company Name 2 2 2 2 3" xfId="6585"/>
    <cellStyle name="Company Name 2 2 2 2 30" xfId="6586"/>
    <cellStyle name="Company Name 2 2 2 2 31" xfId="6587"/>
    <cellStyle name="Company Name 2 2 2 2 32" xfId="6588"/>
    <cellStyle name="Company Name 2 2 2 2 33" xfId="40131"/>
    <cellStyle name="Company Name 2 2 2 2 4" xfId="6589"/>
    <cellStyle name="Company Name 2 2 2 2 5" xfId="6590"/>
    <cellStyle name="Company Name 2 2 2 2 6" xfId="6591"/>
    <cellStyle name="Company Name 2 2 2 2 7" xfId="6592"/>
    <cellStyle name="Company Name 2 2 2 2 8" xfId="6593"/>
    <cellStyle name="Company Name 2 2 2 2 9" xfId="6594"/>
    <cellStyle name="Company Name 2 2 2 20" xfId="6595"/>
    <cellStyle name="Company Name 2 2 2 21" xfId="6596"/>
    <cellStyle name="Company Name 2 2 2 22" xfId="6597"/>
    <cellStyle name="Company Name 2 2 2 23" xfId="6598"/>
    <cellStyle name="Company Name 2 2 2 24" xfId="6599"/>
    <cellStyle name="Company Name 2 2 2 25" xfId="6600"/>
    <cellStyle name="Company Name 2 2 2 26" xfId="6601"/>
    <cellStyle name="Company Name 2 2 2 27" xfId="6602"/>
    <cellStyle name="Company Name 2 2 2 28" xfId="6603"/>
    <cellStyle name="Company Name 2 2 2 29" xfId="6604"/>
    <cellStyle name="Company Name 2 2 2 3" xfId="6605"/>
    <cellStyle name="Company Name 2 2 2 30" xfId="6606"/>
    <cellStyle name="Company Name 2 2 2 31" xfId="6607"/>
    <cellStyle name="Company Name 2 2 2 32" xfId="6608"/>
    <cellStyle name="Company Name 2 2 2 33" xfId="6609"/>
    <cellStyle name="Company Name 2 2 2 34" xfId="6610"/>
    <cellStyle name="Company Name 2 2 2 35" xfId="38734"/>
    <cellStyle name="Company Name 2 2 2 35 2" xfId="40296"/>
    <cellStyle name="Company Name 2 2 2 4" xfId="6611"/>
    <cellStyle name="Company Name 2 2 2 5" xfId="6612"/>
    <cellStyle name="Company Name 2 2 2 6" xfId="6613"/>
    <cellStyle name="Company Name 2 2 2 7" xfId="6614"/>
    <cellStyle name="Company Name 2 2 2 8" xfId="6615"/>
    <cellStyle name="Company Name 2 2 2 9" xfId="6616"/>
    <cellStyle name="Company Name 2 2 20" xfId="6617"/>
    <cellStyle name="Company Name 2 2 21" xfId="6618"/>
    <cellStyle name="Company Name 2 2 22" xfId="6619"/>
    <cellStyle name="Company Name 2 2 23" xfId="6620"/>
    <cellStyle name="Company Name 2 2 24" xfId="6621"/>
    <cellStyle name="Company Name 2 2 25" xfId="6622"/>
    <cellStyle name="Company Name 2 2 26" xfId="6623"/>
    <cellStyle name="Company Name 2 2 27" xfId="6624"/>
    <cellStyle name="Company Name 2 2 28" xfId="6625"/>
    <cellStyle name="Company Name 2 2 29" xfId="6626"/>
    <cellStyle name="Company Name 2 2 3" xfId="6627"/>
    <cellStyle name="Company Name 2 2 3 10" xfId="6628"/>
    <cellStyle name="Company Name 2 2 3 11" xfId="6629"/>
    <cellStyle name="Company Name 2 2 3 12" xfId="6630"/>
    <cellStyle name="Company Name 2 2 3 13" xfId="6631"/>
    <cellStyle name="Company Name 2 2 3 14" xfId="6632"/>
    <cellStyle name="Company Name 2 2 3 15" xfId="6633"/>
    <cellStyle name="Company Name 2 2 3 16" xfId="6634"/>
    <cellStyle name="Company Name 2 2 3 17" xfId="6635"/>
    <cellStyle name="Company Name 2 2 3 18" xfId="6636"/>
    <cellStyle name="Company Name 2 2 3 19" xfId="6637"/>
    <cellStyle name="Company Name 2 2 3 2" xfId="6638"/>
    <cellStyle name="Company Name 2 2 3 20" xfId="6639"/>
    <cellStyle name="Company Name 2 2 3 21" xfId="6640"/>
    <cellStyle name="Company Name 2 2 3 22" xfId="6641"/>
    <cellStyle name="Company Name 2 2 3 23" xfId="6642"/>
    <cellStyle name="Company Name 2 2 3 24" xfId="6643"/>
    <cellStyle name="Company Name 2 2 3 25" xfId="6644"/>
    <cellStyle name="Company Name 2 2 3 26" xfId="6645"/>
    <cellStyle name="Company Name 2 2 3 27" xfId="6646"/>
    <cellStyle name="Company Name 2 2 3 28" xfId="6647"/>
    <cellStyle name="Company Name 2 2 3 29" xfId="6648"/>
    <cellStyle name="Company Name 2 2 3 3" xfId="6649"/>
    <cellStyle name="Company Name 2 2 3 30" xfId="6650"/>
    <cellStyle name="Company Name 2 2 3 31" xfId="6651"/>
    <cellStyle name="Company Name 2 2 3 32" xfId="6652"/>
    <cellStyle name="Company Name 2 2 3 33" xfId="39874"/>
    <cellStyle name="Company Name 2 2 3 4" xfId="6653"/>
    <cellStyle name="Company Name 2 2 3 5" xfId="6654"/>
    <cellStyle name="Company Name 2 2 3 6" xfId="6655"/>
    <cellStyle name="Company Name 2 2 3 7" xfId="6656"/>
    <cellStyle name="Company Name 2 2 3 8" xfId="6657"/>
    <cellStyle name="Company Name 2 2 3 9" xfId="6658"/>
    <cellStyle name="Company Name 2 2 30" xfId="6659"/>
    <cellStyle name="Company Name 2 2 31" xfId="6660"/>
    <cellStyle name="Company Name 2 2 32" xfId="6661"/>
    <cellStyle name="Company Name 2 2 33" xfId="6662"/>
    <cellStyle name="Company Name 2 2 34" xfId="6663"/>
    <cellStyle name="Company Name 2 2 35" xfId="6664"/>
    <cellStyle name="Company Name 2 2 36" xfId="38733"/>
    <cellStyle name="Company Name 2 2 4" xfId="6665"/>
    <cellStyle name="Company Name 2 2 5" xfId="6666"/>
    <cellStyle name="Company Name 2 2 6" xfId="6667"/>
    <cellStyle name="Company Name 2 2 7" xfId="6668"/>
    <cellStyle name="Company Name 2 2 8" xfId="6669"/>
    <cellStyle name="Company Name 2 2 9" xfId="6670"/>
    <cellStyle name="Company Name 2 20" xfId="6671"/>
    <cellStyle name="Company Name 2 21" xfId="6672"/>
    <cellStyle name="Company Name 2 22" xfId="6673"/>
    <cellStyle name="Company Name 2 23" xfId="6674"/>
    <cellStyle name="Company Name 2 24" xfId="6675"/>
    <cellStyle name="Company Name 2 25" xfId="6676"/>
    <cellStyle name="Company Name 2 26" xfId="6677"/>
    <cellStyle name="Company Name 2 27" xfId="6678"/>
    <cellStyle name="Company Name 2 28" xfId="6679"/>
    <cellStyle name="Company Name 2 29" xfId="6680"/>
    <cellStyle name="Company Name 2 3" xfId="6681"/>
    <cellStyle name="Company Name 2 3 10" xfId="6682"/>
    <cellStyle name="Company Name 2 3 11" xfId="6683"/>
    <cellStyle name="Company Name 2 3 12" xfId="6684"/>
    <cellStyle name="Company Name 2 3 13" xfId="6685"/>
    <cellStyle name="Company Name 2 3 14" xfId="6686"/>
    <cellStyle name="Company Name 2 3 15" xfId="6687"/>
    <cellStyle name="Company Name 2 3 16" xfId="6688"/>
    <cellStyle name="Company Name 2 3 17" xfId="6689"/>
    <cellStyle name="Company Name 2 3 18" xfId="6690"/>
    <cellStyle name="Company Name 2 3 19" xfId="6691"/>
    <cellStyle name="Company Name 2 3 2" xfId="6692"/>
    <cellStyle name="Company Name 2 3 2 10" xfId="6693"/>
    <cellStyle name="Company Name 2 3 2 11" xfId="6694"/>
    <cellStyle name="Company Name 2 3 2 12" xfId="6695"/>
    <cellStyle name="Company Name 2 3 2 13" xfId="6696"/>
    <cellStyle name="Company Name 2 3 2 14" xfId="6697"/>
    <cellStyle name="Company Name 2 3 2 15" xfId="6698"/>
    <cellStyle name="Company Name 2 3 2 16" xfId="6699"/>
    <cellStyle name="Company Name 2 3 2 17" xfId="6700"/>
    <cellStyle name="Company Name 2 3 2 18" xfId="6701"/>
    <cellStyle name="Company Name 2 3 2 19" xfId="6702"/>
    <cellStyle name="Company Name 2 3 2 2" xfId="6703"/>
    <cellStyle name="Company Name 2 3 2 2 10" xfId="6704"/>
    <cellStyle name="Company Name 2 3 2 2 11" xfId="6705"/>
    <cellStyle name="Company Name 2 3 2 2 12" xfId="6706"/>
    <cellStyle name="Company Name 2 3 2 2 13" xfId="6707"/>
    <cellStyle name="Company Name 2 3 2 2 14" xfId="6708"/>
    <cellStyle name="Company Name 2 3 2 2 15" xfId="6709"/>
    <cellStyle name="Company Name 2 3 2 2 16" xfId="6710"/>
    <cellStyle name="Company Name 2 3 2 2 17" xfId="6711"/>
    <cellStyle name="Company Name 2 3 2 2 18" xfId="6712"/>
    <cellStyle name="Company Name 2 3 2 2 19" xfId="6713"/>
    <cellStyle name="Company Name 2 3 2 2 2" xfId="6714"/>
    <cellStyle name="Company Name 2 3 2 2 20" xfId="6715"/>
    <cellStyle name="Company Name 2 3 2 2 21" xfId="6716"/>
    <cellStyle name="Company Name 2 3 2 2 22" xfId="6717"/>
    <cellStyle name="Company Name 2 3 2 2 23" xfId="6718"/>
    <cellStyle name="Company Name 2 3 2 2 24" xfId="6719"/>
    <cellStyle name="Company Name 2 3 2 2 25" xfId="6720"/>
    <cellStyle name="Company Name 2 3 2 2 26" xfId="6721"/>
    <cellStyle name="Company Name 2 3 2 2 27" xfId="6722"/>
    <cellStyle name="Company Name 2 3 2 2 28" xfId="6723"/>
    <cellStyle name="Company Name 2 3 2 2 29" xfId="6724"/>
    <cellStyle name="Company Name 2 3 2 2 3" xfId="6725"/>
    <cellStyle name="Company Name 2 3 2 2 30" xfId="6726"/>
    <cellStyle name="Company Name 2 3 2 2 31" xfId="6727"/>
    <cellStyle name="Company Name 2 3 2 2 32" xfId="6728"/>
    <cellStyle name="Company Name 2 3 2 2 33" xfId="40185"/>
    <cellStyle name="Company Name 2 3 2 2 4" xfId="6729"/>
    <cellStyle name="Company Name 2 3 2 2 5" xfId="6730"/>
    <cellStyle name="Company Name 2 3 2 2 6" xfId="6731"/>
    <cellStyle name="Company Name 2 3 2 2 7" xfId="6732"/>
    <cellStyle name="Company Name 2 3 2 2 8" xfId="6733"/>
    <cellStyle name="Company Name 2 3 2 2 9" xfId="6734"/>
    <cellStyle name="Company Name 2 3 2 20" xfId="6735"/>
    <cellStyle name="Company Name 2 3 2 21" xfId="6736"/>
    <cellStyle name="Company Name 2 3 2 22" xfId="6737"/>
    <cellStyle name="Company Name 2 3 2 23" xfId="6738"/>
    <cellStyle name="Company Name 2 3 2 24" xfId="6739"/>
    <cellStyle name="Company Name 2 3 2 25" xfId="6740"/>
    <cellStyle name="Company Name 2 3 2 26" xfId="6741"/>
    <cellStyle name="Company Name 2 3 2 27" xfId="6742"/>
    <cellStyle name="Company Name 2 3 2 28" xfId="6743"/>
    <cellStyle name="Company Name 2 3 2 29" xfId="6744"/>
    <cellStyle name="Company Name 2 3 2 3" xfId="6745"/>
    <cellStyle name="Company Name 2 3 2 30" xfId="6746"/>
    <cellStyle name="Company Name 2 3 2 31" xfId="6747"/>
    <cellStyle name="Company Name 2 3 2 32" xfId="6748"/>
    <cellStyle name="Company Name 2 3 2 33" xfId="6749"/>
    <cellStyle name="Company Name 2 3 2 34" xfId="6750"/>
    <cellStyle name="Company Name 2 3 2 35" xfId="38736"/>
    <cellStyle name="Company Name 2 3 2 4" xfId="6751"/>
    <cellStyle name="Company Name 2 3 2 5" xfId="6752"/>
    <cellStyle name="Company Name 2 3 2 6" xfId="6753"/>
    <cellStyle name="Company Name 2 3 2 7" xfId="6754"/>
    <cellStyle name="Company Name 2 3 2 8" xfId="6755"/>
    <cellStyle name="Company Name 2 3 2 9" xfId="6756"/>
    <cellStyle name="Company Name 2 3 20" xfId="6757"/>
    <cellStyle name="Company Name 2 3 21" xfId="6758"/>
    <cellStyle name="Company Name 2 3 22" xfId="6759"/>
    <cellStyle name="Company Name 2 3 23" xfId="6760"/>
    <cellStyle name="Company Name 2 3 24" xfId="6761"/>
    <cellStyle name="Company Name 2 3 25" xfId="6762"/>
    <cellStyle name="Company Name 2 3 26" xfId="6763"/>
    <cellStyle name="Company Name 2 3 27" xfId="6764"/>
    <cellStyle name="Company Name 2 3 28" xfId="6765"/>
    <cellStyle name="Company Name 2 3 29" xfId="6766"/>
    <cellStyle name="Company Name 2 3 3" xfId="6767"/>
    <cellStyle name="Company Name 2 3 3 10" xfId="6768"/>
    <cellStyle name="Company Name 2 3 3 11" xfId="6769"/>
    <cellStyle name="Company Name 2 3 3 12" xfId="6770"/>
    <cellStyle name="Company Name 2 3 3 13" xfId="6771"/>
    <cellStyle name="Company Name 2 3 3 14" xfId="6772"/>
    <cellStyle name="Company Name 2 3 3 15" xfId="6773"/>
    <cellStyle name="Company Name 2 3 3 16" xfId="6774"/>
    <cellStyle name="Company Name 2 3 3 17" xfId="6775"/>
    <cellStyle name="Company Name 2 3 3 18" xfId="6776"/>
    <cellStyle name="Company Name 2 3 3 19" xfId="6777"/>
    <cellStyle name="Company Name 2 3 3 2" xfId="6778"/>
    <cellStyle name="Company Name 2 3 3 20" xfId="6779"/>
    <cellStyle name="Company Name 2 3 3 21" xfId="6780"/>
    <cellStyle name="Company Name 2 3 3 22" xfId="6781"/>
    <cellStyle name="Company Name 2 3 3 23" xfId="6782"/>
    <cellStyle name="Company Name 2 3 3 24" xfId="6783"/>
    <cellStyle name="Company Name 2 3 3 25" xfId="6784"/>
    <cellStyle name="Company Name 2 3 3 26" xfId="6785"/>
    <cellStyle name="Company Name 2 3 3 27" xfId="6786"/>
    <cellStyle name="Company Name 2 3 3 28" xfId="6787"/>
    <cellStyle name="Company Name 2 3 3 29" xfId="6788"/>
    <cellStyle name="Company Name 2 3 3 3" xfId="6789"/>
    <cellStyle name="Company Name 2 3 3 30" xfId="6790"/>
    <cellStyle name="Company Name 2 3 3 31" xfId="6791"/>
    <cellStyle name="Company Name 2 3 3 32" xfId="6792"/>
    <cellStyle name="Company Name 2 3 3 33" xfId="39969"/>
    <cellStyle name="Company Name 2 3 3 4" xfId="6793"/>
    <cellStyle name="Company Name 2 3 3 5" xfId="6794"/>
    <cellStyle name="Company Name 2 3 3 6" xfId="6795"/>
    <cellStyle name="Company Name 2 3 3 7" xfId="6796"/>
    <cellStyle name="Company Name 2 3 3 8" xfId="6797"/>
    <cellStyle name="Company Name 2 3 3 9" xfId="6798"/>
    <cellStyle name="Company Name 2 3 30" xfId="6799"/>
    <cellStyle name="Company Name 2 3 31" xfId="6800"/>
    <cellStyle name="Company Name 2 3 32" xfId="6801"/>
    <cellStyle name="Company Name 2 3 33" xfId="6802"/>
    <cellStyle name="Company Name 2 3 34" xfId="6803"/>
    <cellStyle name="Company Name 2 3 35" xfId="6804"/>
    <cellStyle name="Company Name 2 3 36" xfId="38735"/>
    <cellStyle name="Company Name 2 3 4" xfId="6805"/>
    <cellStyle name="Company Name 2 3 5" xfId="6806"/>
    <cellStyle name="Company Name 2 3 6" xfId="6807"/>
    <cellStyle name="Company Name 2 3 7" xfId="6808"/>
    <cellStyle name="Company Name 2 3 8" xfId="6809"/>
    <cellStyle name="Company Name 2 3 9" xfId="6810"/>
    <cellStyle name="Company Name 2 30" xfId="6811"/>
    <cellStyle name="Company Name 2 31" xfId="6812"/>
    <cellStyle name="Company Name 2 32" xfId="6813"/>
    <cellStyle name="Company Name 2 33" xfId="6814"/>
    <cellStyle name="Company Name 2 34" xfId="6815"/>
    <cellStyle name="Company Name 2 35" xfId="6816"/>
    <cellStyle name="Company Name 2 36" xfId="6817"/>
    <cellStyle name="Company Name 2 37" xfId="6818"/>
    <cellStyle name="Company Name 2 38" xfId="6819"/>
    <cellStyle name="Company Name 2 39" xfId="38732"/>
    <cellStyle name="Company Name 2 4" xfId="6820"/>
    <cellStyle name="Company Name 2 4 10" xfId="6821"/>
    <cellStyle name="Company Name 2 4 11" xfId="6822"/>
    <cellStyle name="Company Name 2 4 12" xfId="6823"/>
    <cellStyle name="Company Name 2 4 13" xfId="6824"/>
    <cellStyle name="Company Name 2 4 14" xfId="6825"/>
    <cellStyle name="Company Name 2 4 15" xfId="6826"/>
    <cellStyle name="Company Name 2 4 16" xfId="6827"/>
    <cellStyle name="Company Name 2 4 17" xfId="6828"/>
    <cellStyle name="Company Name 2 4 18" xfId="6829"/>
    <cellStyle name="Company Name 2 4 19" xfId="6830"/>
    <cellStyle name="Company Name 2 4 2" xfId="6831"/>
    <cellStyle name="Company Name 2 4 2 10" xfId="6832"/>
    <cellStyle name="Company Name 2 4 2 11" xfId="6833"/>
    <cellStyle name="Company Name 2 4 2 12" xfId="6834"/>
    <cellStyle name="Company Name 2 4 2 13" xfId="6835"/>
    <cellStyle name="Company Name 2 4 2 14" xfId="6836"/>
    <cellStyle name="Company Name 2 4 2 15" xfId="6837"/>
    <cellStyle name="Company Name 2 4 2 16" xfId="6838"/>
    <cellStyle name="Company Name 2 4 2 17" xfId="6839"/>
    <cellStyle name="Company Name 2 4 2 18" xfId="6840"/>
    <cellStyle name="Company Name 2 4 2 19" xfId="6841"/>
    <cellStyle name="Company Name 2 4 2 2" xfId="6842"/>
    <cellStyle name="Company Name 2 4 2 2 10" xfId="6843"/>
    <cellStyle name="Company Name 2 4 2 2 11" xfId="6844"/>
    <cellStyle name="Company Name 2 4 2 2 12" xfId="6845"/>
    <cellStyle name="Company Name 2 4 2 2 13" xfId="6846"/>
    <cellStyle name="Company Name 2 4 2 2 14" xfId="6847"/>
    <cellStyle name="Company Name 2 4 2 2 15" xfId="6848"/>
    <cellStyle name="Company Name 2 4 2 2 16" xfId="6849"/>
    <cellStyle name="Company Name 2 4 2 2 17" xfId="6850"/>
    <cellStyle name="Company Name 2 4 2 2 18" xfId="6851"/>
    <cellStyle name="Company Name 2 4 2 2 19" xfId="6852"/>
    <cellStyle name="Company Name 2 4 2 2 2" xfId="6853"/>
    <cellStyle name="Company Name 2 4 2 2 20" xfId="6854"/>
    <cellStyle name="Company Name 2 4 2 2 21" xfId="6855"/>
    <cellStyle name="Company Name 2 4 2 2 22" xfId="6856"/>
    <cellStyle name="Company Name 2 4 2 2 23" xfId="6857"/>
    <cellStyle name="Company Name 2 4 2 2 24" xfId="6858"/>
    <cellStyle name="Company Name 2 4 2 2 25" xfId="6859"/>
    <cellStyle name="Company Name 2 4 2 2 26" xfId="6860"/>
    <cellStyle name="Company Name 2 4 2 2 27" xfId="6861"/>
    <cellStyle name="Company Name 2 4 2 2 28" xfId="6862"/>
    <cellStyle name="Company Name 2 4 2 2 29" xfId="6863"/>
    <cellStyle name="Company Name 2 4 2 2 3" xfId="6864"/>
    <cellStyle name="Company Name 2 4 2 2 30" xfId="6865"/>
    <cellStyle name="Company Name 2 4 2 2 31" xfId="6866"/>
    <cellStyle name="Company Name 2 4 2 2 32" xfId="6867"/>
    <cellStyle name="Company Name 2 4 2 2 33" xfId="40078"/>
    <cellStyle name="Company Name 2 4 2 2 4" xfId="6868"/>
    <cellStyle name="Company Name 2 4 2 2 5" xfId="6869"/>
    <cellStyle name="Company Name 2 4 2 2 6" xfId="6870"/>
    <cellStyle name="Company Name 2 4 2 2 7" xfId="6871"/>
    <cellStyle name="Company Name 2 4 2 2 8" xfId="6872"/>
    <cellStyle name="Company Name 2 4 2 2 9" xfId="6873"/>
    <cellStyle name="Company Name 2 4 2 20" xfId="6874"/>
    <cellStyle name="Company Name 2 4 2 21" xfId="6875"/>
    <cellStyle name="Company Name 2 4 2 22" xfId="6876"/>
    <cellStyle name="Company Name 2 4 2 23" xfId="6877"/>
    <cellStyle name="Company Name 2 4 2 24" xfId="6878"/>
    <cellStyle name="Company Name 2 4 2 25" xfId="6879"/>
    <cellStyle name="Company Name 2 4 2 26" xfId="6880"/>
    <cellStyle name="Company Name 2 4 2 27" xfId="6881"/>
    <cellStyle name="Company Name 2 4 2 28" xfId="6882"/>
    <cellStyle name="Company Name 2 4 2 29" xfId="6883"/>
    <cellStyle name="Company Name 2 4 2 3" xfId="6884"/>
    <cellStyle name="Company Name 2 4 2 30" xfId="6885"/>
    <cellStyle name="Company Name 2 4 2 31" xfId="6886"/>
    <cellStyle name="Company Name 2 4 2 32" xfId="6887"/>
    <cellStyle name="Company Name 2 4 2 33" xfId="6888"/>
    <cellStyle name="Company Name 2 4 2 34" xfId="6889"/>
    <cellStyle name="Company Name 2 4 2 35" xfId="38738"/>
    <cellStyle name="Company Name 2 4 2 4" xfId="6890"/>
    <cellStyle name="Company Name 2 4 2 5" xfId="6891"/>
    <cellStyle name="Company Name 2 4 2 6" xfId="6892"/>
    <cellStyle name="Company Name 2 4 2 7" xfId="6893"/>
    <cellStyle name="Company Name 2 4 2 8" xfId="6894"/>
    <cellStyle name="Company Name 2 4 2 9" xfId="6895"/>
    <cellStyle name="Company Name 2 4 20" xfId="6896"/>
    <cellStyle name="Company Name 2 4 21" xfId="6897"/>
    <cellStyle name="Company Name 2 4 22" xfId="6898"/>
    <cellStyle name="Company Name 2 4 23" xfId="6899"/>
    <cellStyle name="Company Name 2 4 24" xfId="6900"/>
    <cellStyle name="Company Name 2 4 25" xfId="6901"/>
    <cellStyle name="Company Name 2 4 26" xfId="6902"/>
    <cellStyle name="Company Name 2 4 27" xfId="6903"/>
    <cellStyle name="Company Name 2 4 28" xfId="6904"/>
    <cellStyle name="Company Name 2 4 29" xfId="6905"/>
    <cellStyle name="Company Name 2 4 3" xfId="6906"/>
    <cellStyle name="Company Name 2 4 3 10" xfId="6907"/>
    <cellStyle name="Company Name 2 4 3 11" xfId="6908"/>
    <cellStyle name="Company Name 2 4 3 12" xfId="6909"/>
    <cellStyle name="Company Name 2 4 3 13" xfId="6910"/>
    <cellStyle name="Company Name 2 4 3 14" xfId="6911"/>
    <cellStyle name="Company Name 2 4 3 15" xfId="6912"/>
    <cellStyle name="Company Name 2 4 3 16" xfId="6913"/>
    <cellStyle name="Company Name 2 4 3 17" xfId="6914"/>
    <cellStyle name="Company Name 2 4 3 18" xfId="6915"/>
    <cellStyle name="Company Name 2 4 3 19" xfId="6916"/>
    <cellStyle name="Company Name 2 4 3 2" xfId="6917"/>
    <cellStyle name="Company Name 2 4 3 2 10" xfId="6918"/>
    <cellStyle name="Company Name 2 4 3 2 11" xfId="6919"/>
    <cellStyle name="Company Name 2 4 3 2 12" xfId="6920"/>
    <cellStyle name="Company Name 2 4 3 2 13" xfId="6921"/>
    <cellStyle name="Company Name 2 4 3 2 14" xfId="6922"/>
    <cellStyle name="Company Name 2 4 3 2 15" xfId="6923"/>
    <cellStyle name="Company Name 2 4 3 2 16" xfId="6924"/>
    <cellStyle name="Company Name 2 4 3 2 17" xfId="6925"/>
    <cellStyle name="Company Name 2 4 3 2 18" xfId="6926"/>
    <cellStyle name="Company Name 2 4 3 2 19" xfId="6927"/>
    <cellStyle name="Company Name 2 4 3 2 2" xfId="6928"/>
    <cellStyle name="Company Name 2 4 3 2 20" xfId="6929"/>
    <cellStyle name="Company Name 2 4 3 2 21" xfId="6930"/>
    <cellStyle name="Company Name 2 4 3 2 22" xfId="6931"/>
    <cellStyle name="Company Name 2 4 3 2 23" xfId="6932"/>
    <cellStyle name="Company Name 2 4 3 2 24" xfId="6933"/>
    <cellStyle name="Company Name 2 4 3 2 25" xfId="6934"/>
    <cellStyle name="Company Name 2 4 3 2 26" xfId="6935"/>
    <cellStyle name="Company Name 2 4 3 2 27" xfId="6936"/>
    <cellStyle name="Company Name 2 4 3 2 28" xfId="6937"/>
    <cellStyle name="Company Name 2 4 3 2 29" xfId="6938"/>
    <cellStyle name="Company Name 2 4 3 2 3" xfId="6939"/>
    <cellStyle name="Company Name 2 4 3 2 30" xfId="6940"/>
    <cellStyle name="Company Name 2 4 3 2 31" xfId="6941"/>
    <cellStyle name="Company Name 2 4 3 2 32" xfId="6942"/>
    <cellStyle name="Company Name 2 4 3 2 33" xfId="40048"/>
    <cellStyle name="Company Name 2 4 3 2 4" xfId="6943"/>
    <cellStyle name="Company Name 2 4 3 2 5" xfId="6944"/>
    <cellStyle name="Company Name 2 4 3 2 6" xfId="6945"/>
    <cellStyle name="Company Name 2 4 3 2 7" xfId="6946"/>
    <cellStyle name="Company Name 2 4 3 2 8" xfId="6947"/>
    <cellStyle name="Company Name 2 4 3 2 9" xfId="6948"/>
    <cellStyle name="Company Name 2 4 3 20" xfId="6949"/>
    <cellStyle name="Company Name 2 4 3 21" xfId="6950"/>
    <cellStyle name="Company Name 2 4 3 22" xfId="6951"/>
    <cellStyle name="Company Name 2 4 3 23" xfId="6952"/>
    <cellStyle name="Company Name 2 4 3 24" xfId="6953"/>
    <cellStyle name="Company Name 2 4 3 25" xfId="6954"/>
    <cellStyle name="Company Name 2 4 3 26" xfId="6955"/>
    <cellStyle name="Company Name 2 4 3 27" xfId="6956"/>
    <cellStyle name="Company Name 2 4 3 28" xfId="6957"/>
    <cellStyle name="Company Name 2 4 3 29" xfId="6958"/>
    <cellStyle name="Company Name 2 4 3 3" xfId="6959"/>
    <cellStyle name="Company Name 2 4 3 30" xfId="6960"/>
    <cellStyle name="Company Name 2 4 3 31" xfId="6961"/>
    <cellStyle name="Company Name 2 4 3 32" xfId="6962"/>
    <cellStyle name="Company Name 2 4 3 33" xfId="6963"/>
    <cellStyle name="Company Name 2 4 3 34" xfId="6964"/>
    <cellStyle name="Company Name 2 4 3 35" xfId="38739"/>
    <cellStyle name="Company Name 2 4 3 4" xfId="6965"/>
    <cellStyle name="Company Name 2 4 3 5" xfId="6966"/>
    <cellStyle name="Company Name 2 4 3 6" xfId="6967"/>
    <cellStyle name="Company Name 2 4 3 7" xfId="6968"/>
    <cellStyle name="Company Name 2 4 3 8" xfId="6969"/>
    <cellStyle name="Company Name 2 4 3 9" xfId="6970"/>
    <cellStyle name="Company Name 2 4 30" xfId="6971"/>
    <cellStyle name="Company Name 2 4 31" xfId="6972"/>
    <cellStyle name="Company Name 2 4 32" xfId="6973"/>
    <cellStyle name="Company Name 2 4 33" xfId="6974"/>
    <cellStyle name="Company Name 2 4 34" xfId="6975"/>
    <cellStyle name="Company Name 2 4 35" xfId="6976"/>
    <cellStyle name="Company Name 2 4 36" xfId="6977"/>
    <cellStyle name="Company Name 2 4 37" xfId="38737"/>
    <cellStyle name="Company Name 2 4 4" xfId="6978"/>
    <cellStyle name="Company Name 2 4 4 10" xfId="6979"/>
    <cellStyle name="Company Name 2 4 4 11" xfId="6980"/>
    <cellStyle name="Company Name 2 4 4 12" xfId="6981"/>
    <cellStyle name="Company Name 2 4 4 13" xfId="6982"/>
    <cellStyle name="Company Name 2 4 4 2" xfId="6983"/>
    <cellStyle name="Company Name 2 4 4 3" xfId="6984"/>
    <cellStyle name="Company Name 2 4 4 4" xfId="6985"/>
    <cellStyle name="Company Name 2 4 4 5" xfId="6986"/>
    <cellStyle name="Company Name 2 4 4 6" xfId="6987"/>
    <cellStyle name="Company Name 2 4 4 7" xfId="6988"/>
    <cellStyle name="Company Name 2 4 4 8" xfId="6989"/>
    <cellStyle name="Company Name 2 4 4 9" xfId="6990"/>
    <cellStyle name="Company Name 2 4 5" xfId="6991"/>
    <cellStyle name="Company Name 2 4 6" xfId="6992"/>
    <cellStyle name="Company Name 2 4 7" xfId="6993"/>
    <cellStyle name="Company Name 2 4 8" xfId="6994"/>
    <cellStyle name="Company Name 2 4 9" xfId="6995"/>
    <cellStyle name="Company Name 2 5" xfId="6996"/>
    <cellStyle name="Company Name 2 5 10" xfId="6997"/>
    <cellStyle name="Company Name 2 5 11" xfId="6998"/>
    <cellStyle name="Company Name 2 5 12" xfId="6999"/>
    <cellStyle name="Company Name 2 5 13" xfId="7000"/>
    <cellStyle name="Company Name 2 5 14" xfId="7001"/>
    <cellStyle name="Company Name 2 5 15" xfId="7002"/>
    <cellStyle name="Company Name 2 5 16" xfId="7003"/>
    <cellStyle name="Company Name 2 5 17" xfId="7004"/>
    <cellStyle name="Company Name 2 5 18" xfId="7005"/>
    <cellStyle name="Company Name 2 5 19" xfId="7006"/>
    <cellStyle name="Company Name 2 5 2" xfId="7007"/>
    <cellStyle name="Company Name 2 5 2 10" xfId="7008"/>
    <cellStyle name="Company Name 2 5 2 11" xfId="7009"/>
    <cellStyle name="Company Name 2 5 2 12" xfId="7010"/>
    <cellStyle name="Company Name 2 5 2 13" xfId="7011"/>
    <cellStyle name="Company Name 2 5 2 14" xfId="7012"/>
    <cellStyle name="Company Name 2 5 2 15" xfId="7013"/>
    <cellStyle name="Company Name 2 5 2 16" xfId="7014"/>
    <cellStyle name="Company Name 2 5 2 17" xfId="7015"/>
    <cellStyle name="Company Name 2 5 2 18" xfId="7016"/>
    <cellStyle name="Company Name 2 5 2 19" xfId="7017"/>
    <cellStyle name="Company Name 2 5 2 2" xfId="7018"/>
    <cellStyle name="Company Name 2 5 2 20" xfId="7019"/>
    <cellStyle name="Company Name 2 5 2 21" xfId="7020"/>
    <cellStyle name="Company Name 2 5 2 22" xfId="7021"/>
    <cellStyle name="Company Name 2 5 2 23" xfId="7022"/>
    <cellStyle name="Company Name 2 5 2 24" xfId="7023"/>
    <cellStyle name="Company Name 2 5 2 25" xfId="7024"/>
    <cellStyle name="Company Name 2 5 2 26" xfId="7025"/>
    <cellStyle name="Company Name 2 5 2 27" xfId="7026"/>
    <cellStyle name="Company Name 2 5 2 28" xfId="7027"/>
    <cellStyle name="Company Name 2 5 2 29" xfId="7028"/>
    <cellStyle name="Company Name 2 5 2 3" xfId="7029"/>
    <cellStyle name="Company Name 2 5 2 30" xfId="7030"/>
    <cellStyle name="Company Name 2 5 2 31" xfId="7031"/>
    <cellStyle name="Company Name 2 5 2 32" xfId="7032"/>
    <cellStyle name="Company Name 2 5 2 33" xfId="40103"/>
    <cellStyle name="Company Name 2 5 2 4" xfId="7033"/>
    <cellStyle name="Company Name 2 5 2 5" xfId="7034"/>
    <cellStyle name="Company Name 2 5 2 6" xfId="7035"/>
    <cellStyle name="Company Name 2 5 2 7" xfId="7036"/>
    <cellStyle name="Company Name 2 5 2 8" xfId="7037"/>
    <cellStyle name="Company Name 2 5 2 9" xfId="7038"/>
    <cellStyle name="Company Name 2 5 20" xfId="7039"/>
    <cellStyle name="Company Name 2 5 21" xfId="7040"/>
    <cellStyle name="Company Name 2 5 22" xfId="7041"/>
    <cellStyle name="Company Name 2 5 23" xfId="7042"/>
    <cellStyle name="Company Name 2 5 24" xfId="7043"/>
    <cellStyle name="Company Name 2 5 25" xfId="7044"/>
    <cellStyle name="Company Name 2 5 26" xfId="7045"/>
    <cellStyle name="Company Name 2 5 27" xfId="7046"/>
    <cellStyle name="Company Name 2 5 28" xfId="7047"/>
    <cellStyle name="Company Name 2 5 29" xfId="7048"/>
    <cellStyle name="Company Name 2 5 3" xfId="7049"/>
    <cellStyle name="Company Name 2 5 30" xfId="7050"/>
    <cellStyle name="Company Name 2 5 31" xfId="7051"/>
    <cellStyle name="Company Name 2 5 32" xfId="7052"/>
    <cellStyle name="Company Name 2 5 33" xfId="7053"/>
    <cellStyle name="Company Name 2 5 34" xfId="7054"/>
    <cellStyle name="Company Name 2 5 35" xfId="38740"/>
    <cellStyle name="Company Name 2 5 4" xfId="7055"/>
    <cellStyle name="Company Name 2 5 5" xfId="7056"/>
    <cellStyle name="Company Name 2 5 6" xfId="7057"/>
    <cellStyle name="Company Name 2 5 7" xfId="7058"/>
    <cellStyle name="Company Name 2 5 8" xfId="7059"/>
    <cellStyle name="Company Name 2 5 9" xfId="7060"/>
    <cellStyle name="Company Name 2 6" xfId="7061"/>
    <cellStyle name="Company Name 2 6 10" xfId="7062"/>
    <cellStyle name="Company Name 2 6 11" xfId="7063"/>
    <cellStyle name="Company Name 2 6 12" xfId="7064"/>
    <cellStyle name="Company Name 2 6 13" xfId="7065"/>
    <cellStyle name="Company Name 2 6 14" xfId="7066"/>
    <cellStyle name="Company Name 2 6 15" xfId="7067"/>
    <cellStyle name="Company Name 2 6 16" xfId="7068"/>
    <cellStyle name="Company Name 2 6 17" xfId="7069"/>
    <cellStyle name="Company Name 2 6 18" xfId="7070"/>
    <cellStyle name="Company Name 2 6 19" xfId="7071"/>
    <cellStyle name="Company Name 2 6 2" xfId="7072"/>
    <cellStyle name="Company Name 2 6 20" xfId="7073"/>
    <cellStyle name="Company Name 2 6 21" xfId="7074"/>
    <cellStyle name="Company Name 2 6 22" xfId="7075"/>
    <cellStyle name="Company Name 2 6 23" xfId="7076"/>
    <cellStyle name="Company Name 2 6 24" xfId="7077"/>
    <cellStyle name="Company Name 2 6 25" xfId="7078"/>
    <cellStyle name="Company Name 2 6 26" xfId="7079"/>
    <cellStyle name="Company Name 2 6 27" xfId="7080"/>
    <cellStyle name="Company Name 2 6 28" xfId="7081"/>
    <cellStyle name="Company Name 2 6 29" xfId="7082"/>
    <cellStyle name="Company Name 2 6 3" xfId="7083"/>
    <cellStyle name="Company Name 2 6 30" xfId="7084"/>
    <cellStyle name="Company Name 2 6 31" xfId="7085"/>
    <cellStyle name="Company Name 2 6 32" xfId="7086"/>
    <cellStyle name="Company Name 2 6 33" xfId="39859"/>
    <cellStyle name="Company Name 2 6 4" xfId="7087"/>
    <cellStyle name="Company Name 2 6 5" xfId="7088"/>
    <cellStyle name="Company Name 2 6 6" xfId="7089"/>
    <cellStyle name="Company Name 2 6 7" xfId="7090"/>
    <cellStyle name="Company Name 2 6 8" xfId="7091"/>
    <cellStyle name="Company Name 2 6 9" xfId="7092"/>
    <cellStyle name="Company Name 2 7" xfId="7093"/>
    <cellStyle name="Company Name 2 8" xfId="7094"/>
    <cellStyle name="Company Name 2 9" xfId="7095"/>
    <cellStyle name="Company Name 3" xfId="7096"/>
    <cellStyle name="Company Name 3 10" xfId="7097"/>
    <cellStyle name="Company Name 3 11" xfId="7098"/>
    <cellStyle name="Company Name 3 12" xfId="7099"/>
    <cellStyle name="Company Name 3 13" xfId="7100"/>
    <cellStyle name="Company Name 3 14" xfId="7101"/>
    <cellStyle name="Company Name 3 15" xfId="7102"/>
    <cellStyle name="Company Name 3 16" xfId="7103"/>
    <cellStyle name="Company Name 3 17" xfId="7104"/>
    <cellStyle name="Company Name 3 18" xfId="7105"/>
    <cellStyle name="Company Name 3 19" xfId="7106"/>
    <cellStyle name="Company Name 3 2" xfId="7107"/>
    <cellStyle name="Company Name 3 2 10" xfId="7108"/>
    <cellStyle name="Company Name 3 2 11" xfId="7109"/>
    <cellStyle name="Company Name 3 2 12" xfId="7110"/>
    <cellStyle name="Company Name 3 2 13" xfId="7111"/>
    <cellStyle name="Company Name 3 2 14" xfId="7112"/>
    <cellStyle name="Company Name 3 2 15" xfId="7113"/>
    <cellStyle name="Company Name 3 2 16" xfId="7114"/>
    <cellStyle name="Company Name 3 2 17" xfId="7115"/>
    <cellStyle name="Company Name 3 2 18" xfId="7116"/>
    <cellStyle name="Company Name 3 2 19" xfId="7117"/>
    <cellStyle name="Company Name 3 2 2" xfId="7118"/>
    <cellStyle name="Company Name 3 2 2 10" xfId="7119"/>
    <cellStyle name="Company Name 3 2 2 11" xfId="7120"/>
    <cellStyle name="Company Name 3 2 2 12" xfId="7121"/>
    <cellStyle name="Company Name 3 2 2 13" xfId="7122"/>
    <cellStyle name="Company Name 3 2 2 14" xfId="7123"/>
    <cellStyle name="Company Name 3 2 2 15" xfId="7124"/>
    <cellStyle name="Company Name 3 2 2 16" xfId="7125"/>
    <cellStyle name="Company Name 3 2 2 17" xfId="7126"/>
    <cellStyle name="Company Name 3 2 2 18" xfId="7127"/>
    <cellStyle name="Company Name 3 2 2 19" xfId="7128"/>
    <cellStyle name="Company Name 3 2 2 2" xfId="7129"/>
    <cellStyle name="Company Name 3 2 2 20" xfId="7130"/>
    <cellStyle name="Company Name 3 2 2 21" xfId="7131"/>
    <cellStyle name="Company Name 3 2 2 22" xfId="7132"/>
    <cellStyle name="Company Name 3 2 2 23" xfId="7133"/>
    <cellStyle name="Company Name 3 2 2 24" xfId="7134"/>
    <cellStyle name="Company Name 3 2 2 25" xfId="7135"/>
    <cellStyle name="Company Name 3 2 2 26" xfId="7136"/>
    <cellStyle name="Company Name 3 2 2 27" xfId="7137"/>
    <cellStyle name="Company Name 3 2 2 28" xfId="7138"/>
    <cellStyle name="Company Name 3 2 2 29" xfId="7139"/>
    <cellStyle name="Company Name 3 2 2 3" xfId="7140"/>
    <cellStyle name="Company Name 3 2 2 30" xfId="7141"/>
    <cellStyle name="Company Name 3 2 2 31" xfId="7142"/>
    <cellStyle name="Company Name 3 2 2 32" xfId="7143"/>
    <cellStyle name="Company Name 3 2 2 33" xfId="40166"/>
    <cellStyle name="Company Name 3 2 2 4" xfId="7144"/>
    <cellStyle name="Company Name 3 2 2 5" xfId="7145"/>
    <cellStyle name="Company Name 3 2 2 6" xfId="7146"/>
    <cellStyle name="Company Name 3 2 2 7" xfId="7147"/>
    <cellStyle name="Company Name 3 2 2 8" xfId="7148"/>
    <cellStyle name="Company Name 3 2 2 9" xfId="7149"/>
    <cellStyle name="Company Name 3 2 20" xfId="7150"/>
    <cellStyle name="Company Name 3 2 21" xfId="7151"/>
    <cellStyle name="Company Name 3 2 22" xfId="7152"/>
    <cellStyle name="Company Name 3 2 23" xfId="7153"/>
    <cellStyle name="Company Name 3 2 24" xfId="7154"/>
    <cellStyle name="Company Name 3 2 25" xfId="7155"/>
    <cellStyle name="Company Name 3 2 26" xfId="7156"/>
    <cellStyle name="Company Name 3 2 27" xfId="7157"/>
    <cellStyle name="Company Name 3 2 28" xfId="7158"/>
    <cellStyle name="Company Name 3 2 29" xfId="7159"/>
    <cellStyle name="Company Name 3 2 3" xfId="7160"/>
    <cellStyle name="Company Name 3 2 30" xfId="7161"/>
    <cellStyle name="Company Name 3 2 31" xfId="7162"/>
    <cellStyle name="Company Name 3 2 32" xfId="7163"/>
    <cellStyle name="Company Name 3 2 33" xfId="7164"/>
    <cellStyle name="Company Name 3 2 34" xfId="7165"/>
    <cellStyle name="Company Name 3 2 35" xfId="38742"/>
    <cellStyle name="Company Name 3 2 4" xfId="7166"/>
    <cellStyle name="Company Name 3 2 5" xfId="7167"/>
    <cellStyle name="Company Name 3 2 6" xfId="7168"/>
    <cellStyle name="Company Name 3 2 7" xfId="7169"/>
    <cellStyle name="Company Name 3 2 8" xfId="7170"/>
    <cellStyle name="Company Name 3 2 9" xfId="7171"/>
    <cellStyle name="Company Name 3 20" xfId="7172"/>
    <cellStyle name="Company Name 3 21" xfId="7173"/>
    <cellStyle name="Company Name 3 22" xfId="7174"/>
    <cellStyle name="Company Name 3 23" xfId="7175"/>
    <cellStyle name="Company Name 3 24" xfId="7176"/>
    <cellStyle name="Company Name 3 25" xfId="7177"/>
    <cellStyle name="Company Name 3 26" xfId="7178"/>
    <cellStyle name="Company Name 3 27" xfId="7179"/>
    <cellStyle name="Company Name 3 28" xfId="7180"/>
    <cellStyle name="Company Name 3 29" xfId="7181"/>
    <cellStyle name="Company Name 3 3" xfId="7182"/>
    <cellStyle name="Company Name 3 3 10" xfId="7183"/>
    <cellStyle name="Company Name 3 3 11" xfId="7184"/>
    <cellStyle name="Company Name 3 3 12" xfId="7185"/>
    <cellStyle name="Company Name 3 3 13" xfId="7186"/>
    <cellStyle name="Company Name 3 3 14" xfId="7187"/>
    <cellStyle name="Company Name 3 3 15" xfId="7188"/>
    <cellStyle name="Company Name 3 3 16" xfId="7189"/>
    <cellStyle name="Company Name 3 3 17" xfId="7190"/>
    <cellStyle name="Company Name 3 3 18" xfId="7191"/>
    <cellStyle name="Company Name 3 3 19" xfId="7192"/>
    <cellStyle name="Company Name 3 3 2" xfId="7193"/>
    <cellStyle name="Company Name 3 3 20" xfId="7194"/>
    <cellStyle name="Company Name 3 3 21" xfId="7195"/>
    <cellStyle name="Company Name 3 3 22" xfId="7196"/>
    <cellStyle name="Company Name 3 3 23" xfId="7197"/>
    <cellStyle name="Company Name 3 3 24" xfId="7198"/>
    <cellStyle name="Company Name 3 3 25" xfId="7199"/>
    <cellStyle name="Company Name 3 3 26" xfId="7200"/>
    <cellStyle name="Company Name 3 3 27" xfId="7201"/>
    <cellStyle name="Company Name 3 3 28" xfId="7202"/>
    <cellStyle name="Company Name 3 3 29" xfId="7203"/>
    <cellStyle name="Company Name 3 3 3" xfId="7204"/>
    <cellStyle name="Company Name 3 3 30" xfId="7205"/>
    <cellStyle name="Company Name 3 3 31" xfId="7206"/>
    <cellStyle name="Company Name 3 3 32" xfId="7207"/>
    <cellStyle name="Company Name 3 3 33" xfId="39949"/>
    <cellStyle name="Company Name 3 3 4" xfId="7208"/>
    <cellStyle name="Company Name 3 3 5" xfId="7209"/>
    <cellStyle name="Company Name 3 3 6" xfId="7210"/>
    <cellStyle name="Company Name 3 3 7" xfId="7211"/>
    <cellStyle name="Company Name 3 3 8" xfId="7212"/>
    <cellStyle name="Company Name 3 3 9" xfId="7213"/>
    <cellStyle name="Company Name 3 30" xfId="7214"/>
    <cellStyle name="Company Name 3 31" xfId="7215"/>
    <cellStyle name="Company Name 3 32" xfId="7216"/>
    <cellStyle name="Company Name 3 33" xfId="7217"/>
    <cellStyle name="Company Name 3 34" xfId="7218"/>
    <cellStyle name="Company Name 3 35" xfId="7219"/>
    <cellStyle name="Company Name 3 36" xfId="38741"/>
    <cellStyle name="Company Name 3 4" xfId="7220"/>
    <cellStyle name="Company Name 3 5" xfId="7221"/>
    <cellStyle name="Company Name 3 6" xfId="7222"/>
    <cellStyle name="Company Name 3 7" xfId="7223"/>
    <cellStyle name="Company Name 3 8" xfId="7224"/>
    <cellStyle name="Company Name 3 9" xfId="7225"/>
    <cellStyle name="Company Name 4" xfId="7226"/>
    <cellStyle name="Company Name 4 10" xfId="7227"/>
    <cellStyle name="Company Name 4 11" xfId="7228"/>
    <cellStyle name="Company Name 4 12" xfId="7229"/>
    <cellStyle name="Company Name 4 13" xfId="7230"/>
    <cellStyle name="Company Name 4 14" xfId="39553"/>
    <cellStyle name="Company Name 4 2" xfId="7231"/>
    <cellStyle name="Company Name 4 3" xfId="7232"/>
    <cellStyle name="Company Name 4 4" xfId="7233"/>
    <cellStyle name="Company Name 4 5" xfId="7234"/>
    <cellStyle name="Company Name 4 6" xfId="7235"/>
    <cellStyle name="Company Name 4 7" xfId="7236"/>
    <cellStyle name="Company Name 4 8" xfId="7237"/>
    <cellStyle name="Company Name 4 9" xfId="7238"/>
    <cellStyle name="Company Name 5" xfId="7239"/>
    <cellStyle name="Company Name 6" xfId="40246"/>
    <cellStyle name="Company Name 7" xfId="40247"/>
    <cellStyle name="Company Name 8" xfId="40248"/>
    <cellStyle name="Currency" xfId="34" builtinId="4" hidden="1"/>
    <cellStyle name="Currency [0]" xfId="35" builtinId="7" hidden="1"/>
    <cellStyle name="Currency [0] 2" xfId="40249"/>
    <cellStyle name="Currency 10" xfId="7240"/>
    <cellStyle name="Currency 10 10" xfId="7241"/>
    <cellStyle name="Currency 10 11" xfId="38743"/>
    <cellStyle name="Currency 10 2" xfId="7242"/>
    <cellStyle name="Currency 10 2 10" xfId="38744"/>
    <cellStyle name="Currency 10 2 2" xfId="7243"/>
    <cellStyle name="Currency 10 2 2 2" xfId="7244"/>
    <cellStyle name="Currency 10 2 2 2 2" xfId="7245"/>
    <cellStyle name="Currency 10 2 2 2 2 2" xfId="7246"/>
    <cellStyle name="Currency 10 2 2 2 2 3" xfId="7247"/>
    <cellStyle name="Currency 10 2 2 2 2 4" xfId="7248"/>
    <cellStyle name="Currency 10 2 2 2 2 5" xfId="7249"/>
    <cellStyle name="Currency 10 2 2 2 2 6" xfId="7250"/>
    <cellStyle name="Currency 10 2 2 2 2 7" xfId="39837"/>
    <cellStyle name="Currency 10 2 2 2 3" xfId="7251"/>
    <cellStyle name="Currency 10 2 2 2 4" xfId="7252"/>
    <cellStyle name="Currency 10 2 2 2 5" xfId="7253"/>
    <cellStyle name="Currency 10 2 2 2 6" xfId="7254"/>
    <cellStyle name="Currency 10 2 2 2 7" xfId="7255"/>
    <cellStyle name="Currency 10 2 2 2 8" xfId="38746"/>
    <cellStyle name="Currency 10 2 2 3" xfId="7256"/>
    <cellStyle name="Currency 10 2 2 3 2" xfId="7257"/>
    <cellStyle name="Currency 10 2 2 3 3" xfId="7258"/>
    <cellStyle name="Currency 10 2 2 3 4" xfId="7259"/>
    <cellStyle name="Currency 10 2 2 3 5" xfId="7260"/>
    <cellStyle name="Currency 10 2 2 3 6" xfId="7261"/>
    <cellStyle name="Currency 10 2 2 3 7" xfId="39696"/>
    <cellStyle name="Currency 10 2 2 4" xfId="7262"/>
    <cellStyle name="Currency 10 2 2 5" xfId="7263"/>
    <cellStyle name="Currency 10 2 2 6" xfId="7264"/>
    <cellStyle name="Currency 10 2 2 7" xfId="7265"/>
    <cellStyle name="Currency 10 2 2 8" xfId="7266"/>
    <cellStyle name="Currency 10 2 2 9" xfId="38745"/>
    <cellStyle name="Currency 10 2 3" xfId="7267"/>
    <cellStyle name="Currency 10 2 3 2" xfId="7268"/>
    <cellStyle name="Currency 10 2 3 2 2" xfId="7269"/>
    <cellStyle name="Currency 10 2 3 2 3" xfId="7270"/>
    <cellStyle name="Currency 10 2 3 2 4" xfId="7271"/>
    <cellStyle name="Currency 10 2 3 2 5" xfId="7272"/>
    <cellStyle name="Currency 10 2 3 2 6" xfId="7273"/>
    <cellStyle name="Currency 10 2 3 2 7" xfId="39774"/>
    <cellStyle name="Currency 10 2 3 3" xfId="7274"/>
    <cellStyle name="Currency 10 2 3 4" xfId="7275"/>
    <cellStyle name="Currency 10 2 3 5" xfId="7276"/>
    <cellStyle name="Currency 10 2 3 6" xfId="7277"/>
    <cellStyle name="Currency 10 2 3 7" xfId="7278"/>
    <cellStyle name="Currency 10 2 3 8" xfId="38747"/>
    <cellStyle name="Currency 10 2 4" xfId="7279"/>
    <cellStyle name="Currency 10 2 4 2" xfId="7280"/>
    <cellStyle name="Currency 10 2 4 3" xfId="7281"/>
    <cellStyle name="Currency 10 2 4 4" xfId="7282"/>
    <cellStyle name="Currency 10 2 4 5" xfId="7283"/>
    <cellStyle name="Currency 10 2 4 6" xfId="7284"/>
    <cellStyle name="Currency 10 2 4 7" xfId="39630"/>
    <cellStyle name="Currency 10 2 5" xfId="7285"/>
    <cellStyle name="Currency 10 2 6" xfId="7286"/>
    <cellStyle name="Currency 10 2 7" xfId="7287"/>
    <cellStyle name="Currency 10 2 8" xfId="7288"/>
    <cellStyle name="Currency 10 2 9" xfId="7289"/>
    <cellStyle name="Currency 10 3" xfId="7290"/>
    <cellStyle name="Currency 10 3 2" xfId="7291"/>
    <cellStyle name="Currency 10 3 2 2" xfId="7292"/>
    <cellStyle name="Currency 10 3 2 2 2" xfId="7293"/>
    <cellStyle name="Currency 10 3 2 2 3" xfId="7294"/>
    <cellStyle name="Currency 10 3 2 2 4" xfId="7295"/>
    <cellStyle name="Currency 10 3 2 2 5" xfId="7296"/>
    <cellStyle name="Currency 10 3 2 2 6" xfId="7297"/>
    <cellStyle name="Currency 10 3 2 2 7" xfId="39801"/>
    <cellStyle name="Currency 10 3 2 3" xfId="7298"/>
    <cellStyle name="Currency 10 3 2 4" xfId="7299"/>
    <cellStyle name="Currency 10 3 2 5" xfId="7300"/>
    <cellStyle name="Currency 10 3 2 6" xfId="7301"/>
    <cellStyle name="Currency 10 3 2 7" xfId="7302"/>
    <cellStyle name="Currency 10 3 2 8" xfId="38749"/>
    <cellStyle name="Currency 10 3 3" xfId="7303"/>
    <cellStyle name="Currency 10 3 3 2" xfId="7304"/>
    <cellStyle name="Currency 10 3 3 3" xfId="7305"/>
    <cellStyle name="Currency 10 3 3 4" xfId="7306"/>
    <cellStyle name="Currency 10 3 3 5" xfId="7307"/>
    <cellStyle name="Currency 10 3 3 6" xfId="7308"/>
    <cellStyle name="Currency 10 3 3 7" xfId="39660"/>
    <cellStyle name="Currency 10 3 4" xfId="7309"/>
    <cellStyle name="Currency 10 3 5" xfId="7310"/>
    <cellStyle name="Currency 10 3 6" xfId="7311"/>
    <cellStyle name="Currency 10 3 7" xfId="7312"/>
    <cellStyle name="Currency 10 3 8" xfId="7313"/>
    <cellStyle name="Currency 10 3 9" xfId="38748"/>
    <cellStyle name="Currency 10 4" xfId="7314"/>
    <cellStyle name="Currency 10 4 2" xfId="7315"/>
    <cellStyle name="Currency 10 4 2 2" xfId="7316"/>
    <cellStyle name="Currency 10 4 2 3" xfId="7317"/>
    <cellStyle name="Currency 10 4 2 4" xfId="7318"/>
    <cellStyle name="Currency 10 4 2 5" xfId="7319"/>
    <cellStyle name="Currency 10 4 2 6" xfId="7320"/>
    <cellStyle name="Currency 10 4 2 7" xfId="39736"/>
    <cellStyle name="Currency 10 4 3" xfId="7321"/>
    <cellStyle name="Currency 10 4 4" xfId="7322"/>
    <cellStyle name="Currency 10 4 5" xfId="7323"/>
    <cellStyle name="Currency 10 4 6" xfId="7324"/>
    <cellStyle name="Currency 10 4 7" xfId="7325"/>
    <cellStyle name="Currency 10 4 8" xfId="38750"/>
    <cellStyle name="Currency 10 5" xfId="7326"/>
    <cellStyle name="Currency 10 5 2" xfId="7327"/>
    <cellStyle name="Currency 10 5 3" xfId="7328"/>
    <cellStyle name="Currency 10 5 4" xfId="7329"/>
    <cellStyle name="Currency 10 5 5" xfId="7330"/>
    <cellStyle name="Currency 10 5 6" xfId="7331"/>
    <cellStyle name="Currency 10 5 7" xfId="39594"/>
    <cellStyle name="Currency 10 6" xfId="7332"/>
    <cellStyle name="Currency 10 7" xfId="7333"/>
    <cellStyle name="Currency 10 8" xfId="7334"/>
    <cellStyle name="Currency 10 9" xfId="7335"/>
    <cellStyle name="Currency 11" xfId="7336"/>
    <cellStyle name="Currency 11 10" xfId="7337"/>
    <cellStyle name="Currency 11 11" xfId="38751"/>
    <cellStyle name="Currency 11 2" xfId="7338"/>
    <cellStyle name="Currency 11 2 10" xfId="38752"/>
    <cellStyle name="Currency 11 2 2" xfId="7339"/>
    <cellStyle name="Currency 11 2 2 2" xfId="7340"/>
    <cellStyle name="Currency 11 2 2 2 2" xfId="7341"/>
    <cellStyle name="Currency 11 2 2 2 2 2" xfId="7342"/>
    <cellStyle name="Currency 11 2 2 2 2 3" xfId="7343"/>
    <cellStyle name="Currency 11 2 2 2 2 4" xfId="7344"/>
    <cellStyle name="Currency 11 2 2 2 2 5" xfId="7345"/>
    <cellStyle name="Currency 11 2 2 2 2 6" xfId="7346"/>
    <cellStyle name="Currency 11 2 2 2 2 7" xfId="39844"/>
    <cellStyle name="Currency 11 2 2 2 3" xfId="7347"/>
    <cellStyle name="Currency 11 2 2 2 4" xfId="7348"/>
    <cellStyle name="Currency 11 2 2 2 5" xfId="7349"/>
    <cellStyle name="Currency 11 2 2 2 6" xfId="7350"/>
    <cellStyle name="Currency 11 2 2 2 7" xfId="7351"/>
    <cellStyle name="Currency 11 2 2 2 8" xfId="38754"/>
    <cellStyle name="Currency 11 2 2 3" xfId="7352"/>
    <cellStyle name="Currency 11 2 2 3 2" xfId="7353"/>
    <cellStyle name="Currency 11 2 2 3 3" xfId="7354"/>
    <cellStyle name="Currency 11 2 2 3 4" xfId="7355"/>
    <cellStyle name="Currency 11 2 2 3 5" xfId="7356"/>
    <cellStyle name="Currency 11 2 2 3 6" xfId="7357"/>
    <cellStyle name="Currency 11 2 2 3 7" xfId="39703"/>
    <cellStyle name="Currency 11 2 2 4" xfId="7358"/>
    <cellStyle name="Currency 11 2 2 5" xfId="7359"/>
    <cellStyle name="Currency 11 2 2 6" xfId="7360"/>
    <cellStyle name="Currency 11 2 2 7" xfId="7361"/>
    <cellStyle name="Currency 11 2 2 8" xfId="7362"/>
    <cellStyle name="Currency 11 2 2 9" xfId="38753"/>
    <cellStyle name="Currency 11 2 3" xfId="7363"/>
    <cellStyle name="Currency 11 2 3 2" xfId="7364"/>
    <cellStyle name="Currency 11 2 3 2 2" xfId="7365"/>
    <cellStyle name="Currency 11 2 3 2 3" xfId="7366"/>
    <cellStyle name="Currency 11 2 3 2 4" xfId="7367"/>
    <cellStyle name="Currency 11 2 3 2 5" xfId="7368"/>
    <cellStyle name="Currency 11 2 3 2 6" xfId="7369"/>
    <cellStyle name="Currency 11 2 3 2 7" xfId="39781"/>
    <cellStyle name="Currency 11 2 3 3" xfId="7370"/>
    <cellStyle name="Currency 11 2 3 4" xfId="7371"/>
    <cellStyle name="Currency 11 2 3 5" xfId="7372"/>
    <cellStyle name="Currency 11 2 3 6" xfId="7373"/>
    <cellStyle name="Currency 11 2 3 7" xfId="7374"/>
    <cellStyle name="Currency 11 2 3 8" xfId="38755"/>
    <cellStyle name="Currency 11 2 4" xfId="7375"/>
    <cellStyle name="Currency 11 2 4 2" xfId="7376"/>
    <cellStyle name="Currency 11 2 4 3" xfId="7377"/>
    <cellStyle name="Currency 11 2 4 4" xfId="7378"/>
    <cellStyle name="Currency 11 2 4 5" xfId="7379"/>
    <cellStyle name="Currency 11 2 4 6" xfId="7380"/>
    <cellStyle name="Currency 11 2 4 7" xfId="39640"/>
    <cellStyle name="Currency 11 2 5" xfId="7381"/>
    <cellStyle name="Currency 11 2 6" xfId="7382"/>
    <cellStyle name="Currency 11 2 7" xfId="7383"/>
    <cellStyle name="Currency 11 2 8" xfId="7384"/>
    <cellStyle name="Currency 11 2 9" xfId="7385"/>
    <cellStyle name="Currency 11 3" xfId="7386"/>
    <cellStyle name="Currency 11 3 2" xfId="7387"/>
    <cellStyle name="Currency 11 3 2 2" xfId="7388"/>
    <cellStyle name="Currency 11 3 2 2 2" xfId="7389"/>
    <cellStyle name="Currency 11 3 2 2 3" xfId="7390"/>
    <cellStyle name="Currency 11 3 2 2 4" xfId="7391"/>
    <cellStyle name="Currency 11 3 2 2 5" xfId="7392"/>
    <cellStyle name="Currency 11 3 2 2 6" xfId="7393"/>
    <cellStyle name="Currency 11 3 2 2 7" xfId="39808"/>
    <cellStyle name="Currency 11 3 2 3" xfId="7394"/>
    <cellStyle name="Currency 11 3 2 4" xfId="7395"/>
    <cellStyle name="Currency 11 3 2 5" xfId="7396"/>
    <cellStyle name="Currency 11 3 2 6" xfId="7397"/>
    <cellStyle name="Currency 11 3 2 7" xfId="7398"/>
    <cellStyle name="Currency 11 3 2 8" xfId="38757"/>
    <cellStyle name="Currency 11 3 3" xfId="7399"/>
    <cellStyle name="Currency 11 3 3 2" xfId="7400"/>
    <cellStyle name="Currency 11 3 3 3" xfId="7401"/>
    <cellStyle name="Currency 11 3 3 4" xfId="7402"/>
    <cellStyle name="Currency 11 3 3 5" xfId="7403"/>
    <cellStyle name="Currency 11 3 3 6" xfId="7404"/>
    <cellStyle name="Currency 11 3 3 7" xfId="39667"/>
    <cellStyle name="Currency 11 3 4" xfId="7405"/>
    <cellStyle name="Currency 11 3 5" xfId="7406"/>
    <cellStyle name="Currency 11 3 6" xfId="7407"/>
    <cellStyle name="Currency 11 3 7" xfId="7408"/>
    <cellStyle name="Currency 11 3 8" xfId="7409"/>
    <cellStyle name="Currency 11 3 9" xfId="38756"/>
    <cellStyle name="Currency 11 4" xfId="7410"/>
    <cellStyle name="Currency 11 4 2" xfId="7411"/>
    <cellStyle name="Currency 11 4 2 2" xfId="7412"/>
    <cellStyle name="Currency 11 4 2 3" xfId="7413"/>
    <cellStyle name="Currency 11 4 2 4" xfId="7414"/>
    <cellStyle name="Currency 11 4 2 5" xfId="7415"/>
    <cellStyle name="Currency 11 4 2 6" xfId="7416"/>
    <cellStyle name="Currency 11 4 2 7" xfId="39745"/>
    <cellStyle name="Currency 11 4 3" xfId="7417"/>
    <cellStyle name="Currency 11 4 4" xfId="7418"/>
    <cellStyle name="Currency 11 4 5" xfId="7419"/>
    <cellStyle name="Currency 11 4 6" xfId="7420"/>
    <cellStyle name="Currency 11 4 7" xfId="7421"/>
    <cellStyle name="Currency 11 4 8" xfId="38758"/>
    <cellStyle name="Currency 11 5" xfId="7422"/>
    <cellStyle name="Currency 11 5 2" xfId="7423"/>
    <cellStyle name="Currency 11 5 3" xfId="7424"/>
    <cellStyle name="Currency 11 5 4" xfId="7425"/>
    <cellStyle name="Currency 11 5 5" xfId="7426"/>
    <cellStyle name="Currency 11 5 6" xfId="7427"/>
    <cellStyle name="Currency 11 5 7" xfId="39601"/>
    <cellStyle name="Currency 11 6" xfId="7428"/>
    <cellStyle name="Currency 11 7" xfId="7429"/>
    <cellStyle name="Currency 11 8" xfId="7430"/>
    <cellStyle name="Currency 11 9" xfId="7431"/>
    <cellStyle name="Currency 12" xfId="7432"/>
    <cellStyle name="Currency 12 2" xfId="7433"/>
    <cellStyle name="Currency 12 3" xfId="7434"/>
    <cellStyle name="Currency 12 4" xfId="7435"/>
    <cellStyle name="Currency 12 4 2" xfId="7436"/>
    <cellStyle name="Currency 12 4 2 2" xfId="7437"/>
    <cellStyle name="Currency 12 4 2 3" xfId="7438"/>
    <cellStyle name="Currency 12 4 2 4" xfId="7439"/>
    <cellStyle name="Currency 12 4 2 5" xfId="7440"/>
    <cellStyle name="Currency 12 4 2 6" xfId="7441"/>
    <cellStyle name="Currency 12 4 2 7" xfId="39976"/>
    <cellStyle name="Currency 12 4 3" xfId="7442"/>
    <cellStyle name="Currency 12 4 4" xfId="7443"/>
    <cellStyle name="Currency 12 4 5" xfId="7444"/>
    <cellStyle name="Currency 12 4 6" xfId="7445"/>
    <cellStyle name="Currency 12 4 7" xfId="7446"/>
    <cellStyle name="Currency 12 4 8" xfId="38759"/>
    <cellStyle name="Currency 13" xfId="7447"/>
    <cellStyle name="Currency 13 2" xfId="7448"/>
    <cellStyle name="Currency 13 2 2" xfId="7449"/>
    <cellStyle name="Currency 13 2 2 2" xfId="7450"/>
    <cellStyle name="Currency 13 2 2 3" xfId="7451"/>
    <cellStyle name="Currency 13 2 2 4" xfId="7452"/>
    <cellStyle name="Currency 13 2 2 5" xfId="7453"/>
    <cellStyle name="Currency 13 2 2 6" xfId="7454"/>
    <cellStyle name="Currency 13 2 2 7" xfId="39847"/>
    <cellStyle name="Currency 13 2 3" xfId="7455"/>
    <cellStyle name="Currency 13 2 4" xfId="7456"/>
    <cellStyle name="Currency 13 2 5" xfId="7457"/>
    <cellStyle name="Currency 13 2 6" xfId="7458"/>
    <cellStyle name="Currency 13 2 7" xfId="7459"/>
    <cellStyle name="Currency 13 2 8" xfId="38761"/>
    <cellStyle name="Currency 13 3" xfId="7460"/>
    <cellStyle name="Currency 13 3 2" xfId="7461"/>
    <cellStyle name="Currency 13 3 3" xfId="7462"/>
    <cellStyle name="Currency 13 3 4" xfId="7463"/>
    <cellStyle name="Currency 13 3 5" xfId="7464"/>
    <cellStyle name="Currency 13 3 6" xfId="7465"/>
    <cellStyle name="Currency 13 3 7" xfId="39706"/>
    <cellStyle name="Currency 13 4" xfId="7466"/>
    <cellStyle name="Currency 13 5" xfId="7467"/>
    <cellStyle name="Currency 13 6" xfId="7468"/>
    <cellStyle name="Currency 13 7" xfId="7469"/>
    <cellStyle name="Currency 13 8" xfId="7470"/>
    <cellStyle name="Currency 13 9" xfId="38760"/>
    <cellStyle name="Currency 14" xfId="7471"/>
    <cellStyle name="Currency 14 2" xfId="7472"/>
    <cellStyle name="Currency 14 2 2" xfId="7473"/>
    <cellStyle name="Currency 14 2 2 2" xfId="7474"/>
    <cellStyle name="Currency 14 2 2 3" xfId="7475"/>
    <cellStyle name="Currency 14 2 2 4" xfId="7476"/>
    <cellStyle name="Currency 14 2 2 5" xfId="7477"/>
    <cellStyle name="Currency 14 2 2 6" xfId="7478"/>
    <cellStyle name="Currency 14 2 2 7" xfId="39849"/>
    <cellStyle name="Currency 14 2 3" xfId="7479"/>
    <cellStyle name="Currency 14 2 4" xfId="7480"/>
    <cellStyle name="Currency 14 2 5" xfId="7481"/>
    <cellStyle name="Currency 14 2 6" xfId="7482"/>
    <cellStyle name="Currency 14 2 7" xfId="7483"/>
    <cellStyle name="Currency 14 2 8" xfId="38763"/>
    <cellStyle name="Currency 14 3" xfId="7484"/>
    <cellStyle name="Currency 14 3 2" xfId="7485"/>
    <cellStyle name="Currency 14 3 3" xfId="7486"/>
    <cellStyle name="Currency 14 3 4" xfId="7487"/>
    <cellStyle name="Currency 14 3 5" xfId="7488"/>
    <cellStyle name="Currency 14 3 6" xfId="7489"/>
    <cellStyle name="Currency 14 3 7" xfId="39708"/>
    <cellStyle name="Currency 14 4" xfId="7490"/>
    <cellStyle name="Currency 14 5" xfId="7491"/>
    <cellStyle name="Currency 14 6" xfId="7492"/>
    <cellStyle name="Currency 14 7" xfId="7493"/>
    <cellStyle name="Currency 14 8" xfId="7494"/>
    <cellStyle name="Currency 14 9" xfId="38762"/>
    <cellStyle name="Currency 15" xfId="7495"/>
    <cellStyle name="Currency 15 2" xfId="7496"/>
    <cellStyle name="Currency 15 2 2" xfId="7497"/>
    <cellStyle name="Currency 15 2 2 2" xfId="7498"/>
    <cellStyle name="Currency 15 2 2 3" xfId="7499"/>
    <cellStyle name="Currency 15 2 2 4" xfId="7500"/>
    <cellStyle name="Currency 15 2 2 5" xfId="7501"/>
    <cellStyle name="Currency 15 2 2 6" xfId="7502"/>
    <cellStyle name="Currency 15 2 2 7" xfId="39852"/>
    <cellStyle name="Currency 15 2 3" xfId="7503"/>
    <cellStyle name="Currency 15 2 4" xfId="7504"/>
    <cellStyle name="Currency 15 2 5" xfId="7505"/>
    <cellStyle name="Currency 15 2 6" xfId="7506"/>
    <cellStyle name="Currency 15 2 7" xfId="7507"/>
    <cellStyle name="Currency 15 2 8" xfId="38765"/>
    <cellStyle name="Currency 15 3" xfId="7508"/>
    <cellStyle name="Currency 15 3 2" xfId="7509"/>
    <cellStyle name="Currency 15 3 3" xfId="7510"/>
    <cellStyle name="Currency 15 3 4" xfId="7511"/>
    <cellStyle name="Currency 15 3 5" xfId="7512"/>
    <cellStyle name="Currency 15 3 6" xfId="7513"/>
    <cellStyle name="Currency 15 3 7" xfId="39711"/>
    <cellStyle name="Currency 15 4" xfId="7514"/>
    <cellStyle name="Currency 15 5" xfId="7515"/>
    <cellStyle name="Currency 15 6" xfId="7516"/>
    <cellStyle name="Currency 15 7" xfId="7517"/>
    <cellStyle name="Currency 15 8" xfId="7518"/>
    <cellStyle name="Currency 15 9" xfId="38764"/>
    <cellStyle name="Currency 16" xfId="7519"/>
    <cellStyle name="Currency 17" xfId="7520"/>
    <cellStyle name="Currency 18" xfId="7521"/>
    <cellStyle name="Currency 18 2" xfId="7522"/>
    <cellStyle name="Currency 19" xfId="7523"/>
    <cellStyle name="Currency 2" xfId="195"/>
    <cellStyle name="Currency 2 10" xfId="7524"/>
    <cellStyle name="Currency 2 2" xfId="7525"/>
    <cellStyle name="Currency 2 2 2" xfId="7526"/>
    <cellStyle name="Currency 2 3" xfId="7527"/>
    <cellStyle name="Currency 2 3 2" xfId="7528"/>
    <cellStyle name="Currency 2 4" xfId="7529"/>
    <cellStyle name="Currency 2 4 2" xfId="7530"/>
    <cellStyle name="Currency 2 5" xfId="7531"/>
    <cellStyle name="Currency 2 6" xfId="7532"/>
    <cellStyle name="Currency 2 6 2" xfId="7533"/>
    <cellStyle name="Currency 2 6 3" xfId="7534"/>
    <cellStyle name="Currency 2 7" xfId="7535"/>
    <cellStyle name="Currency 2 8" xfId="7536"/>
    <cellStyle name="Currency 2 8 2" xfId="7537"/>
    <cellStyle name="Currency 2 8 3" xfId="7538"/>
    <cellStyle name="Currency 2 8 3 2" xfId="7539"/>
    <cellStyle name="Currency 2 8 3 3" xfId="7540"/>
    <cellStyle name="Currency 2 8 3 4" xfId="7541"/>
    <cellStyle name="Currency 2 8 3 5" xfId="7542"/>
    <cellStyle name="Currency 2 8 3 6" xfId="7543"/>
    <cellStyle name="Currency 2 8 3 7" xfId="40010"/>
    <cellStyle name="Currency 2 8 4" xfId="7544"/>
    <cellStyle name="Currency 2 8 5" xfId="7545"/>
    <cellStyle name="Currency 2 8 6" xfId="7546"/>
    <cellStyle name="Currency 2 8 7" xfId="7547"/>
    <cellStyle name="Currency 2 8 8" xfId="7548"/>
    <cellStyle name="Currency 2 8 9" xfId="38766"/>
    <cellStyle name="Currency 2 9" xfId="7549"/>
    <cellStyle name="Currency 20" xfId="7550"/>
    <cellStyle name="Currency 21" xfId="7551"/>
    <cellStyle name="Currency 22" xfId="7552"/>
    <cellStyle name="Currency 22 2" xfId="7553"/>
    <cellStyle name="Currency 22 3" xfId="7554"/>
    <cellStyle name="Currency 22 4" xfId="7555"/>
    <cellStyle name="Currency 22 5" xfId="7556"/>
    <cellStyle name="Currency 22 6" xfId="7557"/>
    <cellStyle name="Currency 22 7" xfId="39529"/>
    <cellStyle name="Currency 23" xfId="7558"/>
    <cellStyle name="Currency 24" xfId="40250"/>
    <cellStyle name="Currency 3" xfId="196"/>
    <cellStyle name="Currency 3 10" xfId="7559"/>
    <cellStyle name="Currency 3 11" xfId="7560"/>
    <cellStyle name="Currency 3 12" xfId="38571"/>
    <cellStyle name="Currency 3 2" xfId="197"/>
    <cellStyle name="Currency 3 2 2" xfId="7561"/>
    <cellStyle name="Currency 3 2 3" xfId="7562"/>
    <cellStyle name="Currency 3 2 4" xfId="7563"/>
    <cellStyle name="Currency 3 3" xfId="7564"/>
    <cellStyle name="Currency 3 3 2" xfId="7565"/>
    <cellStyle name="Currency 3 3 2 2" xfId="7566"/>
    <cellStyle name="Currency 3 3 2 3" xfId="7567"/>
    <cellStyle name="Currency 3 3 2 4" xfId="7568"/>
    <cellStyle name="Currency 3 3 2 5" xfId="7569"/>
    <cellStyle name="Currency 3 3 2 6" xfId="7570"/>
    <cellStyle name="Currency 3 3 2 7" xfId="39430"/>
    <cellStyle name="Currency 3 4" xfId="7571"/>
    <cellStyle name="Currency 3 4 2" xfId="7572"/>
    <cellStyle name="Currency 3 4 2 2" xfId="7573"/>
    <cellStyle name="Currency 3 4 2 3" xfId="7574"/>
    <cellStyle name="Currency 3 4 2 4" xfId="7575"/>
    <cellStyle name="Currency 3 4 2 5" xfId="7576"/>
    <cellStyle name="Currency 3 4 2 6" xfId="7577"/>
    <cellStyle name="Currency 3 4 2 7" xfId="39476"/>
    <cellStyle name="Currency 3 5" xfId="7578"/>
    <cellStyle name="Currency 3 5 2" xfId="7579"/>
    <cellStyle name="Currency 3 5 3" xfId="7580"/>
    <cellStyle name="Currency 3 5 4" xfId="7581"/>
    <cellStyle name="Currency 3 5 5" xfId="7582"/>
    <cellStyle name="Currency 3 5 6" xfId="7583"/>
    <cellStyle name="Currency 3 5 7" xfId="39374"/>
    <cellStyle name="Currency 3 6" xfId="7584"/>
    <cellStyle name="Currency 3 7" xfId="7585"/>
    <cellStyle name="Currency 3 8" xfId="7586"/>
    <cellStyle name="Currency 3 9" xfId="7587"/>
    <cellStyle name="Currency 4" xfId="7588"/>
    <cellStyle name="Currency 4 2" xfId="7589"/>
    <cellStyle name="Currency 4 2 2" xfId="7590"/>
    <cellStyle name="Currency 4 3" xfId="7591"/>
    <cellStyle name="Currency 4 4" xfId="7592"/>
    <cellStyle name="Currency 5" xfId="198"/>
    <cellStyle name="Currency 6" xfId="7593"/>
    <cellStyle name="Currency 6 10" xfId="7594"/>
    <cellStyle name="Currency 6 11" xfId="7595"/>
    <cellStyle name="Currency 6 12" xfId="38572"/>
    <cellStyle name="Currency 6 2" xfId="7596"/>
    <cellStyle name="Currency 6 2 10" xfId="7597"/>
    <cellStyle name="Currency 6 2 11" xfId="38767"/>
    <cellStyle name="Currency 6 2 2" xfId="7598"/>
    <cellStyle name="Currency 6 2 2 2" xfId="7599"/>
    <cellStyle name="Currency 6 2 2 2 2" xfId="7600"/>
    <cellStyle name="Currency 6 2 2 2 2 2" xfId="7601"/>
    <cellStyle name="Currency 6 2 2 2 2 3" xfId="7602"/>
    <cellStyle name="Currency 6 2 2 2 2 4" xfId="7603"/>
    <cellStyle name="Currency 6 2 2 2 2 5" xfId="7604"/>
    <cellStyle name="Currency 6 2 2 2 2 6" xfId="7605"/>
    <cellStyle name="Currency 6 2 2 2 2 7" xfId="39829"/>
    <cellStyle name="Currency 6 2 2 2 3" xfId="7606"/>
    <cellStyle name="Currency 6 2 2 2 4" xfId="7607"/>
    <cellStyle name="Currency 6 2 2 2 5" xfId="7608"/>
    <cellStyle name="Currency 6 2 2 2 6" xfId="7609"/>
    <cellStyle name="Currency 6 2 2 2 7" xfId="7610"/>
    <cellStyle name="Currency 6 2 2 2 8" xfId="38769"/>
    <cellStyle name="Currency 6 2 2 3" xfId="7611"/>
    <cellStyle name="Currency 6 2 2 3 2" xfId="7612"/>
    <cellStyle name="Currency 6 2 2 3 3" xfId="7613"/>
    <cellStyle name="Currency 6 2 2 3 4" xfId="7614"/>
    <cellStyle name="Currency 6 2 2 3 5" xfId="7615"/>
    <cellStyle name="Currency 6 2 2 3 6" xfId="7616"/>
    <cellStyle name="Currency 6 2 2 3 7" xfId="39688"/>
    <cellStyle name="Currency 6 2 2 4" xfId="7617"/>
    <cellStyle name="Currency 6 2 2 5" xfId="7618"/>
    <cellStyle name="Currency 6 2 2 6" xfId="7619"/>
    <cellStyle name="Currency 6 2 2 7" xfId="7620"/>
    <cellStyle name="Currency 6 2 2 8" xfId="7621"/>
    <cellStyle name="Currency 6 2 2 9" xfId="38768"/>
    <cellStyle name="Currency 6 2 3" xfId="7622"/>
    <cellStyle name="Currency 6 2 3 2" xfId="7623"/>
    <cellStyle name="Currency 6 2 3 2 2" xfId="7624"/>
    <cellStyle name="Currency 6 2 3 2 3" xfId="7625"/>
    <cellStyle name="Currency 6 2 3 2 4" xfId="7626"/>
    <cellStyle name="Currency 6 2 3 2 5" xfId="7627"/>
    <cellStyle name="Currency 6 2 3 2 6" xfId="7628"/>
    <cellStyle name="Currency 6 2 3 2 7" xfId="39766"/>
    <cellStyle name="Currency 6 2 3 3" xfId="7629"/>
    <cellStyle name="Currency 6 2 3 4" xfId="7630"/>
    <cellStyle name="Currency 6 2 3 5" xfId="7631"/>
    <cellStyle name="Currency 6 2 3 6" xfId="7632"/>
    <cellStyle name="Currency 6 2 3 7" xfId="7633"/>
    <cellStyle name="Currency 6 2 3 8" xfId="38770"/>
    <cellStyle name="Currency 6 2 4" xfId="7634"/>
    <cellStyle name="Currency 6 2 4 2" xfId="7635"/>
    <cellStyle name="Currency 6 2 4 3" xfId="7636"/>
    <cellStyle name="Currency 6 2 4 4" xfId="7637"/>
    <cellStyle name="Currency 6 2 4 5" xfId="7638"/>
    <cellStyle name="Currency 6 2 4 6" xfId="7639"/>
    <cellStyle name="Currency 6 2 4 7" xfId="39449"/>
    <cellStyle name="Currency 6 2 5" xfId="7640"/>
    <cellStyle name="Currency 6 2 5 2" xfId="7641"/>
    <cellStyle name="Currency 6 2 5 3" xfId="7642"/>
    <cellStyle name="Currency 6 2 5 4" xfId="7643"/>
    <cellStyle name="Currency 6 2 5 5" xfId="7644"/>
    <cellStyle name="Currency 6 2 5 6" xfId="7645"/>
    <cellStyle name="Currency 6 2 5 7" xfId="39622"/>
    <cellStyle name="Currency 6 2 6" xfId="7646"/>
    <cellStyle name="Currency 6 2 7" xfId="7647"/>
    <cellStyle name="Currency 6 2 8" xfId="7648"/>
    <cellStyle name="Currency 6 2 9" xfId="7649"/>
    <cellStyle name="Currency 6 3" xfId="7650"/>
    <cellStyle name="Currency 6 3 10" xfId="38771"/>
    <cellStyle name="Currency 6 3 2" xfId="7651"/>
    <cellStyle name="Currency 6 3 2 2" xfId="7652"/>
    <cellStyle name="Currency 6 3 2 2 2" xfId="7653"/>
    <cellStyle name="Currency 6 3 2 2 3" xfId="7654"/>
    <cellStyle name="Currency 6 3 2 2 4" xfId="7655"/>
    <cellStyle name="Currency 6 3 2 2 5" xfId="7656"/>
    <cellStyle name="Currency 6 3 2 2 6" xfId="7657"/>
    <cellStyle name="Currency 6 3 2 2 7" xfId="39793"/>
    <cellStyle name="Currency 6 3 2 3" xfId="7658"/>
    <cellStyle name="Currency 6 3 2 4" xfId="7659"/>
    <cellStyle name="Currency 6 3 2 5" xfId="7660"/>
    <cellStyle name="Currency 6 3 2 6" xfId="7661"/>
    <cellStyle name="Currency 6 3 2 7" xfId="7662"/>
    <cellStyle name="Currency 6 3 2 8" xfId="38772"/>
    <cellStyle name="Currency 6 3 3" xfId="7663"/>
    <cellStyle name="Currency 6 3 3 2" xfId="7664"/>
    <cellStyle name="Currency 6 3 3 3" xfId="7665"/>
    <cellStyle name="Currency 6 3 3 4" xfId="7666"/>
    <cellStyle name="Currency 6 3 3 5" xfId="7667"/>
    <cellStyle name="Currency 6 3 3 6" xfId="7668"/>
    <cellStyle name="Currency 6 3 3 7" xfId="39495"/>
    <cellStyle name="Currency 6 3 4" xfId="7669"/>
    <cellStyle name="Currency 6 3 4 2" xfId="7670"/>
    <cellStyle name="Currency 6 3 4 3" xfId="7671"/>
    <cellStyle name="Currency 6 3 4 4" xfId="7672"/>
    <cellStyle name="Currency 6 3 4 5" xfId="7673"/>
    <cellStyle name="Currency 6 3 4 6" xfId="7674"/>
    <cellStyle name="Currency 6 3 4 7" xfId="39652"/>
    <cellStyle name="Currency 6 3 5" xfId="7675"/>
    <cellStyle name="Currency 6 3 6" xfId="7676"/>
    <cellStyle name="Currency 6 3 7" xfId="7677"/>
    <cellStyle name="Currency 6 3 8" xfId="7678"/>
    <cellStyle name="Currency 6 3 9" xfId="7679"/>
    <cellStyle name="Currency 6 4" xfId="7680"/>
    <cellStyle name="Currency 6 4 2" xfId="7681"/>
    <cellStyle name="Currency 6 4 2 2" xfId="7682"/>
    <cellStyle name="Currency 6 4 2 3" xfId="7683"/>
    <cellStyle name="Currency 6 4 2 4" xfId="7684"/>
    <cellStyle name="Currency 6 4 2 5" xfId="7685"/>
    <cellStyle name="Currency 6 4 2 6" xfId="7686"/>
    <cellStyle name="Currency 6 4 2 7" xfId="39728"/>
    <cellStyle name="Currency 6 4 3" xfId="7687"/>
    <cellStyle name="Currency 6 4 4" xfId="7688"/>
    <cellStyle name="Currency 6 4 5" xfId="7689"/>
    <cellStyle name="Currency 6 4 6" xfId="7690"/>
    <cellStyle name="Currency 6 4 7" xfId="7691"/>
    <cellStyle name="Currency 6 4 8" xfId="38773"/>
    <cellStyle name="Currency 6 5" xfId="7692"/>
    <cellStyle name="Currency 6 5 2" xfId="7693"/>
    <cellStyle name="Currency 6 5 3" xfId="7694"/>
    <cellStyle name="Currency 6 5 4" xfId="7695"/>
    <cellStyle name="Currency 6 5 5" xfId="7696"/>
    <cellStyle name="Currency 6 5 6" xfId="7697"/>
    <cellStyle name="Currency 6 5 7" xfId="39375"/>
    <cellStyle name="Currency 6 6" xfId="7698"/>
    <cellStyle name="Currency 6 6 2" xfId="7699"/>
    <cellStyle name="Currency 6 6 3" xfId="7700"/>
    <cellStyle name="Currency 6 6 4" xfId="7701"/>
    <cellStyle name="Currency 6 6 5" xfId="7702"/>
    <cellStyle name="Currency 6 6 6" xfId="7703"/>
    <cellStyle name="Currency 6 6 7" xfId="39586"/>
    <cellStyle name="Currency 6 7" xfId="7704"/>
    <cellStyle name="Currency 6 8" xfId="7705"/>
    <cellStyle name="Currency 6 9" xfId="7706"/>
    <cellStyle name="Currency 7" xfId="7707"/>
    <cellStyle name="Currency 7 2" xfId="7708"/>
    <cellStyle name="Currency 7 3" xfId="7709"/>
    <cellStyle name="Currency 7 4" xfId="7710"/>
    <cellStyle name="Currency 8" xfId="7711"/>
    <cellStyle name="Currency 8 10" xfId="7712"/>
    <cellStyle name="Currency 8 11" xfId="38774"/>
    <cellStyle name="Currency 8 2" xfId="7713"/>
    <cellStyle name="Currency 8 2 10" xfId="38775"/>
    <cellStyle name="Currency 8 2 2" xfId="7714"/>
    <cellStyle name="Currency 8 2 2 2" xfId="7715"/>
    <cellStyle name="Currency 8 2 2 2 2" xfId="7716"/>
    <cellStyle name="Currency 8 2 2 2 2 2" xfId="7717"/>
    <cellStyle name="Currency 8 2 2 2 2 3" xfId="7718"/>
    <cellStyle name="Currency 8 2 2 2 2 4" xfId="7719"/>
    <cellStyle name="Currency 8 2 2 2 2 5" xfId="7720"/>
    <cellStyle name="Currency 8 2 2 2 2 6" xfId="7721"/>
    <cellStyle name="Currency 8 2 2 2 2 7" xfId="39831"/>
    <cellStyle name="Currency 8 2 2 2 3" xfId="7722"/>
    <cellStyle name="Currency 8 2 2 2 4" xfId="7723"/>
    <cellStyle name="Currency 8 2 2 2 5" xfId="7724"/>
    <cellStyle name="Currency 8 2 2 2 6" xfId="7725"/>
    <cellStyle name="Currency 8 2 2 2 7" xfId="7726"/>
    <cellStyle name="Currency 8 2 2 2 8" xfId="38777"/>
    <cellStyle name="Currency 8 2 2 3" xfId="7727"/>
    <cellStyle name="Currency 8 2 2 3 2" xfId="7728"/>
    <cellStyle name="Currency 8 2 2 3 3" xfId="7729"/>
    <cellStyle name="Currency 8 2 2 3 4" xfId="7730"/>
    <cellStyle name="Currency 8 2 2 3 5" xfId="7731"/>
    <cellStyle name="Currency 8 2 2 3 6" xfId="7732"/>
    <cellStyle name="Currency 8 2 2 3 7" xfId="39690"/>
    <cellStyle name="Currency 8 2 2 4" xfId="7733"/>
    <cellStyle name="Currency 8 2 2 5" xfId="7734"/>
    <cellStyle name="Currency 8 2 2 6" xfId="7735"/>
    <cellStyle name="Currency 8 2 2 7" xfId="7736"/>
    <cellStyle name="Currency 8 2 2 8" xfId="7737"/>
    <cellStyle name="Currency 8 2 2 9" xfId="38776"/>
    <cellStyle name="Currency 8 2 3" xfId="7738"/>
    <cellStyle name="Currency 8 2 3 2" xfId="7739"/>
    <cellStyle name="Currency 8 2 3 2 2" xfId="7740"/>
    <cellStyle name="Currency 8 2 3 2 3" xfId="7741"/>
    <cellStyle name="Currency 8 2 3 2 4" xfId="7742"/>
    <cellStyle name="Currency 8 2 3 2 5" xfId="7743"/>
    <cellStyle name="Currency 8 2 3 2 6" xfId="7744"/>
    <cellStyle name="Currency 8 2 3 2 7" xfId="39768"/>
    <cellStyle name="Currency 8 2 3 3" xfId="7745"/>
    <cellStyle name="Currency 8 2 3 4" xfId="7746"/>
    <cellStyle name="Currency 8 2 3 5" xfId="7747"/>
    <cellStyle name="Currency 8 2 3 6" xfId="7748"/>
    <cellStyle name="Currency 8 2 3 7" xfId="7749"/>
    <cellStyle name="Currency 8 2 3 8" xfId="38778"/>
    <cellStyle name="Currency 8 2 4" xfId="7750"/>
    <cellStyle name="Currency 8 2 4 2" xfId="7751"/>
    <cellStyle name="Currency 8 2 4 3" xfId="7752"/>
    <cellStyle name="Currency 8 2 4 4" xfId="7753"/>
    <cellStyle name="Currency 8 2 4 5" xfId="7754"/>
    <cellStyle name="Currency 8 2 4 6" xfId="7755"/>
    <cellStyle name="Currency 8 2 4 7" xfId="39624"/>
    <cellStyle name="Currency 8 2 5" xfId="7756"/>
    <cellStyle name="Currency 8 2 6" xfId="7757"/>
    <cellStyle name="Currency 8 2 7" xfId="7758"/>
    <cellStyle name="Currency 8 2 8" xfId="7759"/>
    <cellStyle name="Currency 8 2 9" xfId="7760"/>
    <cellStyle name="Currency 8 3" xfId="7761"/>
    <cellStyle name="Currency 8 3 2" xfId="7762"/>
    <cellStyle name="Currency 8 3 2 2" xfId="7763"/>
    <cellStyle name="Currency 8 3 2 2 2" xfId="7764"/>
    <cellStyle name="Currency 8 3 2 2 3" xfId="7765"/>
    <cellStyle name="Currency 8 3 2 2 4" xfId="7766"/>
    <cellStyle name="Currency 8 3 2 2 5" xfId="7767"/>
    <cellStyle name="Currency 8 3 2 2 6" xfId="7768"/>
    <cellStyle name="Currency 8 3 2 2 7" xfId="39795"/>
    <cellStyle name="Currency 8 3 2 3" xfId="7769"/>
    <cellStyle name="Currency 8 3 2 4" xfId="7770"/>
    <cellStyle name="Currency 8 3 2 5" xfId="7771"/>
    <cellStyle name="Currency 8 3 2 6" xfId="7772"/>
    <cellStyle name="Currency 8 3 2 7" xfId="7773"/>
    <cellStyle name="Currency 8 3 2 8" xfId="38780"/>
    <cellStyle name="Currency 8 3 3" xfId="7774"/>
    <cellStyle name="Currency 8 3 3 2" xfId="7775"/>
    <cellStyle name="Currency 8 3 3 3" xfId="7776"/>
    <cellStyle name="Currency 8 3 3 4" xfId="7777"/>
    <cellStyle name="Currency 8 3 3 5" xfId="7778"/>
    <cellStyle name="Currency 8 3 3 6" xfId="7779"/>
    <cellStyle name="Currency 8 3 3 7" xfId="39654"/>
    <cellStyle name="Currency 8 3 4" xfId="7780"/>
    <cellStyle name="Currency 8 3 5" xfId="7781"/>
    <cellStyle name="Currency 8 3 6" xfId="7782"/>
    <cellStyle name="Currency 8 3 7" xfId="7783"/>
    <cellStyle name="Currency 8 3 8" xfId="7784"/>
    <cellStyle name="Currency 8 3 9" xfId="38779"/>
    <cellStyle name="Currency 8 4" xfId="7785"/>
    <cellStyle name="Currency 8 4 2" xfId="7786"/>
    <cellStyle name="Currency 8 4 2 2" xfId="7787"/>
    <cellStyle name="Currency 8 4 2 3" xfId="7788"/>
    <cellStyle name="Currency 8 4 2 4" xfId="7789"/>
    <cellStyle name="Currency 8 4 2 5" xfId="7790"/>
    <cellStyle name="Currency 8 4 2 6" xfId="7791"/>
    <cellStyle name="Currency 8 4 2 7" xfId="39730"/>
    <cellStyle name="Currency 8 4 3" xfId="7792"/>
    <cellStyle name="Currency 8 4 4" xfId="7793"/>
    <cellStyle name="Currency 8 4 5" xfId="7794"/>
    <cellStyle name="Currency 8 4 6" xfId="7795"/>
    <cellStyle name="Currency 8 4 7" xfId="7796"/>
    <cellStyle name="Currency 8 4 8" xfId="38781"/>
    <cellStyle name="Currency 8 5" xfId="7797"/>
    <cellStyle name="Currency 8 5 2" xfId="7798"/>
    <cellStyle name="Currency 8 5 3" xfId="7799"/>
    <cellStyle name="Currency 8 5 4" xfId="7800"/>
    <cellStyle name="Currency 8 5 5" xfId="7801"/>
    <cellStyle name="Currency 8 5 6" xfId="7802"/>
    <cellStyle name="Currency 8 5 7" xfId="39588"/>
    <cellStyle name="Currency 8 6" xfId="7803"/>
    <cellStyle name="Currency 8 7" xfId="7804"/>
    <cellStyle name="Currency 8 8" xfId="7805"/>
    <cellStyle name="Currency 8 9" xfId="7806"/>
    <cellStyle name="Currency 9" xfId="7807"/>
    <cellStyle name="Currency 9 10" xfId="7808"/>
    <cellStyle name="Currency 9 11" xfId="38782"/>
    <cellStyle name="Currency 9 2" xfId="7809"/>
    <cellStyle name="Currency 9 2 10" xfId="38783"/>
    <cellStyle name="Currency 9 2 2" xfId="7810"/>
    <cellStyle name="Currency 9 2 2 2" xfId="7811"/>
    <cellStyle name="Currency 9 2 2 2 2" xfId="7812"/>
    <cellStyle name="Currency 9 2 2 2 2 2" xfId="7813"/>
    <cellStyle name="Currency 9 2 2 2 2 3" xfId="7814"/>
    <cellStyle name="Currency 9 2 2 2 2 4" xfId="7815"/>
    <cellStyle name="Currency 9 2 2 2 2 5" xfId="7816"/>
    <cellStyle name="Currency 9 2 2 2 2 6" xfId="7817"/>
    <cellStyle name="Currency 9 2 2 2 2 7" xfId="39834"/>
    <cellStyle name="Currency 9 2 2 2 3" xfId="7818"/>
    <cellStyle name="Currency 9 2 2 2 4" xfId="7819"/>
    <cellStyle name="Currency 9 2 2 2 5" xfId="7820"/>
    <cellStyle name="Currency 9 2 2 2 6" xfId="7821"/>
    <cellStyle name="Currency 9 2 2 2 7" xfId="7822"/>
    <cellStyle name="Currency 9 2 2 2 8" xfId="38785"/>
    <cellStyle name="Currency 9 2 2 3" xfId="7823"/>
    <cellStyle name="Currency 9 2 2 3 2" xfId="7824"/>
    <cellStyle name="Currency 9 2 2 3 3" xfId="7825"/>
    <cellStyle name="Currency 9 2 2 3 4" xfId="7826"/>
    <cellStyle name="Currency 9 2 2 3 5" xfId="7827"/>
    <cellStyle name="Currency 9 2 2 3 6" xfId="7828"/>
    <cellStyle name="Currency 9 2 2 3 7" xfId="39693"/>
    <cellStyle name="Currency 9 2 2 4" xfId="7829"/>
    <cellStyle name="Currency 9 2 2 5" xfId="7830"/>
    <cellStyle name="Currency 9 2 2 6" xfId="7831"/>
    <cellStyle name="Currency 9 2 2 7" xfId="7832"/>
    <cellStyle name="Currency 9 2 2 8" xfId="7833"/>
    <cellStyle name="Currency 9 2 2 9" xfId="38784"/>
    <cellStyle name="Currency 9 2 3" xfId="7834"/>
    <cellStyle name="Currency 9 2 3 2" xfId="7835"/>
    <cellStyle name="Currency 9 2 3 2 2" xfId="7836"/>
    <cellStyle name="Currency 9 2 3 2 3" xfId="7837"/>
    <cellStyle name="Currency 9 2 3 2 4" xfId="7838"/>
    <cellStyle name="Currency 9 2 3 2 5" xfId="7839"/>
    <cellStyle name="Currency 9 2 3 2 6" xfId="7840"/>
    <cellStyle name="Currency 9 2 3 2 7" xfId="39771"/>
    <cellStyle name="Currency 9 2 3 3" xfId="7841"/>
    <cellStyle name="Currency 9 2 3 4" xfId="7842"/>
    <cellStyle name="Currency 9 2 3 5" xfId="7843"/>
    <cellStyle name="Currency 9 2 3 6" xfId="7844"/>
    <cellStyle name="Currency 9 2 3 7" xfId="7845"/>
    <cellStyle name="Currency 9 2 3 8" xfId="38786"/>
    <cellStyle name="Currency 9 2 4" xfId="7846"/>
    <cellStyle name="Currency 9 2 4 2" xfId="7847"/>
    <cellStyle name="Currency 9 2 4 3" xfId="7848"/>
    <cellStyle name="Currency 9 2 4 4" xfId="7849"/>
    <cellStyle name="Currency 9 2 4 5" xfId="7850"/>
    <cellStyle name="Currency 9 2 4 6" xfId="7851"/>
    <cellStyle name="Currency 9 2 4 7" xfId="39627"/>
    <cellStyle name="Currency 9 2 5" xfId="7852"/>
    <cellStyle name="Currency 9 2 6" xfId="7853"/>
    <cellStyle name="Currency 9 2 7" xfId="7854"/>
    <cellStyle name="Currency 9 2 8" xfId="7855"/>
    <cellStyle name="Currency 9 2 9" xfId="7856"/>
    <cellStyle name="Currency 9 3" xfId="7857"/>
    <cellStyle name="Currency 9 3 2" xfId="7858"/>
    <cellStyle name="Currency 9 3 2 2" xfId="7859"/>
    <cellStyle name="Currency 9 3 2 2 2" xfId="7860"/>
    <cellStyle name="Currency 9 3 2 2 3" xfId="7861"/>
    <cellStyle name="Currency 9 3 2 2 4" xfId="7862"/>
    <cellStyle name="Currency 9 3 2 2 5" xfId="7863"/>
    <cellStyle name="Currency 9 3 2 2 6" xfId="7864"/>
    <cellStyle name="Currency 9 3 2 2 7" xfId="39798"/>
    <cellStyle name="Currency 9 3 2 3" xfId="7865"/>
    <cellStyle name="Currency 9 3 2 4" xfId="7866"/>
    <cellStyle name="Currency 9 3 2 5" xfId="7867"/>
    <cellStyle name="Currency 9 3 2 6" xfId="7868"/>
    <cellStyle name="Currency 9 3 2 7" xfId="7869"/>
    <cellStyle name="Currency 9 3 2 8" xfId="38788"/>
    <cellStyle name="Currency 9 3 3" xfId="7870"/>
    <cellStyle name="Currency 9 3 3 2" xfId="7871"/>
    <cellStyle name="Currency 9 3 3 3" xfId="7872"/>
    <cellStyle name="Currency 9 3 3 4" xfId="7873"/>
    <cellStyle name="Currency 9 3 3 5" xfId="7874"/>
    <cellStyle name="Currency 9 3 3 6" xfId="7875"/>
    <cellStyle name="Currency 9 3 3 7" xfId="39657"/>
    <cellStyle name="Currency 9 3 4" xfId="7876"/>
    <cellStyle name="Currency 9 3 5" xfId="7877"/>
    <cellStyle name="Currency 9 3 6" xfId="7878"/>
    <cellStyle name="Currency 9 3 7" xfId="7879"/>
    <cellStyle name="Currency 9 3 8" xfId="7880"/>
    <cellStyle name="Currency 9 3 9" xfId="38787"/>
    <cellStyle name="Currency 9 4" xfId="7881"/>
    <cellStyle name="Currency 9 4 2" xfId="7882"/>
    <cellStyle name="Currency 9 4 2 2" xfId="7883"/>
    <cellStyle name="Currency 9 4 2 3" xfId="7884"/>
    <cellStyle name="Currency 9 4 2 4" xfId="7885"/>
    <cellStyle name="Currency 9 4 2 5" xfId="7886"/>
    <cellStyle name="Currency 9 4 2 6" xfId="7887"/>
    <cellStyle name="Currency 9 4 2 7" xfId="39733"/>
    <cellStyle name="Currency 9 4 3" xfId="7888"/>
    <cellStyle name="Currency 9 4 4" xfId="7889"/>
    <cellStyle name="Currency 9 4 5" xfId="7890"/>
    <cellStyle name="Currency 9 4 6" xfId="7891"/>
    <cellStyle name="Currency 9 4 7" xfId="7892"/>
    <cellStyle name="Currency 9 4 8" xfId="38789"/>
    <cellStyle name="Currency 9 5" xfId="7893"/>
    <cellStyle name="Currency 9 5 2" xfId="7894"/>
    <cellStyle name="Currency 9 5 3" xfId="7895"/>
    <cellStyle name="Currency 9 5 4" xfId="7896"/>
    <cellStyle name="Currency 9 5 5" xfId="7897"/>
    <cellStyle name="Currency 9 5 6" xfId="7898"/>
    <cellStyle name="Currency 9 5 7" xfId="39591"/>
    <cellStyle name="Currency 9 6" xfId="7899"/>
    <cellStyle name="Currency 9 7" xfId="7900"/>
    <cellStyle name="Currency 9 8" xfId="7901"/>
    <cellStyle name="Currency 9 9" xfId="7902"/>
    <cellStyle name="Data Entry Centred" xfId="199"/>
    <cellStyle name="Data Entry Date" xfId="200"/>
    <cellStyle name="Data Entry Date 2" xfId="7903"/>
    <cellStyle name="Data Entry Date 2 2" xfId="7904"/>
    <cellStyle name="Data Entry Date 3" xfId="7905"/>
    <cellStyle name="Data Entry Date 4" xfId="7906"/>
    <cellStyle name="Data Entry Heavy Box" xfId="201"/>
    <cellStyle name="Data Entry Heavy Box 2" xfId="7907"/>
    <cellStyle name="Data Entry Heavy Box 3" xfId="7908"/>
    <cellStyle name="Data Entry Heavy Box 4" xfId="38548"/>
    <cellStyle name="Data Entry RtJust" xfId="202"/>
    <cellStyle name="Data Entry RtJust 2" xfId="7909"/>
    <cellStyle name="Data Entry RtJust 2 2" xfId="7910"/>
    <cellStyle name="Data Entry RtJust 3" xfId="7911"/>
    <cellStyle name="Data Entry RtJust 4" xfId="7912"/>
    <cellStyle name="Data Input" xfId="6"/>
    <cellStyle name="Data Input 10" xfId="7913"/>
    <cellStyle name="Data Input 11" xfId="40251"/>
    <cellStyle name="Data Input 11 2" xfId="40291"/>
    <cellStyle name="Data Input 12" xfId="40252"/>
    <cellStyle name="Data Input 13" xfId="40253"/>
    <cellStyle name="Data Input 2" xfId="203"/>
    <cellStyle name="Data Input 2 2" xfId="204"/>
    <cellStyle name="Data Input 2 2 2" xfId="7914"/>
    <cellStyle name="Data Input 2 2 3" xfId="7915"/>
    <cellStyle name="Data Input 2 3" xfId="7916"/>
    <cellStyle name="Data Input 2 3 10" xfId="7917"/>
    <cellStyle name="Data Input 2 3 11" xfId="7918"/>
    <cellStyle name="Data Input 2 3 12" xfId="7919"/>
    <cellStyle name="Data Input 2 3 13" xfId="7920"/>
    <cellStyle name="Data Input 2 3 14" xfId="7921"/>
    <cellStyle name="Data Input 2 3 15" xfId="7922"/>
    <cellStyle name="Data Input 2 3 16" xfId="7923"/>
    <cellStyle name="Data Input 2 3 17" xfId="7924"/>
    <cellStyle name="Data Input 2 3 18" xfId="7925"/>
    <cellStyle name="Data Input 2 3 19" xfId="7926"/>
    <cellStyle name="Data Input 2 3 2" xfId="7927"/>
    <cellStyle name="Data Input 2 3 2 10" xfId="7928"/>
    <cellStyle name="Data Input 2 3 2 11" xfId="7929"/>
    <cellStyle name="Data Input 2 3 2 12" xfId="7930"/>
    <cellStyle name="Data Input 2 3 2 13" xfId="7931"/>
    <cellStyle name="Data Input 2 3 2 14" xfId="7932"/>
    <cellStyle name="Data Input 2 3 2 15" xfId="7933"/>
    <cellStyle name="Data Input 2 3 2 16" xfId="7934"/>
    <cellStyle name="Data Input 2 3 2 17" xfId="7935"/>
    <cellStyle name="Data Input 2 3 2 18" xfId="7936"/>
    <cellStyle name="Data Input 2 3 2 19" xfId="7937"/>
    <cellStyle name="Data Input 2 3 2 2" xfId="7938"/>
    <cellStyle name="Data Input 2 3 2 2 10" xfId="7939"/>
    <cellStyle name="Data Input 2 3 2 2 11" xfId="7940"/>
    <cellStyle name="Data Input 2 3 2 2 12" xfId="7941"/>
    <cellStyle name="Data Input 2 3 2 2 13" xfId="7942"/>
    <cellStyle name="Data Input 2 3 2 2 14" xfId="7943"/>
    <cellStyle name="Data Input 2 3 2 2 15" xfId="7944"/>
    <cellStyle name="Data Input 2 3 2 2 16" xfId="7945"/>
    <cellStyle name="Data Input 2 3 2 2 17" xfId="7946"/>
    <cellStyle name="Data Input 2 3 2 2 18" xfId="7947"/>
    <cellStyle name="Data Input 2 3 2 2 19" xfId="7948"/>
    <cellStyle name="Data Input 2 3 2 2 2" xfId="7949"/>
    <cellStyle name="Data Input 2 3 2 2 20" xfId="7950"/>
    <cellStyle name="Data Input 2 3 2 2 21" xfId="7951"/>
    <cellStyle name="Data Input 2 3 2 2 22" xfId="7952"/>
    <cellStyle name="Data Input 2 3 2 2 23" xfId="7953"/>
    <cellStyle name="Data Input 2 3 2 2 24" xfId="7954"/>
    <cellStyle name="Data Input 2 3 2 2 25" xfId="7955"/>
    <cellStyle name="Data Input 2 3 2 2 26" xfId="7956"/>
    <cellStyle name="Data Input 2 3 2 2 27" xfId="7957"/>
    <cellStyle name="Data Input 2 3 2 2 28" xfId="7958"/>
    <cellStyle name="Data Input 2 3 2 2 29" xfId="7959"/>
    <cellStyle name="Data Input 2 3 2 2 3" xfId="7960"/>
    <cellStyle name="Data Input 2 3 2 2 30" xfId="7961"/>
    <cellStyle name="Data Input 2 3 2 2 31" xfId="7962"/>
    <cellStyle name="Data Input 2 3 2 2 32" xfId="7963"/>
    <cellStyle name="Data Input 2 3 2 2 33" xfId="40206"/>
    <cellStyle name="Data Input 2 3 2 2 4" xfId="7964"/>
    <cellStyle name="Data Input 2 3 2 2 5" xfId="7965"/>
    <cellStyle name="Data Input 2 3 2 2 6" xfId="7966"/>
    <cellStyle name="Data Input 2 3 2 2 7" xfId="7967"/>
    <cellStyle name="Data Input 2 3 2 2 8" xfId="7968"/>
    <cellStyle name="Data Input 2 3 2 2 9" xfId="7969"/>
    <cellStyle name="Data Input 2 3 2 20" xfId="7970"/>
    <cellStyle name="Data Input 2 3 2 21" xfId="7971"/>
    <cellStyle name="Data Input 2 3 2 22" xfId="7972"/>
    <cellStyle name="Data Input 2 3 2 23" xfId="7973"/>
    <cellStyle name="Data Input 2 3 2 24" xfId="7974"/>
    <cellStyle name="Data Input 2 3 2 25" xfId="7975"/>
    <cellStyle name="Data Input 2 3 2 26" xfId="7976"/>
    <cellStyle name="Data Input 2 3 2 27" xfId="7977"/>
    <cellStyle name="Data Input 2 3 2 28" xfId="7978"/>
    <cellStyle name="Data Input 2 3 2 29" xfId="7979"/>
    <cellStyle name="Data Input 2 3 2 3" xfId="7980"/>
    <cellStyle name="Data Input 2 3 2 30" xfId="7981"/>
    <cellStyle name="Data Input 2 3 2 31" xfId="7982"/>
    <cellStyle name="Data Input 2 3 2 32" xfId="7983"/>
    <cellStyle name="Data Input 2 3 2 33" xfId="7984"/>
    <cellStyle name="Data Input 2 3 2 34" xfId="7985"/>
    <cellStyle name="Data Input 2 3 2 35" xfId="38791"/>
    <cellStyle name="Data Input 2 3 2 4" xfId="7986"/>
    <cellStyle name="Data Input 2 3 2 5" xfId="7987"/>
    <cellStyle name="Data Input 2 3 2 6" xfId="7988"/>
    <cellStyle name="Data Input 2 3 2 7" xfId="7989"/>
    <cellStyle name="Data Input 2 3 2 8" xfId="7990"/>
    <cellStyle name="Data Input 2 3 2 9" xfId="7991"/>
    <cellStyle name="Data Input 2 3 20" xfId="7992"/>
    <cellStyle name="Data Input 2 3 21" xfId="7993"/>
    <cellStyle name="Data Input 2 3 22" xfId="7994"/>
    <cellStyle name="Data Input 2 3 23" xfId="7995"/>
    <cellStyle name="Data Input 2 3 24" xfId="7996"/>
    <cellStyle name="Data Input 2 3 25" xfId="7997"/>
    <cellStyle name="Data Input 2 3 26" xfId="7998"/>
    <cellStyle name="Data Input 2 3 27" xfId="7999"/>
    <cellStyle name="Data Input 2 3 28" xfId="8000"/>
    <cellStyle name="Data Input 2 3 29" xfId="8001"/>
    <cellStyle name="Data Input 2 3 3" xfId="8002"/>
    <cellStyle name="Data Input 2 3 3 10" xfId="8003"/>
    <cellStyle name="Data Input 2 3 3 11" xfId="8004"/>
    <cellStyle name="Data Input 2 3 3 12" xfId="8005"/>
    <cellStyle name="Data Input 2 3 3 13" xfId="8006"/>
    <cellStyle name="Data Input 2 3 3 14" xfId="8007"/>
    <cellStyle name="Data Input 2 3 3 15" xfId="8008"/>
    <cellStyle name="Data Input 2 3 3 16" xfId="8009"/>
    <cellStyle name="Data Input 2 3 3 17" xfId="8010"/>
    <cellStyle name="Data Input 2 3 3 18" xfId="8011"/>
    <cellStyle name="Data Input 2 3 3 19" xfId="8012"/>
    <cellStyle name="Data Input 2 3 3 2" xfId="8013"/>
    <cellStyle name="Data Input 2 3 3 20" xfId="8014"/>
    <cellStyle name="Data Input 2 3 3 21" xfId="8015"/>
    <cellStyle name="Data Input 2 3 3 22" xfId="8016"/>
    <cellStyle name="Data Input 2 3 3 23" xfId="8017"/>
    <cellStyle name="Data Input 2 3 3 24" xfId="8018"/>
    <cellStyle name="Data Input 2 3 3 25" xfId="8019"/>
    <cellStyle name="Data Input 2 3 3 26" xfId="8020"/>
    <cellStyle name="Data Input 2 3 3 27" xfId="8021"/>
    <cellStyle name="Data Input 2 3 3 28" xfId="8022"/>
    <cellStyle name="Data Input 2 3 3 29" xfId="8023"/>
    <cellStyle name="Data Input 2 3 3 3" xfId="8024"/>
    <cellStyle name="Data Input 2 3 3 30" xfId="8025"/>
    <cellStyle name="Data Input 2 3 3 31" xfId="8026"/>
    <cellStyle name="Data Input 2 3 3 32" xfId="8027"/>
    <cellStyle name="Data Input 2 3 3 33" xfId="40013"/>
    <cellStyle name="Data Input 2 3 3 4" xfId="8028"/>
    <cellStyle name="Data Input 2 3 3 5" xfId="8029"/>
    <cellStyle name="Data Input 2 3 3 6" xfId="8030"/>
    <cellStyle name="Data Input 2 3 3 7" xfId="8031"/>
    <cellStyle name="Data Input 2 3 3 8" xfId="8032"/>
    <cellStyle name="Data Input 2 3 3 9" xfId="8033"/>
    <cellStyle name="Data Input 2 3 30" xfId="8034"/>
    <cellStyle name="Data Input 2 3 31" xfId="8035"/>
    <cellStyle name="Data Input 2 3 32" xfId="8036"/>
    <cellStyle name="Data Input 2 3 33" xfId="8037"/>
    <cellStyle name="Data Input 2 3 34" xfId="8038"/>
    <cellStyle name="Data Input 2 3 35" xfId="8039"/>
    <cellStyle name="Data Input 2 3 36" xfId="38790"/>
    <cellStyle name="Data Input 2 3 4" xfId="8040"/>
    <cellStyle name="Data Input 2 3 5" xfId="8041"/>
    <cellStyle name="Data Input 2 3 6" xfId="8042"/>
    <cellStyle name="Data Input 2 3 7" xfId="8043"/>
    <cellStyle name="Data Input 2 3 8" xfId="8044"/>
    <cellStyle name="Data Input 2 3 9" xfId="8045"/>
    <cellStyle name="Data Input 2 4" xfId="8046"/>
    <cellStyle name="Data Input 2 4 10" xfId="8047"/>
    <cellStyle name="Data Input 2 4 11" xfId="8048"/>
    <cellStyle name="Data Input 2 4 12" xfId="8049"/>
    <cellStyle name="Data Input 2 4 13" xfId="8050"/>
    <cellStyle name="Data Input 2 4 14" xfId="8051"/>
    <cellStyle name="Data Input 2 4 15" xfId="8052"/>
    <cellStyle name="Data Input 2 4 16" xfId="8053"/>
    <cellStyle name="Data Input 2 4 17" xfId="8054"/>
    <cellStyle name="Data Input 2 4 18" xfId="8055"/>
    <cellStyle name="Data Input 2 4 19" xfId="8056"/>
    <cellStyle name="Data Input 2 4 2" xfId="8057"/>
    <cellStyle name="Data Input 2 4 2 10" xfId="8058"/>
    <cellStyle name="Data Input 2 4 2 11" xfId="8059"/>
    <cellStyle name="Data Input 2 4 2 12" xfId="8060"/>
    <cellStyle name="Data Input 2 4 2 13" xfId="8061"/>
    <cellStyle name="Data Input 2 4 2 14" xfId="8062"/>
    <cellStyle name="Data Input 2 4 2 15" xfId="8063"/>
    <cellStyle name="Data Input 2 4 2 16" xfId="8064"/>
    <cellStyle name="Data Input 2 4 2 17" xfId="8065"/>
    <cellStyle name="Data Input 2 4 2 18" xfId="8066"/>
    <cellStyle name="Data Input 2 4 2 19" xfId="8067"/>
    <cellStyle name="Data Input 2 4 2 2" xfId="8068"/>
    <cellStyle name="Data Input 2 4 2 2 10" xfId="8069"/>
    <cellStyle name="Data Input 2 4 2 2 11" xfId="8070"/>
    <cellStyle name="Data Input 2 4 2 2 12" xfId="8071"/>
    <cellStyle name="Data Input 2 4 2 2 13" xfId="8072"/>
    <cellStyle name="Data Input 2 4 2 2 14" xfId="8073"/>
    <cellStyle name="Data Input 2 4 2 2 15" xfId="8074"/>
    <cellStyle name="Data Input 2 4 2 2 16" xfId="8075"/>
    <cellStyle name="Data Input 2 4 2 2 17" xfId="8076"/>
    <cellStyle name="Data Input 2 4 2 2 18" xfId="8077"/>
    <cellStyle name="Data Input 2 4 2 2 19" xfId="8078"/>
    <cellStyle name="Data Input 2 4 2 2 2" xfId="8079"/>
    <cellStyle name="Data Input 2 4 2 2 20" xfId="8080"/>
    <cellStyle name="Data Input 2 4 2 2 21" xfId="8081"/>
    <cellStyle name="Data Input 2 4 2 2 22" xfId="8082"/>
    <cellStyle name="Data Input 2 4 2 2 23" xfId="8083"/>
    <cellStyle name="Data Input 2 4 2 2 24" xfId="8084"/>
    <cellStyle name="Data Input 2 4 2 2 25" xfId="8085"/>
    <cellStyle name="Data Input 2 4 2 2 26" xfId="8086"/>
    <cellStyle name="Data Input 2 4 2 2 27" xfId="8087"/>
    <cellStyle name="Data Input 2 4 2 2 28" xfId="8088"/>
    <cellStyle name="Data Input 2 4 2 2 29" xfId="8089"/>
    <cellStyle name="Data Input 2 4 2 2 3" xfId="8090"/>
    <cellStyle name="Data Input 2 4 2 2 30" xfId="8091"/>
    <cellStyle name="Data Input 2 4 2 2 31" xfId="8092"/>
    <cellStyle name="Data Input 2 4 2 2 32" xfId="8093"/>
    <cellStyle name="Data Input 2 4 2 2 33" xfId="40105"/>
    <cellStyle name="Data Input 2 4 2 2 4" xfId="8094"/>
    <cellStyle name="Data Input 2 4 2 2 5" xfId="8095"/>
    <cellStyle name="Data Input 2 4 2 2 6" xfId="8096"/>
    <cellStyle name="Data Input 2 4 2 2 7" xfId="8097"/>
    <cellStyle name="Data Input 2 4 2 2 8" xfId="8098"/>
    <cellStyle name="Data Input 2 4 2 2 9" xfId="8099"/>
    <cellStyle name="Data Input 2 4 2 20" xfId="8100"/>
    <cellStyle name="Data Input 2 4 2 21" xfId="8101"/>
    <cellStyle name="Data Input 2 4 2 22" xfId="8102"/>
    <cellStyle name="Data Input 2 4 2 23" xfId="8103"/>
    <cellStyle name="Data Input 2 4 2 24" xfId="8104"/>
    <cellStyle name="Data Input 2 4 2 25" xfId="8105"/>
    <cellStyle name="Data Input 2 4 2 26" xfId="8106"/>
    <cellStyle name="Data Input 2 4 2 27" xfId="8107"/>
    <cellStyle name="Data Input 2 4 2 28" xfId="8108"/>
    <cellStyle name="Data Input 2 4 2 29" xfId="8109"/>
    <cellStyle name="Data Input 2 4 2 3" xfId="8110"/>
    <cellStyle name="Data Input 2 4 2 30" xfId="8111"/>
    <cellStyle name="Data Input 2 4 2 31" xfId="8112"/>
    <cellStyle name="Data Input 2 4 2 32" xfId="8113"/>
    <cellStyle name="Data Input 2 4 2 33" xfId="8114"/>
    <cellStyle name="Data Input 2 4 2 34" xfId="8115"/>
    <cellStyle name="Data Input 2 4 2 35" xfId="38793"/>
    <cellStyle name="Data Input 2 4 2 4" xfId="8116"/>
    <cellStyle name="Data Input 2 4 2 5" xfId="8117"/>
    <cellStyle name="Data Input 2 4 2 6" xfId="8118"/>
    <cellStyle name="Data Input 2 4 2 7" xfId="8119"/>
    <cellStyle name="Data Input 2 4 2 8" xfId="8120"/>
    <cellStyle name="Data Input 2 4 2 9" xfId="8121"/>
    <cellStyle name="Data Input 2 4 20" xfId="8122"/>
    <cellStyle name="Data Input 2 4 21" xfId="8123"/>
    <cellStyle name="Data Input 2 4 22" xfId="8124"/>
    <cellStyle name="Data Input 2 4 23" xfId="8125"/>
    <cellStyle name="Data Input 2 4 24" xfId="8126"/>
    <cellStyle name="Data Input 2 4 25" xfId="8127"/>
    <cellStyle name="Data Input 2 4 26" xfId="8128"/>
    <cellStyle name="Data Input 2 4 27" xfId="8129"/>
    <cellStyle name="Data Input 2 4 28" xfId="8130"/>
    <cellStyle name="Data Input 2 4 29" xfId="8131"/>
    <cellStyle name="Data Input 2 4 3" xfId="8132"/>
    <cellStyle name="Data Input 2 4 3 10" xfId="8133"/>
    <cellStyle name="Data Input 2 4 3 11" xfId="8134"/>
    <cellStyle name="Data Input 2 4 3 12" xfId="8135"/>
    <cellStyle name="Data Input 2 4 3 13" xfId="8136"/>
    <cellStyle name="Data Input 2 4 3 14" xfId="8137"/>
    <cellStyle name="Data Input 2 4 3 15" xfId="8138"/>
    <cellStyle name="Data Input 2 4 3 16" xfId="8139"/>
    <cellStyle name="Data Input 2 4 3 17" xfId="8140"/>
    <cellStyle name="Data Input 2 4 3 18" xfId="8141"/>
    <cellStyle name="Data Input 2 4 3 19" xfId="8142"/>
    <cellStyle name="Data Input 2 4 3 2" xfId="8143"/>
    <cellStyle name="Data Input 2 4 3 2 10" xfId="8144"/>
    <cellStyle name="Data Input 2 4 3 2 11" xfId="8145"/>
    <cellStyle name="Data Input 2 4 3 2 12" xfId="8146"/>
    <cellStyle name="Data Input 2 4 3 2 13" xfId="8147"/>
    <cellStyle name="Data Input 2 4 3 2 14" xfId="8148"/>
    <cellStyle name="Data Input 2 4 3 2 15" xfId="8149"/>
    <cellStyle name="Data Input 2 4 3 2 16" xfId="8150"/>
    <cellStyle name="Data Input 2 4 3 2 17" xfId="8151"/>
    <cellStyle name="Data Input 2 4 3 2 18" xfId="8152"/>
    <cellStyle name="Data Input 2 4 3 2 19" xfId="8153"/>
    <cellStyle name="Data Input 2 4 3 2 2" xfId="8154"/>
    <cellStyle name="Data Input 2 4 3 2 20" xfId="8155"/>
    <cellStyle name="Data Input 2 4 3 2 21" xfId="8156"/>
    <cellStyle name="Data Input 2 4 3 2 22" xfId="8157"/>
    <cellStyle name="Data Input 2 4 3 2 23" xfId="8158"/>
    <cellStyle name="Data Input 2 4 3 2 24" xfId="8159"/>
    <cellStyle name="Data Input 2 4 3 2 25" xfId="8160"/>
    <cellStyle name="Data Input 2 4 3 2 26" xfId="8161"/>
    <cellStyle name="Data Input 2 4 3 2 27" xfId="8162"/>
    <cellStyle name="Data Input 2 4 3 2 28" xfId="8163"/>
    <cellStyle name="Data Input 2 4 3 2 29" xfId="8164"/>
    <cellStyle name="Data Input 2 4 3 2 3" xfId="8165"/>
    <cellStyle name="Data Input 2 4 3 2 30" xfId="8166"/>
    <cellStyle name="Data Input 2 4 3 2 31" xfId="8167"/>
    <cellStyle name="Data Input 2 4 3 2 32" xfId="8168"/>
    <cellStyle name="Data Input 2 4 3 2 33" xfId="40062"/>
    <cellStyle name="Data Input 2 4 3 2 4" xfId="8169"/>
    <cellStyle name="Data Input 2 4 3 2 5" xfId="8170"/>
    <cellStyle name="Data Input 2 4 3 2 6" xfId="8171"/>
    <cellStyle name="Data Input 2 4 3 2 7" xfId="8172"/>
    <cellStyle name="Data Input 2 4 3 2 8" xfId="8173"/>
    <cellStyle name="Data Input 2 4 3 2 9" xfId="8174"/>
    <cellStyle name="Data Input 2 4 3 20" xfId="8175"/>
    <cellStyle name="Data Input 2 4 3 21" xfId="8176"/>
    <cellStyle name="Data Input 2 4 3 22" xfId="8177"/>
    <cellStyle name="Data Input 2 4 3 23" xfId="8178"/>
    <cellStyle name="Data Input 2 4 3 24" xfId="8179"/>
    <cellStyle name="Data Input 2 4 3 25" xfId="8180"/>
    <cellStyle name="Data Input 2 4 3 26" xfId="8181"/>
    <cellStyle name="Data Input 2 4 3 27" xfId="8182"/>
    <cellStyle name="Data Input 2 4 3 28" xfId="8183"/>
    <cellStyle name="Data Input 2 4 3 29" xfId="8184"/>
    <cellStyle name="Data Input 2 4 3 3" xfId="8185"/>
    <cellStyle name="Data Input 2 4 3 30" xfId="8186"/>
    <cellStyle name="Data Input 2 4 3 31" xfId="8187"/>
    <cellStyle name="Data Input 2 4 3 32" xfId="8188"/>
    <cellStyle name="Data Input 2 4 3 33" xfId="8189"/>
    <cellStyle name="Data Input 2 4 3 34" xfId="8190"/>
    <cellStyle name="Data Input 2 4 3 35" xfId="38794"/>
    <cellStyle name="Data Input 2 4 3 4" xfId="8191"/>
    <cellStyle name="Data Input 2 4 3 5" xfId="8192"/>
    <cellStyle name="Data Input 2 4 3 6" xfId="8193"/>
    <cellStyle name="Data Input 2 4 3 7" xfId="8194"/>
    <cellStyle name="Data Input 2 4 3 8" xfId="8195"/>
    <cellStyle name="Data Input 2 4 3 9" xfId="8196"/>
    <cellStyle name="Data Input 2 4 30" xfId="8197"/>
    <cellStyle name="Data Input 2 4 31" xfId="8198"/>
    <cellStyle name="Data Input 2 4 32" xfId="8199"/>
    <cellStyle name="Data Input 2 4 33" xfId="8200"/>
    <cellStyle name="Data Input 2 4 34" xfId="8201"/>
    <cellStyle name="Data Input 2 4 35" xfId="8202"/>
    <cellStyle name="Data Input 2 4 36" xfId="8203"/>
    <cellStyle name="Data Input 2 4 37" xfId="38792"/>
    <cellStyle name="Data Input 2 4 4" xfId="8204"/>
    <cellStyle name="Data Input 2 4 4 10" xfId="8205"/>
    <cellStyle name="Data Input 2 4 4 11" xfId="8206"/>
    <cellStyle name="Data Input 2 4 4 12" xfId="8207"/>
    <cellStyle name="Data Input 2 4 4 13" xfId="8208"/>
    <cellStyle name="Data Input 2 4 4 2" xfId="8209"/>
    <cellStyle name="Data Input 2 4 4 3" xfId="8210"/>
    <cellStyle name="Data Input 2 4 4 4" xfId="8211"/>
    <cellStyle name="Data Input 2 4 4 5" xfId="8212"/>
    <cellStyle name="Data Input 2 4 4 6" xfId="8213"/>
    <cellStyle name="Data Input 2 4 4 7" xfId="8214"/>
    <cellStyle name="Data Input 2 4 4 8" xfId="8215"/>
    <cellStyle name="Data Input 2 4 4 9" xfId="8216"/>
    <cellStyle name="Data Input 2 4 5" xfId="8217"/>
    <cellStyle name="Data Input 2 4 6" xfId="8218"/>
    <cellStyle name="Data Input 2 4 7" xfId="8219"/>
    <cellStyle name="Data Input 2 4 8" xfId="8220"/>
    <cellStyle name="Data Input 2 4 9" xfId="8221"/>
    <cellStyle name="Data Input 2 5" xfId="8222"/>
    <cellStyle name="Data Input 2 5 10" xfId="8223"/>
    <cellStyle name="Data Input 2 5 11" xfId="8224"/>
    <cellStyle name="Data Input 2 5 12" xfId="8225"/>
    <cellStyle name="Data Input 2 5 13" xfId="8226"/>
    <cellStyle name="Data Input 2 5 14" xfId="39551"/>
    <cellStyle name="Data Input 2 5 2" xfId="8227"/>
    <cellStyle name="Data Input 2 5 3" xfId="8228"/>
    <cellStyle name="Data Input 2 5 4" xfId="8229"/>
    <cellStyle name="Data Input 2 5 5" xfId="8230"/>
    <cellStyle name="Data Input 2 5 6" xfId="8231"/>
    <cellStyle name="Data Input 2 5 7" xfId="8232"/>
    <cellStyle name="Data Input 2 5 8" xfId="8233"/>
    <cellStyle name="Data Input 2 5 9" xfId="8234"/>
    <cellStyle name="Data Input 3" xfId="205"/>
    <cellStyle name="Data Input 3 2" xfId="8235"/>
    <cellStyle name="Data Input 3 3" xfId="8236"/>
    <cellStyle name="Data Input 4" xfId="8237"/>
    <cellStyle name="Data Input 4 2" xfId="8238"/>
    <cellStyle name="Data Input 4 2 10" xfId="8239"/>
    <cellStyle name="Data Input 4 2 11" xfId="8240"/>
    <cellStyle name="Data Input 4 2 12" xfId="8241"/>
    <cellStyle name="Data Input 4 2 13" xfId="8242"/>
    <cellStyle name="Data Input 4 2 14" xfId="8243"/>
    <cellStyle name="Data Input 4 2 15" xfId="8244"/>
    <cellStyle name="Data Input 4 2 16" xfId="8245"/>
    <cellStyle name="Data Input 4 2 17" xfId="8246"/>
    <cellStyle name="Data Input 4 2 18" xfId="8247"/>
    <cellStyle name="Data Input 4 2 19" xfId="8248"/>
    <cellStyle name="Data Input 4 2 2" xfId="8249"/>
    <cellStyle name="Data Input 4 2 2 10" xfId="8250"/>
    <cellStyle name="Data Input 4 2 2 11" xfId="8251"/>
    <cellStyle name="Data Input 4 2 2 12" xfId="8252"/>
    <cellStyle name="Data Input 4 2 2 13" xfId="8253"/>
    <cellStyle name="Data Input 4 2 2 14" xfId="8254"/>
    <cellStyle name="Data Input 4 2 2 15" xfId="8255"/>
    <cellStyle name="Data Input 4 2 2 16" xfId="8256"/>
    <cellStyle name="Data Input 4 2 2 17" xfId="8257"/>
    <cellStyle name="Data Input 4 2 2 18" xfId="8258"/>
    <cellStyle name="Data Input 4 2 2 19" xfId="8259"/>
    <cellStyle name="Data Input 4 2 2 2" xfId="8260"/>
    <cellStyle name="Data Input 4 2 2 2 10" xfId="8261"/>
    <cellStyle name="Data Input 4 2 2 2 11" xfId="8262"/>
    <cellStyle name="Data Input 4 2 2 2 12" xfId="8263"/>
    <cellStyle name="Data Input 4 2 2 2 13" xfId="8264"/>
    <cellStyle name="Data Input 4 2 2 2 14" xfId="8265"/>
    <cellStyle name="Data Input 4 2 2 2 15" xfId="8266"/>
    <cellStyle name="Data Input 4 2 2 2 16" xfId="8267"/>
    <cellStyle name="Data Input 4 2 2 2 17" xfId="8268"/>
    <cellStyle name="Data Input 4 2 2 2 18" xfId="8269"/>
    <cellStyle name="Data Input 4 2 2 2 19" xfId="8270"/>
    <cellStyle name="Data Input 4 2 2 2 2" xfId="8271"/>
    <cellStyle name="Data Input 4 2 2 2 2 10" xfId="8272"/>
    <cellStyle name="Data Input 4 2 2 2 2 11" xfId="8273"/>
    <cellStyle name="Data Input 4 2 2 2 2 12" xfId="8274"/>
    <cellStyle name="Data Input 4 2 2 2 2 13" xfId="8275"/>
    <cellStyle name="Data Input 4 2 2 2 2 14" xfId="8276"/>
    <cellStyle name="Data Input 4 2 2 2 2 15" xfId="8277"/>
    <cellStyle name="Data Input 4 2 2 2 2 16" xfId="8278"/>
    <cellStyle name="Data Input 4 2 2 2 2 17" xfId="8279"/>
    <cellStyle name="Data Input 4 2 2 2 2 18" xfId="8280"/>
    <cellStyle name="Data Input 4 2 2 2 2 19" xfId="8281"/>
    <cellStyle name="Data Input 4 2 2 2 2 2" xfId="8282"/>
    <cellStyle name="Data Input 4 2 2 2 2 20" xfId="8283"/>
    <cellStyle name="Data Input 4 2 2 2 2 21" xfId="8284"/>
    <cellStyle name="Data Input 4 2 2 2 2 22" xfId="8285"/>
    <cellStyle name="Data Input 4 2 2 2 2 23" xfId="8286"/>
    <cellStyle name="Data Input 4 2 2 2 2 24" xfId="8287"/>
    <cellStyle name="Data Input 4 2 2 2 2 25" xfId="8288"/>
    <cellStyle name="Data Input 4 2 2 2 2 26" xfId="8289"/>
    <cellStyle name="Data Input 4 2 2 2 2 27" xfId="8290"/>
    <cellStyle name="Data Input 4 2 2 2 2 28" xfId="8291"/>
    <cellStyle name="Data Input 4 2 2 2 2 29" xfId="8292"/>
    <cellStyle name="Data Input 4 2 2 2 2 3" xfId="8293"/>
    <cellStyle name="Data Input 4 2 2 2 2 30" xfId="8294"/>
    <cellStyle name="Data Input 4 2 2 2 2 31" xfId="8295"/>
    <cellStyle name="Data Input 4 2 2 2 2 32" xfId="8296"/>
    <cellStyle name="Data Input 4 2 2 2 2 33" xfId="40127"/>
    <cellStyle name="Data Input 4 2 2 2 2 4" xfId="8297"/>
    <cellStyle name="Data Input 4 2 2 2 2 5" xfId="8298"/>
    <cellStyle name="Data Input 4 2 2 2 2 6" xfId="8299"/>
    <cellStyle name="Data Input 4 2 2 2 2 7" xfId="8300"/>
    <cellStyle name="Data Input 4 2 2 2 2 8" xfId="8301"/>
    <cellStyle name="Data Input 4 2 2 2 2 9" xfId="8302"/>
    <cellStyle name="Data Input 4 2 2 2 20" xfId="8303"/>
    <cellStyle name="Data Input 4 2 2 2 21" xfId="8304"/>
    <cellStyle name="Data Input 4 2 2 2 22" xfId="8305"/>
    <cellStyle name="Data Input 4 2 2 2 23" xfId="8306"/>
    <cellStyle name="Data Input 4 2 2 2 24" xfId="8307"/>
    <cellStyle name="Data Input 4 2 2 2 25" xfId="8308"/>
    <cellStyle name="Data Input 4 2 2 2 26" xfId="8309"/>
    <cellStyle name="Data Input 4 2 2 2 27" xfId="8310"/>
    <cellStyle name="Data Input 4 2 2 2 28" xfId="8311"/>
    <cellStyle name="Data Input 4 2 2 2 29" xfId="8312"/>
    <cellStyle name="Data Input 4 2 2 2 3" xfId="8313"/>
    <cellStyle name="Data Input 4 2 2 2 30" xfId="8314"/>
    <cellStyle name="Data Input 4 2 2 2 31" xfId="8315"/>
    <cellStyle name="Data Input 4 2 2 2 32" xfId="8316"/>
    <cellStyle name="Data Input 4 2 2 2 33" xfId="8317"/>
    <cellStyle name="Data Input 4 2 2 2 34" xfId="8318"/>
    <cellStyle name="Data Input 4 2 2 2 35" xfId="38797"/>
    <cellStyle name="Data Input 4 2 2 2 35 2" xfId="40297"/>
    <cellStyle name="Data Input 4 2 2 2 4" xfId="8319"/>
    <cellStyle name="Data Input 4 2 2 2 5" xfId="8320"/>
    <cellStyle name="Data Input 4 2 2 2 6" xfId="8321"/>
    <cellStyle name="Data Input 4 2 2 2 7" xfId="8322"/>
    <cellStyle name="Data Input 4 2 2 2 8" xfId="8323"/>
    <cellStyle name="Data Input 4 2 2 2 9" xfId="8324"/>
    <cellStyle name="Data Input 4 2 2 20" xfId="8325"/>
    <cellStyle name="Data Input 4 2 2 21" xfId="8326"/>
    <cellStyle name="Data Input 4 2 2 22" xfId="8327"/>
    <cellStyle name="Data Input 4 2 2 23" xfId="8328"/>
    <cellStyle name="Data Input 4 2 2 24" xfId="8329"/>
    <cellStyle name="Data Input 4 2 2 25" xfId="8330"/>
    <cellStyle name="Data Input 4 2 2 26" xfId="8331"/>
    <cellStyle name="Data Input 4 2 2 27" xfId="8332"/>
    <cellStyle name="Data Input 4 2 2 28" xfId="8333"/>
    <cellStyle name="Data Input 4 2 2 29" xfId="8334"/>
    <cellStyle name="Data Input 4 2 2 3" xfId="8335"/>
    <cellStyle name="Data Input 4 2 2 3 10" xfId="8336"/>
    <cellStyle name="Data Input 4 2 2 3 11" xfId="8337"/>
    <cellStyle name="Data Input 4 2 2 3 12" xfId="8338"/>
    <cellStyle name="Data Input 4 2 2 3 13" xfId="8339"/>
    <cellStyle name="Data Input 4 2 2 3 14" xfId="8340"/>
    <cellStyle name="Data Input 4 2 2 3 15" xfId="8341"/>
    <cellStyle name="Data Input 4 2 2 3 16" xfId="8342"/>
    <cellStyle name="Data Input 4 2 2 3 17" xfId="8343"/>
    <cellStyle name="Data Input 4 2 2 3 18" xfId="8344"/>
    <cellStyle name="Data Input 4 2 2 3 19" xfId="8345"/>
    <cellStyle name="Data Input 4 2 2 3 2" xfId="8346"/>
    <cellStyle name="Data Input 4 2 2 3 20" xfId="8347"/>
    <cellStyle name="Data Input 4 2 2 3 21" xfId="8348"/>
    <cellStyle name="Data Input 4 2 2 3 22" xfId="8349"/>
    <cellStyle name="Data Input 4 2 2 3 23" xfId="8350"/>
    <cellStyle name="Data Input 4 2 2 3 24" xfId="8351"/>
    <cellStyle name="Data Input 4 2 2 3 25" xfId="8352"/>
    <cellStyle name="Data Input 4 2 2 3 26" xfId="8353"/>
    <cellStyle name="Data Input 4 2 2 3 27" xfId="8354"/>
    <cellStyle name="Data Input 4 2 2 3 28" xfId="8355"/>
    <cellStyle name="Data Input 4 2 2 3 29" xfId="8356"/>
    <cellStyle name="Data Input 4 2 2 3 3" xfId="8357"/>
    <cellStyle name="Data Input 4 2 2 3 30" xfId="8358"/>
    <cellStyle name="Data Input 4 2 2 3 31" xfId="8359"/>
    <cellStyle name="Data Input 4 2 2 3 32" xfId="8360"/>
    <cellStyle name="Data Input 4 2 2 3 33" xfId="39870"/>
    <cellStyle name="Data Input 4 2 2 3 4" xfId="8361"/>
    <cellStyle name="Data Input 4 2 2 3 5" xfId="8362"/>
    <cellStyle name="Data Input 4 2 2 3 6" xfId="8363"/>
    <cellStyle name="Data Input 4 2 2 3 7" xfId="8364"/>
    <cellStyle name="Data Input 4 2 2 3 8" xfId="8365"/>
    <cellStyle name="Data Input 4 2 2 3 9" xfId="8366"/>
    <cellStyle name="Data Input 4 2 2 30" xfId="8367"/>
    <cellStyle name="Data Input 4 2 2 31" xfId="8368"/>
    <cellStyle name="Data Input 4 2 2 32" xfId="8369"/>
    <cellStyle name="Data Input 4 2 2 33" xfId="8370"/>
    <cellStyle name="Data Input 4 2 2 34" xfId="8371"/>
    <cellStyle name="Data Input 4 2 2 35" xfId="8372"/>
    <cellStyle name="Data Input 4 2 2 36" xfId="38796"/>
    <cellStyle name="Data Input 4 2 2 4" xfId="8373"/>
    <cellStyle name="Data Input 4 2 2 5" xfId="8374"/>
    <cellStyle name="Data Input 4 2 2 6" xfId="8375"/>
    <cellStyle name="Data Input 4 2 2 7" xfId="8376"/>
    <cellStyle name="Data Input 4 2 2 8" xfId="8377"/>
    <cellStyle name="Data Input 4 2 2 9" xfId="8378"/>
    <cellStyle name="Data Input 4 2 20" xfId="8379"/>
    <cellStyle name="Data Input 4 2 21" xfId="8380"/>
    <cellStyle name="Data Input 4 2 22" xfId="8381"/>
    <cellStyle name="Data Input 4 2 23" xfId="8382"/>
    <cellStyle name="Data Input 4 2 24" xfId="8383"/>
    <cellStyle name="Data Input 4 2 25" xfId="8384"/>
    <cellStyle name="Data Input 4 2 26" xfId="8385"/>
    <cellStyle name="Data Input 4 2 27" xfId="8386"/>
    <cellStyle name="Data Input 4 2 28" xfId="8387"/>
    <cellStyle name="Data Input 4 2 29" xfId="8388"/>
    <cellStyle name="Data Input 4 2 3" xfId="8389"/>
    <cellStyle name="Data Input 4 2 3 10" xfId="8390"/>
    <cellStyle name="Data Input 4 2 3 11" xfId="8391"/>
    <cellStyle name="Data Input 4 2 3 12" xfId="8392"/>
    <cellStyle name="Data Input 4 2 3 13" xfId="8393"/>
    <cellStyle name="Data Input 4 2 3 14" xfId="8394"/>
    <cellStyle name="Data Input 4 2 3 15" xfId="8395"/>
    <cellStyle name="Data Input 4 2 3 16" xfId="8396"/>
    <cellStyle name="Data Input 4 2 3 17" xfId="8397"/>
    <cellStyle name="Data Input 4 2 3 18" xfId="8398"/>
    <cellStyle name="Data Input 4 2 3 19" xfId="8399"/>
    <cellStyle name="Data Input 4 2 3 2" xfId="8400"/>
    <cellStyle name="Data Input 4 2 3 2 10" xfId="8401"/>
    <cellStyle name="Data Input 4 2 3 2 11" xfId="8402"/>
    <cellStyle name="Data Input 4 2 3 2 12" xfId="8403"/>
    <cellStyle name="Data Input 4 2 3 2 13" xfId="8404"/>
    <cellStyle name="Data Input 4 2 3 2 14" xfId="8405"/>
    <cellStyle name="Data Input 4 2 3 2 15" xfId="8406"/>
    <cellStyle name="Data Input 4 2 3 2 16" xfId="8407"/>
    <cellStyle name="Data Input 4 2 3 2 17" xfId="8408"/>
    <cellStyle name="Data Input 4 2 3 2 18" xfId="8409"/>
    <cellStyle name="Data Input 4 2 3 2 19" xfId="8410"/>
    <cellStyle name="Data Input 4 2 3 2 2" xfId="8411"/>
    <cellStyle name="Data Input 4 2 3 2 2 10" xfId="8412"/>
    <cellStyle name="Data Input 4 2 3 2 2 11" xfId="8413"/>
    <cellStyle name="Data Input 4 2 3 2 2 12" xfId="8414"/>
    <cellStyle name="Data Input 4 2 3 2 2 13" xfId="8415"/>
    <cellStyle name="Data Input 4 2 3 2 2 14" xfId="8416"/>
    <cellStyle name="Data Input 4 2 3 2 2 15" xfId="8417"/>
    <cellStyle name="Data Input 4 2 3 2 2 16" xfId="8418"/>
    <cellStyle name="Data Input 4 2 3 2 2 17" xfId="8419"/>
    <cellStyle name="Data Input 4 2 3 2 2 18" xfId="8420"/>
    <cellStyle name="Data Input 4 2 3 2 2 19" xfId="8421"/>
    <cellStyle name="Data Input 4 2 3 2 2 2" xfId="8422"/>
    <cellStyle name="Data Input 4 2 3 2 2 20" xfId="8423"/>
    <cellStyle name="Data Input 4 2 3 2 2 21" xfId="8424"/>
    <cellStyle name="Data Input 4 2 3 2 2 22" xfId="8425"/>
    <cellStyle name="Data Input 4 2 3 2 2 23" xfId="8426"/>
    <cellStyle name="Data Input 4 2 3 2 2 24" xfId="8427"/>
    <cellStyle name="Data Input 4 2 3 2 2 25" xfId="8428"/>
    <cellStyle name="Data Input 4 2 3 2 2 26" xfId="8429"/>
    <cellStyle name="Data Input 4 2 3 2 2 27" xfId="8430"/>
    <cellStyle name="Data Input 4 2 3 2 2 28" xfId="8431"/>
    <cellStyle name="Data Input 4 2 3 2 2 29" xfId="8432"/>
    <cellStyle name="Data Input 4 2 3 2 2 3" xfId="8433"/>
    <cellStyle name="Data Input 4 2 3 2 2 30" xfId="8434"/>
    <cellStyle name="Data Input 4 2 3 2 2 31" xfId="8435"/>
    <cellStyle name="Data Input 4 2 3 2 2 32" xfId="8436"/>
    <cellStyle name="Data Input 4 2 3 2 2 33" xfId="40189"/>
    <cellStyle name="Data Input 4 2 3 2 2 4" xfId="8437"/>
    <cellStyle name="Data Input 4 2 3 2 2 5" xfId="8438"/>
    <cellStyle name="Data Input 4 2 3 2 2 6" xfId="8439"/>
    <cellStyle name="Data Input 4 2 3 2 2 7" xfId="8440"/>
    <cellStyle name="Data Input 4 2 3 2 2 8" xfId="8441"/>
    <cellStyle name="Data Input 4 2 3 2 2 9" xfId="8442"/>
    <cellStyle name="Data Input 4 2 3 2 20" xfId="8443"/>
    <cellStyle name="Data Input 4 2 3 2 21" xfId="8444"/>
    <cellStyle name="Data Input 4 2 3 2 22" xfId="8445"/>
    <cellStyle name="Data Input 4 2 3 2 23" xfId="8446"/>
    <cellStyle name="Data Input 4 2 3 2 24" xfId="8447"/>
    <cellStyle name="Data Input 4 2 3 2 25" xfId="8448"/>
    <cellStyle name="Data Input 4 2 3 2 26" xfId="8449"/>
    <cellStyle name="Data Input 4 2 3 2 27" xfId="8450"/>
    <cellStyle name="Data Input 4 2 3 2 28" xfId="8451"/>
    <cellStyle name="Data Input 4 2 3 2 29" xfId="8452"/>
    <cellStyle name="Data Input 4 2 3 2 3" xfId="8453"/>
    <cellStyle name="Data Input 4 2 3 2 30" xfId="8454"/>
    <cellStyle name="Data Input 4 2 3 2 31" xfId="8455"/>
    <cellStyle name="Data Input 4 2 3 2 32" xfId="8456"/>
    <cellStyle name="Data Input 4 2 3 2 33" xfId="8457"/>
    <cellStyle name="Data Input 4 2 3 2 34" xfId="8458"/>
    <cellStyle name="Data Input 4 2 3 2 35" xfId="38799"/>
    <cellStyle name="Data Input 4 2 3 2 4" xfId="8459"/>
    <cellStyle name="Data Input 4 2 3 2 5" xfId="8460"/>
    <cellStyle name="Data Input 4 2 3 2 6" xfId="8461"/>
    <cellStyle name="Data Input 4 2 3 2 7" xfId="8462"/>
    <cellStyle name="Data Input 4 2 3 2 8" xfId="8463"/>
    <cellStyle name="Data Input 4 2 3 2 9" xfId="8464"/>
    <cellStyle name="Data Input 4 2 3 20" xfId="8465"/>
    <cellStyle name="Data Input 4 2 3 21" xfId="8466"/>
    <cellStyle name="Data Input 4 2 3 22" xfId="8467"/>
    <cellStyle name="Data Input 4 2 3 23" xfId="8468"/>
    <cellStyle name="Data Input 4 2 3 24" xfId="8469"/>
    <cellStyle name="Data Input 4 2 3 25" xfId="8470"/>
    <cellStyle name="Data Input 4 2 3 26" xfId="8471"/>
    <cellStyle name="Data Input 4 2 3 27" xfId="8472"/>
    <cellStyle name="Data Input 4 2 3 28" xfId="8473"/>
    <cellStyle name="Data Input 4 2 3 29" xfId="8474"/>
    <cellStyle name="Data Input 4 2 3 3" xfId="8475"/>
    <cellStyle name="Data Input 4 2 3 3 10" xfId="8476"/>
    <cellStyle name="Data Input 4 2 3 3 11" xfId="8477"/>
    <cellStyle name="Data Input 4 2 3 3 12" xfId="8478"/>
    <cellStyle name="Data Input 4 2 3 3 13" xfId="8479"/>
    <cellStyle name="Data Input 4 2 3 3 14" xfId="8480"/>
    <cellStyle name="Data Input 4 2 3 3 15" xfId="8481"/>
    <cellStyle name="Data Input 4 2 3 3 16" xfId="8482"/>
    <cellStyle name="Data Input 4 2 3 3 17" xfId="8483"/>
    <cellStyle name="Data Input 4 2 3 3 18" xfId="8484"/>
    <cellStyle name="Data Input 4 2 3 3 19" xfId="8485"/>
    <cellStyle name="Data Input 4 2 3 3 2" xfId="8486"/>
    <cellStyle name="Data Input 4 2 3 3 20" xfId="8487"/>
    <cellStyle name="Data Input 4 2 3 3 21" xfId="8488"/>
    <cellStyle name="Data Input 4 2 3 3 22" xfId="8489"/>
    <cellStyle name="Data Input 4 2 3 3 23" xfId="8490"/>
    <cellStyle name="Data Input 4 2 3 3 24" xfId="8491"/>
    <cellStyle name="Data Input 4 2 3 3 25" xfId="8492"/>
    <cellStyle name="Data Input 4 2 3 3 26" xfId="8493"/>
    <cellStyle name="Data Input 4 2 3 3 27" xfId="8494"/>
    <cellStyle name="Data Input 4 2 3 3 28" xfId="8495"/>
    <cellStyle name="Data Input 4 2 3 3 29" xfId="8496"/>
    <cellStyle name="Data Input 4 2 3 3 3" xfId="8497"/>
    <cellStyle name="Data Input 4 2 3 3 30" xfId="8498"/>
    <cellStyle name="Data Input 4 2 3 3 31" xfId="8499"/>
    <cellStyle name="Data Input 4 2 3 3 32" xfId="8500"/>
    <cellStyle name="Data Input 4 2 3 3 33" xfId="39973"/>
    <cellStyle name="Data Input 4 2 3 3 4" xfId="8501"/>
    <cellStyle name="Data Input 4 2 3 3 5" xfId="8502"/>
    <cellStyle name="Data Input 4 2 3 3 6" xfId="8503"/>
    <cellStyle name="Data Input 4 2 3 3 7" xfId="8504"/>
    <cellStyle name="Data Input 4 2 3 3 8" xfId="8505"/>
    <cellStyle name="Data Input 4 2 3 3 9" xfId="8506"/>
    <cellStyle name="Data Input 4 2 3 30" xfId="8507"/>
    <cellStyle name="Data Input 4 2 3 31" xfId="8508"/>
    <cellStyle name="Data Input 4 2 3 32" xfId="8509"/>
    <cellStyle name="Data Input 4 2 3 33" xfId="8510"/>
    <cellStyle name="Data Input 4 2 3 34" xfId="8511"/>
    <cellStyle name="Data Input 4 2 3 35" xfId="8512"/>
    <cellStyle name="Data Input 4 2 3 36" xfId="38798"/>
    <cellStyle name="Data Input 4 2 3 4" xfId="8513"/>
    <cellStyle name="Data Input 4 2 3 5" xfId="8514"/>
    <cellStyle name="Data Input 4 2 3 6" xfId="8515"/>
    <cellStyle name="Data Input 4 2 3 7" xfId="8516"/>
    <cellStyle name="Data Input 4 2 3 8" xfId="8517"/>
    <cellStyle name="Data Input 4 2 3 9" xfId="8518"/>
    <cellStyle name="Data Input 4 2 30" xfId="8519"/>
    <cellStyle name="Data Input 4 2 31" xfId="8520"/>
    <cellStyle name="Data Input 4 2 32" xfId="8521"/>
    <cellStyle name="Data Input 4 2 33" xfId="8522"/>
    <cellStyle name="Data Input 4 2 34" xfId="8523"/>
    <cellStyle name="Data Input 4 2 35" xfId="8524"/>
    <cellStyle name="Data Input 4 2 36" xfId="8525"/>
    <cellStyle name="Data Input 4 2 37" xfId="8526"/>
    <cellStyle name="Data Input 4 2 38" xfId="8527"/>
    <cellStyle name="Data Input 4 2 39" xfId="38795"/>
    <cellStyle name="Data Input 4 2 4" xfId="8528"/>
    <cellStyle name="Data Input 4 2 4 10" xfId="8529"/>
    <cellStyle name="Data Input 4 2 4 11" xfId="8530"/>
    <cellStyle name="Data Input 4 2 4 12" xfId="8531"/>
    <cellStyle name="Data Input 4 2 4 13" xfId="8532"/>
    <cellStyle name="Data Input 4 2 4 14" xfId="8533"/>
    <cellStyle name="Data Input 4 2 4 15" xfId="8534"/>
    <cellStyle name="Data Input 4 2 4 16" xfId="8535"/>
    <cellStyle name="Data Input 4 2 4 17" xfId="8536"/>
    <cellStyle name="Data Input 4 2 4 18" xfId="8537"/>
    <cellStyle name="Data Input 4 2 4 19" xfId="8538"/>
    <cellStyle name="Data Input 4 2 4 2" xfId="8539"/>
    <cellStyle name="Data Input 4 2 4 2 10" xfId="8540"/>
    <cellStyle name="Data Input 4 2 4 2 11" xfId="8541"/>
    <cellStyle name="Data Input 4 2 4 2 12" xfId="8542"/>
    <cellStyle name="Data Input 4 2 4 2 13" xfId="8543"/>
    <cellStyle name="Data Input 4 2 4 2 14" xfId="8544"/>
    <cellStyle name="Data Input 4 2 4 2 15" xfId="8545"/>
    <cellStyle name="Data Input 4 2 4 2 16" xfId="8546"/>
    <cellStyle name="Data Input 4 2 4 2 17" xfId="8547"/>
    <cellStyle name="Data Input 4 2 4 2 18" xfId="8548"/>
    <cellStyle name="Data Input 4 2 4 2 19" xfId="8549"/>
    <cellStyle name="Data Input 4 2 4 2 2" xfId="8550"/>
    <cellStyle name="Data Input 4 2 4 2 2 10" xfId="8551"/>
    <cellStyle name="Data Input 4 2 4 2 2 11" xfId="8552"/>
    <cellStyle name="Data Input 4 2 4 2 2 12" xfId="8553"/>
    <cellStyle name="Data Input 4 2 4 2 2 13" xfId="8554"/>
    <cellStyle name="Data Input 4 2 4 2 2 14" xfId="8555"/>
    <cellStyle name="Data Input 4 2 4 2 2 15" xfId="8556"/>
    <cellStyle name="Data Input 4 2 4 2 2 16" xfId="8557"/>
    <cellStyle name="Data Input 4 2 4 2 2 17" xfId="8558"/>
    <cellStyle name="Data Input 4 2 4 2 2 18" xfId="8559"/>
    <cellStyle name="Data Input 4 2 4 2 2 19" xfId="8560"/>
    <cellStyle name="Data Input 4 2 4 2 2 2" xfId="8561"/>
    <cellStyle name="Data Input 4 2 4 2 2 20" xfId="8562"/>
    <cellStyle name="Data Input 4 2 4 2 2 21" xfId="8563"/>
    <cellStyle name="Data Input 4 2 4 2 2 22" xfId="8564"/>
    <cellStyle name="Data Input 4 2 4 2 2 23" xfId="8565"/>
    <cellStyle name="Data Input 4 2 4 2 2 24" xfId="8566"/>
    <cellStyle name="Data Input 4 2 4 2 2 25" xfId="8567"/>
    <cellStyle name="Data Input 4 2 4 2 2 26" xfId="8568"/>
    <cellStyle name="Data Input 4 2 4 2 2 27" xfId="8569"/>
    <cellStyle name="Data Input 4 2 4 2 2 28" xfId="8570"/>
    <cellStyle name="Data Input 4 2 4 2 2 29" xfId="8571"/>
    <cellStyle name="Data Input 4 2 4 2 2 3" xfId="8572"/>
    <cellStyle name="Data Input 4 2 4 2 2 30" xfId="8573"/>
    <cellStyle name="Data Input 4 2 4 2 2 31" xfId="8574"/>
    <cellStyle name="Data Input 4 2 4 2 2 32" xfId="8575"/>
    <cellStyle name="Data Input 4 2 4 2 2 33" xfId="40079"/>
    <cellStyle name="Data Input 4 2 4 2 2 4" xfId="8576"/>
    <cellStyle name="Data Input 4 2 4 2 2 5" xfId="8577"/>
    <cellStyle name="Data Input 4 2 4 2 2 6" xfId="8578"/>
    <cellStyle name="Data Input 4 2 4 2 2 7" xfId="8579"/>
    <cellStyle name="Data Input 4 2 4 2 2 8" xfId="8580"/>
    <cellStyle name="Data Input 4 2 4 2 2 9" xfId="8581"/>
    <cellStyle name="Data Input 4 2 4 2 20" xfId="8582"/>
    <cellStyle name="Data Input 4 2 4 2 21" xfId="8583"/>
    <cellStyle name="Data Input 4 2 4 2 22" xfId="8584"/>
    <cellStyle name="Data Input 4 2 4 2 23" xfId="8585"/>
    <cellStyle name="Data Input 4 2 4 2 24" xfId="8586"/>
    <cellStyle name="Data Input 4 2 4 2 25" xfId="8587"/>
    <cellStyle name="Data Input 4 2 4 2 26" xfId="8588"/>
    <cellStyle name="Data Input 4 2 4 2 27" xfId="8589"/>
    <cellStyle name="Data Input 4 2 4 2 28" xfId="8590"/>
    <cellStyle name="Data Input 4 2 4 2 29" xfId="8591"/>
    <cellStyle name="Data Input 4 2 4 2 3" xfId="8592"/>
    <cellStyle name="Data Input 4 2 4 2 30" xfId="8593"/>
    <cellStyle name="Data Input 4 2 4 2 31" xfId="8594"/>
    <cellStyle name="Data Input 4 2 4 2 32" xfId="8595"/>
    <cellStyle name="Data Input 4 2 4 2 33" xfId="8596"/>
    <cellStyle name="Data Input 4 2 4 2 34" xfId="8597"/>
    <cellStyle name="Data Input 4 2 4 2 35" xfId="38801"/>
    <cellStyle name="Data Input 4 2 4 2 4" xfId="8598"/>
    <cellStyle name="Data Input 4 2 4 2 5" xfId="8599"/>
    <cellStyle name="Data Input 4 2 4 2 6" xfId="8600"/>
    <cellStyle name="Data Input 4 2 4 2 7" xfId="8601"/>
    <cellStyle name="Data Input 4 2 4 2 8" xfId="8602"/>
    <cellStyle name="Data Input 4 2 4 2 9" xfId="8603"/>
    <cellStyle name="Data Input 4 2 4 20" xfId="8604"/>
    <cellStyle name="Data Input 4 2 4 21" xfId="8605"/>
    <cellStyle name="Data Input 4 2 4 22" xfId="8606"/>
    <cellStyle name="Data Input 4 2 4 23" xfId="8607"/>
    <cellStyle name="Data Input 4 2 4 24" xfId="8608"/>
    <cellStyle name="Data Input 4 2 4 25" xfId="8609"/>
    <cellStyle name="Data Input 4 2 4 26" xfId="8610"/>
    <cellStyle name="Data Input 4 2 4 27" xfId="8611"/>
    <cellStyle name="Data Input 4 2 4 28" xfId="8612"/>
    <cellStyle name="Data Input 4 2 4 29" xfId="8613"/>
    <cellStyle name="Data Input 4 2 4 3" xfId="8614"/>
    <cellStyle name="Data Input 4 2 4 3 10" xfId="8615"/>
    <cellStyle name="Data Input 4 2 4 3 11" xfId="8616"/>
    <cellStyle name="Data Input 4 2 4 3 12" xfId="8617"/>
    <cellStyle name="Data Input 4 2 4 3 13" xfId="8618"/>
    <cellStyle name="Data Input 4 2 4 3 14" xfId="8619"/>
    <cellStyle name="Data Input 4 2 4 3 15" xfId="8620"/>
    <cellStyle name="Data Input 4 2 4 3 16" xfId="8621"/>
    <cellStyle name="Data Input 4 2 4 3 17" xfId="8622"/>
    <cellStyle name="Data Input 4 2 4 3 18" xfId="8623"/>
    <cellStyle name="Data Input 4 2 4 3 19" xfId="8624"/>
    <cellStyle name="Data Input 4 2 4 3 2" xfId="8625"/>
    <cellStyle name="Data Input 4 2 4 3 2 10" xfId="8626"/>
    <cellStyle name="Data Input 4 2 4 3 2 11" xfId="8627"/>
    <cellStyle name="Data Input 4 2 4 3 2 12" xfId="8628"/>
    <cellStyle name="Data Input 4 2 4 3 2 13" xfId="8629"/>
    <cellStyle name="Data Input 4 2 4 3 2 14" xfId="8630"/>
    <cellStyle name="Data Input 4 2 4 3 2 15" xfId="8631"/>
    <cellStyle name="Data Input 4 2 4 3 2 16" xfId="8632"/>
    <cellStyle name="Data Input 4 2 4 3 2 17" xfId="8633"/>
    <cellStyle name="Data Input 4 2 4 3 2 18" xfId="8634"/>
    <cellStyle name="Data Input 4 2 4 3 2 19" xfId="8635"/>
    <cellStyle name="Data Input 4 2 4 3 2 2" xfId="8636"/>
    <cellStyle name="Data Input 4 2 4 3 2 20" xfId="8637"/>
    <cellStyle name="Data Input 4 2 4 3 2 21" xfId="8638"/>
    <cellStyle name="Data Input 4 2 4 3 2 22" xfId="8639"/>
    <cellStyle name="Data Input 4 2 4 3 2 23" xfId="8640"/>
    <cellStyle name="Data Input 4 2 4 3 2 24" xfId="8641"/>
    <cellStyle name="Data Input 4 2 4 3 2 25" xfId="8642"/>
    <cellStyle name="Data Input 4 2 4 3 2 26" xfId="8643"/>
    <cellStyle name="Data Input 4 2 4 3 2 27" xfId="8644"/>
    <cellStyle name="Data Input 4 2 4 3 2 28" xfId="8645"/>
    <cellStyle name="Data Input 4 2 4 3 2 29" xfId="8646"/>
    <cellStyle name="Data Input 4 2 4 3 2 3" xfId="8647"/>
    <cellStyle name="Data Input 4 2 4 3 2 30" xfId="8648"/>
    <cellStyle name="Data Input 4 2 4 3 2 31" xfId="8649"/>
    <cellStyle name="Data Input 4 2 4 3 2 32" xfId="8650"/>
    <cellStyle name="Data Input 4 2 4 3 2 33" xfId="40111"/>
    <cellStyle name="Data Input 4 2 4 3 2 4" xfId="8651"/>
    <cellStyle name="Data Input 4 2 4 3 2 5" xfId="8652"/>
    <cellStyle name="Data Input 4 2 4 3 2 6" xfId="8653"/>
    <cellStyle name="Data Input 4 2 4 3 2 7" xfId="8654"/>
    <cellStyle name="Data Input 4 2 4 3 2 8" xfId="8655"/>
    <cellStyle name="Data Input 4 2 4 3 2 9" xfId="8656"/>
    <cellStyle name="Data Input 4 2 4 3 20" xfId="8657"/>
    <cellStyle name="Data Input 4 2 4 3 21" xfId="8658"/>
    <cellStyle name="Data Input 4 2 4 3 22" xfId="8659"/>
    <cellStyle name="Data Input 4 2 4 3 23" xfId="8660"/>
    <cellStyle name="Data Input 4 2 4 3 24" xfId="8661"/>
    <cellStyle name="Data Input 4 2 4 3 25" xfId="8662"/>
    <cellStyle name="Data Input 4 2 4 3 26" xfId="8663"/>
    <cellStyle name="Data Input 4 2 4 3 27" xfId="8664"/>
    <cellStyle name="Data Input 4 2 4 3 28" xfId="8665"/>
    <cellStyle name="Data Input 4 2 4 3 29" xfId="8666"/>
    <cellStyle name="Data Input 4 2 4 3 3" xfId="8667"/>
    <cellStyle name="Data Input 4 2 4 3 30" xfId="8668"/>
    <cellStyle name="Data Input 4 2 4 3 31" xfId="8669"/>
    <cellStyle name="Data Input 4 2 4 3 32" xfId="8670"/>
    <cellStyle name="Data Input 4 2 4 3 33" xfId="8671"/>
    <cellStyle name="Data Input 4 2 4 3 34" xfId="8672"/>
    <cellStyle name="Data Input 4 2 4 3 35" xfId="38802"/>
    <cellStyle name="Data Input 4 2 4 3 4" xfId="8673"/>
    <cellStyle name="Data Input 4 2 4 3 5" xfId="8674"/>
    <cellStyle name="Data Input 4 2 4 3 6" xfId="8675"/>
    <cellStyle name="Data Input 4 2 4 3 7" xfId="8676"/>
    <cellStyle name="Data Input 4 2 4 3 8" xfId="8677"/>
    <cellStyle name="Data Input 4 2 4 3 9" xfId="8678"/>
    <cellStyle name="Data Input 4 2 4 30" xfId="8679"/>
    <cellStyle name="Data Input 4 2 4 31" xfId="8680"/>
    <cellStyle name="Data Input 4 2 4 32" xfId="8681"/>
    <cellStyle name="Data Input 4 2 4 33" xfId="8682"/>
    <cellStyle name="Data Input 4 2 4 34" xfId="8683"/>
    <cellStyle name="Data Input 4 2 4 35" xfId="8684"/>
    <cellStyle name="Data Input 4 2 4 36" xfId="8685"/>
    <cellStyle name="Data Input 4 2 4 37" xfId="38800"/>
    <cellStyle name="Data Input 4 2 4 4" xfId="8686"/>
    <cellStyle name="Data Input 4 2 4 4 10" xfId="8687"/>
    <cellStyle name="Data Input 4 2 4 4 11" xfId="8688"/>
    <cellStyle name="Data Input 4 2 4 4 12" xfId="8689"/>
    <cellStyle name="Data Input 4 2 4 4 13" xfId="8690"/>
    <cellStyle name="Data Input 4 2 4 4 2" xfId="8691"/>
    <cellStyle name="Data Input 4 2 4 4 3" xfId="8692"/>
    <cellStyle name="Data Input 4 2 4 4 4" xfId="8693"/>
    <cellStyle name="Data Input 4 2 4 4 5" xfId="8694"/>
    <cellStyle name="Data Input 4 2 4 4 6" xfId="8695"/>
    <cellStyle name="Data Input 4 2 4 4 7" xfId="8696"/>
    <cellStyle name="Data Input 4 2 4 4 8" xfId="8697"/>
    <cellStyle name="Data Input 4 2 4 4 9" xfId="8698"/>
    <cellStyle name="Data Input 4 2 4 5" xfId="8699"/>
    <cellStyle name="Data Input 4 2 4 6" xfId="8700"/>
    <cellStyle name="Data Input 4 2 4 7" xfId="8701"/>
    <cellStyle name="Data Input 4 2 4 8" xfId="8702"/>
    <cellStyle name="Data Input 4 2 4 9" xfId="8703"/>
    <cellStyle name="Data Input 4 2 5" xfId="8704"/>
    <cellStyle name="Data Input 4 2 5 10" xfId="8705"/>
    <cellStyle name="Data Input 4 2 5 11" xfId="8706"/>
    <cellStyle name="Data Input 4 2 5 12" xfId="8707"/>
    <cellStyle name="Data Input 4 2 5 13" xfId="8708"/>
    <cellStyle name="Data Input 4 2 5 14" xfId="8709"/>
    <cellStyle name="Data Input 4 2 5 15" xfId="8710"/>
    <cellStyle name="Data Input 4 2 5 16" xfId="8711"/>
    <cellStyle name="Data Input 4 2 5 17" xfId="8712"/>
    <cellStyle name="Data Input 4 2 5 18" xfId="8713"/>
    <cellStyle name="Data Input 4 2 5 19" xfId="8714"/>
    <cellStyle name="Data Input 4 2 5 2" xfId="8715"/>
    <cellStyle name="Data Input 4 2 5 2 10" xfId="8716"/>
    <cellStyle name="Data Input 4 2 5 2 11" xfId="8717"/>
    <cellStyle name="Data Input 4 2 5 2 12" xfId="8718"/>
    <cellStyle name="Data Input 4 2 5 2 13" xfId="8719"/>
    <cellStyle name="Data Input 4 2 5 2 14" xfId="8720"/>
    <cellStyle name="Data Input 4 2 5 2 15" xfId="8721"/>
    <cellStyle name="Data Input 4 2 5 2 16" xfId="8722"/>
    <cellStyle name="Data Input 4 2 5 2 17" xfId="8723"/>
    <cellStyle name="Data Input 4 2 5 2 18" xfId="8724"/>
    <cellStyle name="Data Input 4 2 5 2 19" xfId="8725"/>
    <cellStyle name="Data Input 4 2 5 2 2" xfId="8726"/>
    <cellStyle name="Data Input 4 2 5 2 20" xfId="8727"/>
    <cellStyle name="Data Input 4 2 5 2 21" xfId="8728"/>
    <cellStyle name="Data Input 4 2 5 2 22" xfId="8729"/>
    <cellStyle name="Data Input 4 2 5 2 23" xfId="8730"/>
    <cellStyle name="Data Input 4 2 5 2 24" xfId="8731"/>
    <cellStyle name="Data Input 4 2 5 2 25" xfId="8732"/>
    <cellStyle name="Data Input 4 2 5 2 26" xfId="8733"/>
    <cellStyle name="Data Input 4 2 5 2 27" xfId="8734"/>
    <cellStyle name="Data Input 4 2 5 2 28" xfId="8735"/>
    <cellStyle name="Data Input 4 2 5 2 29" xfId="8736"/>
    <cellStyle name="Data Input 4 2 5 2 3" xfId="8737"/>
    <cellStyle name="Data Input 4 2 5 2 30" xfId="8738"/>
    <cellStyle name="Data Input 4 2 5 2 31" xfId="8739"/>
    <cellStyle name="Data Input 4 2 5 2 32" xfId="8740"/>
    <cellStyle name="Data Input 4 2 5 2 33" xfId="40054"/>
    <cellStyle name="Data Input 4 2 5 2 4" xfId="8741"/>
    <cellStyle name="Data Input 4 2 5 2 5" xfId="8742"/>
    <cellStyle name="Data Input 4 2 5 2 6" xfId="8743"/>
    <cellStyle name="Data Input 4 2 5 2 7" xfId="8744"/>
    <cellStyle name="Data Input 4 2 5 2 8" xfId="8745"/>
    <cellStyle name="Data Input 4 2 5 2 9" xfId="8746"/>
    <cellStyle name="Data Input 4 2 5 20" xfId="8747"/>
    <cellStyle name="Data Input 4 2 5 21" xfId="8748"/>
    <cellStyle name="Data Input 4 2 5 22" xfId="8749"/>
    <cellStyle name="Data Input 4 2 5 23" xfId="8750"/>
    <cellStyle name="Data Input 4 2 5 24" xfId="8751"/>
    <cellStyle name="Data Input 4 2 5 25" xfId="8752"/>
    <cellStyle name="Data Input 4 2 5 26" xfId="8753"/>
    <cellStyle name="Data Input 4 2 5 27" xfId="8754"/>
    <cellStyle name="Data Input 4 2 5 28" xfId="8755"/>
    <cellStyle name="Data Input 4 2 5 29" xfId="8756"/>
    <cellStyle name="Data Input 4 2 5 3" xfId="8757"/>
    <cellStyle name="Data Input 4 2 5 30" xfId="8758"/>
    <cellStyle name="Data Input 4 2 5 31" xfId="8759"/>
    <cellStyle name="Data Input 4 2 5 32" xfId="8760"/>
    <cellStyle name="Data Input 4 2 5 33" xfId="8761"/>
    <cellStyle name="Data Input 4 2 5 34" xfId="8762"/>
    <cellStyle name="Data Input 4 2 5 35" xfId="38803"/>
    <cellStyle name="Data Input 4 2 5 4" xfId="8763"/>
    <cellStyle name="Data Input 4 2 5 5" xfId="8764"/>
    <cellStyle name="Data Input 4 2 5 6" xfId="8765"/>
    <cellStyle name="Data Input 4 2 5 7" xfId="8766"/>
    <cellStyle name="Data Input 4 2 5 8" xfId="8767"/>
    <cellStyle name="Data Input 4 2 5 9" xfId="8768"/>
    <cellStyle name="Data Input 4 2 6" xfId="8769"/>
    <cellStyle name="Data Input 4 2 6 10" xfId="8770"/>
    <cellStyle name="Data Input 4 2 6 11" xfId="8771"/>
    <cellStyle name="Data Input 4 2 6 12" xfId="8772"/>
    <cellStyle name="Data Input 4 2 6 13" xfId="8773"/>
    <cellStyle name="Data Input 4 2 6 14" xfId="8774"/>
    <cellStyle name="Data Input 4 2 6 15" xfId="8775"/>
    <cellStyle name="Data Input 4 2 6 16" xfId="8776"/>
    <cellStyle name="Data Input 4 2 6 17" xfId="8777"/>
    <cellStyle name="Data Input 4 2 6 18" xfId="8778"/>
    <cellStyle name="Data Input 4 2 6 19" xfId="8779"/>
    <cellStyle name="Data Input 4 2 6 2" xfId="8780"/>
    <cellStyle name="Data Input 4 2 6 20" xfId="8781"/>
    <cellStyle name="Data Input 4 2 6 21" xfId="8782"/>
    <cellStyle name="Data Input 4 2 6 22" xfId="8783"/>
    <cellStyle name="Data Input 4 2 6 23" xfId="8784"/>
    <cellStyle name="Data Input 4 2 6 24" xfId="8785"/>
    <cellStyle name="Data Input 4 2 6 25" xfId="8786"/>
    <cellStyle name="Data Input 4 2 6 26" xfId="8787"/>
    <cellStyle name="Data Input 4 2 6 27" xfId="8788"/>
    <cellStyle name="Data Input 4 2 6 28" xfId="8789"/>
    <cellStyle name="Data Input 4 2 6 29" xfId="8790"/>
    <cellStyle name="Data Input 4 2 6 3" xfId="8791"/>
    <cellStyle name="Data Input 4 2 6 30" xfId="8792"/>
    <cellStyle name="Data Input 4 2 6 31" xfId="8793"/>
    <cellStyle name="Data Input 4 2 6 32" xfId="8794"/>
    <cellStyle name="Data Input 4 2 6 33" xfId="39863"/>
    <cellStyle name="Data Input 4 2 6 4" xfId="8795"/>
    <cellStyle name="Data Input 4 2 6 5" xfId="8796"/>
    <cellStyle name="Data Input 4 2 6 6" xfId="8797"/>
    <cellStyle name="Data Input 4 2 6 7" xfId="8798"/>
    <cellStyle name="Data Input 4 2 6 8" xfId="8799"/>
    <cellStyle name="Data Input 4 2 6 9" xfId="8800"/>
    <cellStyle name="Data Input 4 2 7" xfId="8801"/>
    <cellStyle name="Data Input 4 2 8" xfId="8802"/>
    <cellStyle name="Data Input 4 2 9" xfId="8803"/>
    <cellStyle name="Data Input 4 3" xfId="8804"/>
    <cellStyle name="Data Input 4 3 10" xfId="8805"/>
    <cellStyle name="Data Input 4 3 11" xfId="8806"/>
    <cellStyle name="Data Input 4 3 12" xfId="8807"/>
    <cellStyle name="Data Input 4 3 13" xfId="8808"/>
    <cellStyle name="Data Input 4 3 14" xfId="8809"/>
    <cellStyle name="Data Input 4 3 15" xfId="8810"/>
    <cellStyle name="Data Input 4 3 16" xfId="8811"/>
    <cellStyle name="Data Input 4 3 17" xfId="8812"/>
    <cellStyle name="Data Input 4 3 18" xfId="8813"/>
    <cellStyle name="Data Input 4 3 19" xfId="8814"/>
    <cellStyle name="Data Input 4 3 2" xfId="8815"/>
    <cellStyle name="Data Input 4 3 2 10" xfId="8816"/>
    <cellStyle name="Data Input 4 3 2 11" xfId="8817"/>
    <cellStyle name="Data Input 4 3 2 12" xfId="8818"/>
    <cellStyle name="Data Input 4 3 2 13" xfId="8819"/>
    <cellStyle name="Data Input 4 3 2 14" xfId="8820"/>
    <cellStyle name="Data Input 4 3 2 15" xfId="8821"/>
    <cellStyle name="Data Input 4 3 2 16" xfId="8822"/>
    <cellStyle name="Data Input 4 3 2 17" xfId="8823"/>
    <cellStyle name="Data Input 4 3 2 18" xfId="8824"/>
    <cellStyle name="Data Input 4 3 2 19" xfId="8825"/>
    <cellStyle name="Data Input 4 3 2 2" xfId="8826"/>
    <cellStyle name="Data Input 4 3 2 2 10" xfId="8827"/>
    <cellStyle name="Data Input 4 3 2 2 11" xfId="8828"/>
    <cellStyle name="Data Input 4 3 2 2 12" xfId="8829"/>
    <cellStyle name="Data Input 4 3 2 2 13" xfId="8830"/>
    <cellStyle name="Data Input 4 3 2 2 14" xfId="8831"/>
    <cellStyle name="Data Input 4 3 2 2 15" xfId="8832"/>
    <cellStyle name="Data Input 4 3 2 2 16" xfId="8833"/>
    <cellStyle name="Data Input 4 3 2 2 17" xfId="8834"/>
    <cellStyle name="Data Input 4 3 2 2 18" xfId="8835"/>
    <cellStyle name="Data Input 4 3 2 2 19" xfId="8836"/>
    <cellStyle name="Data Input 4 3 2 2 2" xfId="8837"/>
    <cellStyle name="Data Input 4 3 2 2 2 10" xfId="8838"/>
    <cellStyle name="Data Input 4 3 2 2 2 11" xfId="8839"/>
    <cellStyle name="Data Input 4 3 2 2 2 12" xfId="8840"/>
    <cellStyle name="Data Input 4 3 2 2 2 13" xfId="8841"/>
    <cellStyle name="Data Input 4 3 2 2 2 14" xfId="8842"/>
    <cellStyle name="Data Input 4 3 2 2 2 15" xfId="8843"/>
    <cellStyle name="Data Input 4 3 2 2 2 16" xfId="8844"/>
    <cellStyle name="Data Input 4 3 2 2 2 17" xfId="8845"/>
    <cellStyle name="Data Input 4 3 2 2 2 18" xfId="8846"/>
    <cellStyle name="Data Input 4 3 2 2 2 19" xfId="8847"/>
    <cellStyle name="Data Input 4 3 2 2 2 2" xfId="8848"/>
    <cellStyle name="Data Input 4 3 2 2 2 20" xfId="8849"/>
    <cellStyle name="Data Input 4 3 2 2 2 21" xfId="8850"/>
    <cellStyle name="Data Input 4 3 2 2 2 22" xfId="8851"/>
    <cellStyle name="Data Input 4 3 2 2 2 23" xfId="8852"/>
    <cellStyle name="Data Input 4 3 2 2 2 24" xfId="8853"/>
    <cellStyle name="Data Input 4 3 2 2 2 25" xfId="8854"/>
    <cellStyle name="Data Input 4 3 2 2 2 26" xfId="8855"/>
    <cellStyle name="Data Input 4 3 2 2 2 27" xfId="8856"/>
    <cellStyle name="Data Input 4 3 2 2 2 28" xfId="8857"/>
    <cellStyle name="Data Input 4 3 2 2 2 29" xfId="8858"/>
    <cellStyle name="Data Input 4 3 2 2 2 3" xfId="8859"/>
    <cellStyle name="Data Input 4 3 2 2 2 30" xfId="8860"/>
    <cellStyle name="Data Input 4 3 2 2 2 31" xfId="8861"/>
    <cellStyle name="Data Input 4 3 2 2 2 32" xfId="8862"/>
    <cellStyle name="Data Input 4 3 2 2 2 33" xfId="40207"/>
    <cellStyle name="Data Input 4 3 2 2 2 4" xfId="8863"/>
    <cellStyle name="Data Input 4 3 2 2 2 5" xfId="8864"/>
    <cellStyle name="Data Input 4 3 2 2 2 6" xfId="8865"/>
    <cellStyle name="Data Input 4 3 2 2 2 7" xfId="8866"/>
    <cellStyle name="Data Input 4 3 2 2 2 8" xfId="8867"/>
    <cellStyle name="Data Input 4 3 2 2 2 9" xfId="8868"/>
    <cellStyle name="Data Input 4 3 2 2 20" xfId="8869"/>
    <cellStyle name="Data Input 4 3 2 2 21" xfId="8870"/>
    <cellStyle name="Data Input 4 3 2 2 22" xfId="8871"/>
    <cellStyle name="Data Input 4 3 2 2 23" xfId="8872"/>
    <cellStyle name="Data Input 4 3 2 2 24" xfId="8873"/>
    <cellStyle name="Data Input 4 3 2 2 25" xfId="8874"/>
    <cellStyle name="Data Input 4 3 2 2 26" xfId="8875"/>
    <cellStyle name="Data Input 4 3 2 2 27" xfId="8876"/>
    <cellStyle name="Data Input 4 3 2 2 28" xfId="8877"/>
    <cellStyle name="Data Input 4 3 2 2 29" xfId="8878"/>
    <cellStyle name="Data Input 4 3 2 2 3" xfId="8879"/>
    <cellStyle name="Data Input 4 3 2 2 30" xfId="8880"/>
    <cellStyle name="Data Input 4 3 2 2 31" xfId="8881"/>
    <cellStyle name="Data Input 4 3 2 2 32" xfId="8882"/>
    <cellStyle name="Data Input 4 3 2 2 33" xfId="8883"/>
    <cellStyle name="Data Input 4 3 2 2 34" xfId="8884"/>
    <cellStyle name="Data Input 4 3 2 2 35" xfId="38806"/>
    <cellStyle name="Data Input 4 3 2 2 4" xfId="8885"/>
    <cellStyle name="Data Input 4 3 2 2 5" xfId="8886"/>
    <cellStyle name="Data Input 4 3 2 2 6" xfId="8887"/>
    <cellStyle name="Data Input 4 3 2 2 7" xfId="8888"/>
    <cellStyle name="Data Input 4 3 2 2 8" xfId="8889"/>
    <cellStyle name="Data Input 4 3 2 2 9" xfId="8890"/>
    <cellStyle name="Data Input 4 3 2 20" xfId="8891"/>
    <cellStyle name="Data Input 4 3 2 21" xfId="8892"/>
    <cellStyle name="Data Input 4 3 2 22" xfId="8893"/>
    <cellStyle name="Data Input 4 3 2 23" xfId="8894"/>
    <cellStyle name="Data Input 4 3 2 24" xfId="8895"/>
    <cellStyle name="Data Input 4 3 2 25" xfId="8896"/>
    <cellStyle name="Data Input 4 3 2 26" xfId="8897"/>
    <cellStyle name="Data Input 4 3 2 27" xfId="8898"/>
    <cellStyle name="Data Input 4 3 2 28" xfId="8899"/>
    <cellStyle name="Data Input 4 3 2 29" xfId="8900"/>
    <cellStyle name="Data Input 4 3 2 3" xfId="8901"/>
    <cellStyle name="Data Input 4 3 2 3 10" xfId="8902"/>
    <cellStyle name="Data Input 4 3 2 3 11" xfId="8903"/>
    <cellStyle name="Data Input 4 3 2 3 12" xfId="8904"/>
    <cellStyle name="Data Input 4 3 2 3 13" xfId="8905"/>
    <cellStyle name="Data Input 4 3 2 3 14" xfId="8906"/>
    <cellStyle name="Data Input 4 3 2 3 15" xfId="8907"/>
    <cellStyle name="Data Input 4 3 2 3 16" xfId="8908"/>
    <cellStyle name="Data Input 4 3 2 3 17" xfId="8909"/>
    <cellStyle name="Data Input 4 3 2 3 18" xfId="8910"/>
    <cellStyle name="Data Input 4 3 2 3 19" xfId="8911"/>
    <cellStyle name="Data Input 4 3 2 3 2" xfId="8912"/>
    <cellStyle name="Data Input 4 3 2 3 20" xfId="8913"/>
    <cellStyle name="Data Input 4 3 2 3 21" xfId="8914"/>
    <cellStyle name="Data Input 4 3 2 3 22" xfId="8915"/>
    <cellStyle name="Data Input 4 3 2 3 23" xfId="8916"/>
    <cellStyle name="Data Input 4 3 2 3 24" xfId="8917"/>
    <cellStyle name="Data Input 4 3 2 3 25" xfId="8918"/>
    <cellStyle name="Data Input 4 3 2 3 26" xfId="8919"/>
    <cellStyle name="Data Input 4 3 2 3 27" xfId="8920"/>
    <cellStyle name="Data Input 4 3 2 3 28" xfId="8921"/>
    <cellStyle name="Data Input 4 3 2 3 29" xfId="8922"/>
    <cellStyle name="Data Input 4 3 2 3 3" xfId="8923"/>
    <cellStyle name="Data Input 4 3 2 3 30" xfId="8924"/>
    <cellStyle name="Data Input 4 3 2 3 31" xfId="8925"/>
    <cellStyle name="Data Input 4 3 2 3 32" xfId="8926"/>
    <cellStyle name="Data Input 4 3 2 3 33" xfId="40024"/>
    <cellStyle name="Data Input 4 3 2 3 4" xfId="8927"/>
    <cellStyle name="Data Input 4 3 2 3 5" xfId="8928"/>
    <cellStyle name="Data Input 4 3 2 3 6" xfId="8929"/>
    <cellStyle name="Data Input 4 3 2 3 7" xfId="8930"/>
    <cellStyle name="Data Input 4 3 2 3 8" xfId="8931"/>
    <cellStyle name="Data Input 4 3 2 3 9" xfId="8932"/>
    <cellStyle name="Data Input 4 3 2 30" xfId="8933"/>
    <cellStyle name="Data Input 4 3 2 31" xfId="8934"/>
    <cellStyle name="Data Input 4 3 2 32" xfId="8935"/>
    <cellStyle name="Data Input 4 3 2 33" xfId="8936"/>
    <cellStyle name="Data Input 4 3 2 34" xfId="8937"/>
    <cellStyle name="Data Input 4 3 2 35" xfId="8938"/>
    <cellStyle name="Data Input 4 3 2 36" xfId="38805"/>
    <cellStyle name="Data Input 4 3 2 4" xfId="8939"/>
    <cellStyle name="Data Input 4 3 2 5" xfId="8940"/>
    <cellStyle name="Data Input 4 3 2 6" xfId="8941"/>
    <cellStyle name="Data Input 4 3 2 7" xfId="8942"/>
    <cellStyle name="Data Input 4 3 2 8" xfId="8943"/>
    <cellStyle name="Data Input 4 3 2 9" xfId="8944"/>
    <cellStyle name="Data Input 4 3 20" xfId="8945"/>
    <cellStyle name="Data Input 4 3 21" xfId="8946"/>
    <cellStyle name="Data Input 4 3 22" xfId="8947"/>
    <cellStyle name="Data Input 4 3 23" xfId="8948"/>
    <cellStyle name="Data Input 4 3 24" xfId="8949"/>
    <cellStyle name="Data Input 4 3 25" xfId="8950"/>
    <cellStyle name="Data Input 4 3 26" xfId="8951"/>
    <cellStyle name="Data Input 4 3 27" xfId="8952"/>
    <cellStyle name="Data Input 4 3 28" xfId="8953"/>
    <cellStyle name="Data Input 4 3 29" xfId="8954"/>
    <cellStyle name="Data Input 4 3 3" xfId="8955"/>
    <cellStyle name="Data Input 4 3 3 10" xfId="8956"/>
    <cellStyle name="Data Input 4 3 3 11" xfId="8957"/>
    <cellStyle name="Data Input 4 3 3 12" xfId="8958"/>
    <cellStyle name="Data Input 4 3 3 13" xfId="8959"/>
    <cellStyle name="Data Input 4 3 3 2" xfId="8960"/>
    <cellStyle name="Data Input 4 3 3 3" xfId="8961"/>
    <cellStyle name="Data Input 4 3 3 4" xfId="8962"/>
    <cellStyle name="Data Input 4 3 3 5" xfId="8963"/>
    <cellStyle name="Data Input 4 3 3 6" xfId="8964"/>
    <cellStyle name="Data Input 4 3 3 7" xfId="8965"/>
    <cellStyle name="Data Input 4 3 3 8" xfId="8966"/>
    <cellStyle name="Data Input 4 3 3 9" xfId="8967"/>
    <cellStyle name="Data Input 4 3 30" xfId="8968"/>
    <cellStyle name="Data Input 4 3 31" xfId="8969"/>
    <cellStyle name="Data Input 4 3 32" xfId="8970"/>
    <cellStyle name="Data Input 4 3 33" xfId="8971"/>
    <cellStyle name="Data Input 4 3 34" xfId="8972"/>
    <cellStyle name="Data Input 4 3 35" xfId="8973"/>
    <cellStyle name="Data Input 4 3 36" xfId="38804"/>
    <cellStyle name="Data Input 4 3 4" xfId="8974"/>
    <cellStyle name="Data Input 4 3 5" xfId="8975"/>
    <cellStyle name="Data Input 4 3 6" xfId="8976"/>
    <cellStyle name="Data Input 4 3 7" xfId="8977"/>
    <cellStyle name="Data Input 4 3 8" xfId="8978"/>
    <cellStyle name="Data Input 4 3 9" xfId="8979"/>
    <cellStyle name="Data Input 4 4" xfId="8980"/>
    <cellStyle name="Data Input 4 4 10" xfId="8981"/>
    <cellStyle name="Data Input 4 4 11" xfId="8982"/>
    <cellStyle name="Data Input 4 4 12" xfId="8983"/>
    <cellStyle name="Data Input 4 4 13" xfId="8984"/>
    <cellStyle name="Data Input 4 4 14" xfId="8985"/>
    <cellStyle name="Data Input 4 4 15" xfId="8986"/>
    <cellStyle name="Data Input 4 4 16" xfId="8987"/>
    <cellStyle name="Data Input 4 4 17" xfId="8988"/>
    <cellStyle name="Data Input 4 4 18" xfId="8989"/>
    <cellStyle name="Data Input 4 4 19" xfId="8990"/>
    <cellStyle name="Data Input 4 4 2" xfId="8991"/>
    <cellStyle name="Data Input 4 4 2 10" xfId="8992"/>
    <cellStyle name="Data Input 4 4 2 11" xfId="8993"/>
    <cellStyle name="Data Input 4 4 2 12" xfId="8994"/>
    <cellStyle name="Data Input 4 4 2 13" xfId="8995"/>
    <cellStyle name="Data Input 4 4 2 14" xfId="8996"/>
    <cellStyle name="Data Input 4 4 2 15" xfId="8997"/>
    <cellStyle name="Data Input 4 4 2 16" xfId="8998"/>
    <cellStyle name="Data Input 4 4 2 17" xfId="8999"/>
    <cellStyle name="Data Input 4 4 2 18" xfId="9000"/>
    <cellStyle name="Data Input 4 4 2 19" xfId="9001"/>
    <cellStyle name="Data Input 4 4 2 2" xfId="9002"/>
    <cellStyle name="Data Input 4 4 2 2 10" xfId="9003"/>
    <cellStyle name="Data Input 4 4 2 2 11" xfId="9004"/>
    <cellStyle name="Data Input 4 4 2 2 12" xfId="9005"/>
    <cellStyle name="Data Input 4 4 2 2 13" xfId="9006"/>
    <cellStyle name="Data Input 4 4 2 2 14" xfId="9007"/>
    <cellStyle name="Data Input 4 4 2 2 15" xfId="9008"/>
    <cellStyle name="Data Input 4 4 2 2 16" xfId="9009"/>
    <cellStyle name="Data Input 4 4 2 2 17" xfId="9010"/>
    <cellStyle name="Data Input 4 4 2 2 18" xfId="9011"/>
    <cellStyle name="Data Input 4 4 2 2 19" xfId="9012"/>
    <cellStyle name="Data Input 4 4 2 2 2" xfId="9013"/>
    <cellStyle name="Data Input 4 4 2 2 20" xfId="9014"/>
    <cellStyle name="Data Input 4 4 2 2 21" xfId="9015"/>
    <cellStyle name="Data Input 4 4 2 2 22" xfId="9016"/>
    <cellStyle name="Data Input 4 4 2 2 23" xfId="9017"/>
    <cellStyle name="Data Input 4 4 2 2 24" xfId="9018"/>
    <cellStyle name="Data Input 4 4 2 2 25" xfId="9019"/>
    <cellStyle name="Data Input 4 4 2 2 26" xfId="9020"/>
    <cellStyle name="Data Input 4 4 2 2 27" xfId="9021"/>
    <cellStyle name="Data Input 4 4 2 2 28" xfId="9022"/>
    <cellStyle name="Data Input 4 4 2 2 29" xfId="9023"/>
    <cellStyle name="Data Input 4 4 2 2 3" xfId="9024"/>
    <cellStyle name="Data Input 4 4 2 2 30" xfId="9025"/>
    <cellStyle name="Data Input 4 4 2 2 31" xfId="9026"/>
    <cellStyle name="Data Input 4 4 2 2 32" xfId="9027"/>
    <cellStyle name="Data Input 4 4 2 2 33" xfId="40175"/>
    <cellStyle name="Data Input 4 4 2 2 4" xfId="9028"/>
    <cellStyle name="Data Input 4 4 2 2 5" xfId="9029"/>
    <cellStyle name="Data Input 4 4 2 2 6" xfId="9030"/>
    <cellStyle name="Data Input 4 4 2 2 7" xfId="9031"/>
    <cellStyle name="Data Input 4 4 2 2 8" xfId="9032"/>
    <cellStyle name="Data Input 4 4 2 2 9" xfId="9033"/>
    <cellStyle name="Data Input 4 4 2 20" xfId="9034"/>
    <cellStyle name="Data Input 4 4 2 21" xfId="9035"/>
    <cellStyle name="Data Input 4 4 2 22" xfId="9036"/>
    <cellStyle name="Data Input 4 4 2 23" xfId="9037"/>
    <cellStyle name="Data Input 4 4 2 24" xfId="9038"/>
    <cellStyle name="Data Input 4 4 2 25" xfId="9039"/>
    <cellStyle name="Data Input 4 4 2 26" xfId="9040"/>
    <cellStyle name="Data Input 4 4 2 27" xfId="9041"/>
    <cellStyle name="Data Input 4 4 2 28" xfId="9042"/>
    <cellStyle name="Data Input 4 4 2 29" xfId="9043"/>
    <cellStyle name="Data Input 4 4 2 3" xfId="9044"/>
    <cellStyle name="Data Input 4 4 2 30" xfId="9045"/>
    <cellStyle name="Data Input 4 4 2 31" xfId="9046"/>
    <cellStyle name="Data Input 4 4 2 32" xfId="9047"/>
    <cellStyle name="Data Input 4 4 2 33" xfId="9048"/>
    <cellStyle name="Data Input 4 4 2 34" xfId="9049"/>
    <cellStyle name="Data Input 4 4 2 35" xfId="38808"/>
    <cellStyle name="Data Input 4 4 2 4" xfId="9050"/>
    <cellStyle name="Data Input 4 4 2 5" xfId="9051"/>
    <cellStyle name="Data Input 4 4 2 6" xfId="9052"/>
    <cellStyle name="Data Input 4 4 2 7" xfId="9053"/>
    <cellStyle name="Data Input 4 4 2 8" xfId="9054"/>
    <cellStyle name="Data Input 4 4 2 9" xfId="9055"/>
    <cellStyle name="Data Input 4 4 20" xfId="9056"/>
    <cellStyle name="Data Input 4 4 21" xfId="9057"/>
    <cellStyle name="Data Input 4 4 22" xfId="9058"/>
    <cellStyle name="Data Input 4 4 23" xfId="9059"/>
    <cellStyle name="Data Input 4 4 24" xfId="9060"/>
    <cellStyle name="Data Input 4 4 25" xfId="9061"/>
    <cellStyle name="Data Input 4 4 26" xfId="9062"/>
    <cellStyle name="Data Input 4 4 27" xfId="9063"/>
    <cellStyle name="Data Input 4 4 28" xfId="9064"/>
    <cellStyle name="Data Input 4 4 29" xfId="9065"/>
    <cellStyle name="Data Input 4 4 3" xfId="9066"/>
    <cellStyle name="Data Input 4 4 3 10" xfId="9067"/>
    <cellStyle name="Data Input 4 4 3 11" xfId="9068"/>
    <cellStyle name="Data Input 4 4 3 12" xfId="9069"/>
    <cellStyle name="Data Input 4 4 3 13" xfId="9070"/>
    <cellStyle name="Data Input 4 4 3 14" xfId="9071"/>
    <cellStyle name="Data Input 4 4 3 15" xfId="9072"/>
    <cellStyle name="Data Input 4 4 3 16" xfId="9073"/>
    <cellStyle name="Data Input 4 4 3 17" xfId="9074"/>
    <cellStyle name="Data Input 4 4 3 18" xfId="9075"/>
    <cellStyle name="Data Input 4 4 3 19" xfId="9076"/>
    <cellStyle name="Data Input 4 4 3 2" xfId="9077"/>
    <cellStyle name="Data Input 4 4 3 20" xfId="9078"/>
    <cellStyle name="Data Input 4 4 3 21" xfId="9079"/>
    <cellStyle name="Data Input 4 4 3 22" xfId="9080"/>
    <cellStyle name="Data Input 4 4 3 23" xfId="9081"/>
    <cellStyle name="Data Input 4 4 3 24" xfId="9082"/>
    <cellStyle name="Data Input 4 4 3 25" xfId="9083"/>
    <cellStyle name="Data Input 4 4 3 26" xfId="9084"/>
    <cellStyle name="Data Input 4 4 3 27" xfId="9085"/>
    <cellStyle name="Data Input 4 4 3 28" xfId="9086"/>
    <cellStyle name="Data Input 4 4 3 29" xfId="9087"/>
    <cellStyle name="Data Input 4 4 3 3" xfId="9088"/>
    <cellStyle name="Data Input 4 4 3 30" xfId="9089"/>
    <cellStyle name="Data Input 4 4 3 31" xfId="9090"/>
    <cellStyle name="Data Input 4 4 3 32" xfId="9091"/>
    <cellStyle name="Data Input 4 4 3 33" xfId="39959"/>
    <cellStyle name="Data Input 4 4 3 4" xfId="9092"/>
    <cellStyle name="Data Input 4 4 3 5" xfId="9093"/>
    <cellStyle name="Data Input 4 4 3 6" xfId="9094"/>
    <cellStyle name="Data Input 4 4 3 7" xfId="9095"/>
    <cellStyle name="Data Input 4 4 3 8" xfId="9096"/>
    <cellStyle name="Data Input 4 4 3 9" xfId="9097"/>
    <cellStyle name="Data Input 4 4 30" xfId="9098"/>
    <cellStyle name="Data Input 4 4 31" xfId="9099"/>
    <cellStyle name="Data Input 4 4 32" xfId="9100"/>
    <cellStyle name="Data Input 4 4 33" xfId="9101"/>
    <cellStyle name="Data Input 4 4 34" xfId="9102"/>
    <cellStyle name="Data Input 4 4 35" xfId="9103"/>
    <cellStyle name="Data Input 4 4 36" xfId="38807"/>
    <cellStyle name="Data Input 4 4 4" xfId="9104"/>
    <cellStyle name="Data Input 4 4 5" xfId="9105"/>
    <cellStyle name="Data Input 4 4 6" xfId="9106"/>
    <cellStyle name="Data Input 4 4 7" xfId="9107"/>
    <cellStyle name="Data Input 4 4 8" xfId="9108"/>
    <cellStyle name="Data Input 4 4 9" xfId="9109"/>
    <cellStyle name="Data Input 4 5" xfId="9110"/>
    <cellStyle name="Data Input 4 6" xfId="9111"/>
    <cellStyle name="Data Input 4 6 10" xfId="9112"/>
    <cellStyle name="Data Input 4 6 11" xfId="9113"/>
    <cellStyle name="Data Input 4 6 12" xfId="9114"/>
    <cellStyle name="Data Input 4 6 13" xfId="9115"/>
    <cellStyle name="Data Input 4 6 2" xfId="9116"/>
    <cellStyle name="Data Input 4 6 3" xfId="9117"/>
    <cellStyle name="Data Input 4 6 4" xfId="9118"/>
    <cellStyle name="Data Input 4 6 5" xfId="9119"/>
    <cellStyle name="Data Input 4 6 6" xfId="9120"/>
    <cellStyle name="Data Input 4 6 7" xfId="9121"/>
    <cellStyle name="Data Input 4 6 8" xfId="9122"/>
    <cellStyle name="Data Input 4 6 9" xfId="9123"/>
    <cellStyle name="Data Input 5" xfId="9124"/>
    <cellStyle name="Data Input 5 2" xfId="9125"/>
    <cellStyle name="Data Input 5 2 10" xfId="9126"/>
    <cellStyle name="Data Input 5 2 11" xfId="9127"/>
    <cellStyle name="Data Input 5 2 12" xfId="9128"/>
    <cellStyle name="Data Input 5 2 13" xfId="9129"/>
    <cellStyle name="Data Input 5 2 14" xfId="9130"/>
    <cellStyle name="Data Input 5 2 15" xfId="9131"/>
    <cellStyle name="Data Input 5 2 16" xfId="9132"/>
    <cellStyle name="Data Input 5 2 17" xfId="9133"/>
    <cellStyle name="Data Input 5 2 18" xfId="9134"/>
    <cellStyle name="Data Input 5 2 19" xfId="9135"/>
    <cellStyle name="Data Input 5 2 2" xfId="9136"/>
    <cellStyle name="Data Input 5 2 2 10" xfId="9137"/>
    <cellStyle name="Data Input 5 2 2 11" xfId="9138"/>
    <cellStyle name="Data Input 5 2 2 12" xfId="9139"/>
    <cellStyle name="Data Input 5 2 2 13" xfId="9140"/>
    <cellStyle name="Data Input 5 2 2 14" xfId="9141"/>
    <cellStyle name="Data Input 5 2 2 15" xfId="9142"/>
    <cellStyle name="Data Input 5 2 2 16" xfId="9143"/>
    <cellStyle name="Data Input 5 2 2 17" xfId="9144"/>
    <cellStyle name="Data Input 5 2 2 18" xfId="9145"/>
    <cellStyle name="Data Input 5 2 2 19" xfId="9146"/>
    <cellStyle name="Data Input 5 2 2 2" xfId="9147"/>
    <cellStyle name="Data Input 5 2 2 2 10" xfId="9148"/>
    <cellStyle name="Data Input 5 2 2 2 11" xfId="9149"/>
    <cellStyle name="Data Input 5 2 2 2 12" xfId="9150"/>
    <cellStyle name="Data Input 5 2 2 2 13" xfId="9151"/>
    <cellStyle name="Data Input 5 2 2 2 14" xfId="9152"/>
    <cellStyle name="Data Input 5 2 2 2 15" xfId="9153"/>
    <cellStyle name="Data Input 5 2 2 2 16" xfId="9154"/>
    <cellStyle name="Data Input 5 2 2 2 17" xfId="9155"/>
    <cellStyle name="Data Input 5 2 2 2 18" xfId="9156"/>
    <cellStyle name="Data Input 5 2 2 2 19" xfId="9157"/>
    <cellStyle name="Data Input 5 2 2 2 2" xfId="9158"/>
    <cellStyle name="Data Input 5 2 2 2 2 10" xfId="9159"/>
    <cellStyle name="Data Input 5 2 2 2 2 11" xfId="9160"/>
    <cellStyle name="Data Input 5 2 2 2 2 12" xfId="9161"/>
    <cellStyle name="Data Input 5 2 2 2 2 13" xfId="9162"/>
    <cellStyle name="Data Input 5 2 2 2 2 14" xfId="9163"/>
    <cellStyle name="Data Input 5 2 2 2 2 15" xfId="9164"/>
    <cellStyle name="Data Input 5 2 2 2 2 16" xfId="9165"/>
    <cellStyle name="Data Input 5 2 2 2 2 17" xfId="9166"/>
    <cellStyle name="Data Input 5 2 2 2 2 18" xfId="9167"/>
    <cellStyle name="Data Input 5 2 2 2 2 19" xfId="9168"/>
    <cellStyle name="Data Input 5 2 2 2 2 2" xfId="9169"/>
    <cellStyle name="Data Input 5 2 2 2 2 20" xfId="9170"/>
    <cellStyle name="Data Input 5 2 2 2 2 21" xfId="9171"/>
    <cellStyle name="Data Input 5 2 2 2 2 22" xfId="9172"/>
    <cellStyle name="Data Input 5 2 2 2 2 23" xfId="9173"/>
    <cellStyle name="Data Input 5 2 2 2 2 24" xfId="9174"/>
    <cellStyle name="Data Input 5 2 2 2 2 25" xfId="9175"/>
    <cellStyle name="Data Input 5 2 2 2 2 26" xfId="9176"/>
    <cellStyle name="Data Input 5 2 2 2 2 27" xfId="9177"/>
    <cellStyle name="Data Input 5 2 2 2 2 28" xfId="9178"/>
    <cellStyle name="Data Input 5 2 2 2 2 29" xfId="9179"/>
    <cellStyle name="Data Input 5 2 2 2 2 3" xfId="9180"/>
    <cellStyle name="Data Input 5 2 2 2 2 30" xfId="9181"/>
    <cellStyle name="Data Input 5 2 2 2 2 31" xfId="9182"/>
    <cellStyle name="Data Input 5 2 2 2 2 32" xfId="9183"/>
    <cellStyle name="Data Input 5 2 2 2 2 33" xfId="40083"/>
    <cellStyle name="Data Input 5 2 2 2 2 4" xfId="9184"/>
    <cellStyle name="Data Input 5 2 2 2 2 5" xfId="9185"/>
    <cellStyle name="Data Input 5 2 2 2 2 6" xfId="9186"/>
    <cellStyle name="Data Input 5 2 2 2 2 7" xfId="9187"/>
    <cellStyle name="Data Input 5 2 2 2 2 8" xfId="9188"/>
    <cellStyle name="Data Input 5 2 2 2 2 9" xfId="9189"/>
    <cellStyle name="Data Input 5 2 2 2 20" xfId="9190"/>
    <cellStyle name="Data Input 5 2 2 2 21" xfId="9191"/>
    <cellStyle name="Data Input 5 2 2 2 22" xfId="9192"/>
    <cellStyle name="Data Input 5 2 2 2 23" xfId="9193"/>
    <cellStyle name="Data Input 5 2 2 2 24" xfId="9194"/>
    <cellStyle name="Data Input 5 2 2 2 25" xfId="9195"/>
    <cellStyle name="Data Input 5 2 2 2 26" xfId="9196"/>
    <cellStyle name="Data Input 5 2 2 2 27" xfId="9197"/>
    <cellStyle name="Data Input 5 2 2 2 28" xfId="9198"/>
    <cellStyle name="Data Input 5 2 2 2 29" xfId="9199"/>
    <cellStyle name="Data Input 5 2 2 2 3" xfId="9200"/>
    <cellStyle name="Data Input 5 2 2 2 30" xfId="9201"/>
    <cellStyle name="Data Input 5 2 2 2 31" xfId="9202"/>
    <cellStyle name="Data Input 5 2 2 2 32" xfId="9203"/>
    <cellStyle name="Data Input 5 2 2 2 33" xfId="9204"/>
    <cellStyle name="Data Input 5 2 2 2 34" xfId="9205"/>
    <cellStyle name="Data Input 5 2 2 2 35" xfId="38811"/>
    <cellStyle name="Data Input 5 2 2 2 4" xfId="9206"/>
    <cellStyle name="Data Input 5 2 2 2 5" xfId="9207"/>
    <cellStyle name="Data Input 5 2 2 2 6" xfId="9208"/>
    <cellStyle name="Data Input 5 2 2 2 7" xfId="9209"/>
    <cellStyle name="Data Input 5 2 2 2 8" xfId="9210"/>
    <cellStyle name="Data Input 5 2 2 2 9" xfId="9211"/>
    <cellStyle name="Data Input 5 2 2 20" xfId="9212"/>
    <cellStyle name="Data Input 5 2 2 21" xfId="9213"/>
    <cellStyle name="Data Input 5 2 2 22" xfId="9214"/>
    <cellStyle name="Data Input 5 2 2 23" xfId="9215"/>
    <cellStyle name="Data Input 5 2 2 24" xfId="9216"/>
    <cellStyle name="Data Input 5 2 2 25" xfId="9217"/>
    <cellStyle name="Data Input 5 2 2 26" xfId="9218"/>
    <cellStyle name="Data Input 5 2 2 27" xfId="9219"/>
    <cellStyle name="Data Input 5 2 2 28" xfId="9220"/>
    <cellStyle name="Data Input 5 2 2 29" xfId="9221"/>
    <cellStyle name="Data Input 5 2 2 3" xfId="9222"/>
    <cellStyle name="Data Input 5 2 2 3 10" xfId="9223"/>
    <cellStyle name="Data Input 5 2 2 3 11" xfId="9224"/>
    <cellStyle name="Data Input 5 2 2 3 12" xfId="9225"/>
    <cellStyle name="Data Input 5 2 2 3 13" xfId="9226"/>
    <cellStyle name="Data Input 5 2 2 3 14" xfId="9227"/>
    <cellStyle name="Data Input 5 2 2 3 15" xfId="9228"/>
    <cellStyle name="Data Input 5 2 2 3 16" xfId="9229"/>
    <cellStyle name="Data Input 5 2 2 3 17" xfId="9230"/>
    <cellStyle name="Data Input 5 2 2 3 18" xfId="9231"/>
    <cellStyle name="Data Input 5 2 2 3 19" xfId="9232"/>
    <cellStyle name="Data Input 5 2 2 3 2" xfId="9233"/>
    <cellStyle name="Data Input 5 2 2 3 2 10" xfId="9234"/>
    <cellStyle name="Data Input 5 2 2 3 2 11" xfId="9235"/>
    <cellStyle name="Data Input 5 2 2 3 2 12" xfId="9236"/>
    <cellStyle name="Data Input 5 2 2 3 2 13" xfId="9237"/>
    <cellStyle name="Data Input 5 2 2 3 2 14" xfId="9238"/>
    <cellStyle name="Data Input 5 2 2 3 2 15" xfId="9239"/>
    <cellStyle name="Data Input 5 2 2 3 2 16" xfId="9240"/>
    <cellStyle name="Data Input 5 2 2 3 2 17" xfId="9241"/>
    <cellStyle name="Data Input 5 2 2 3 2 18" xfId="9242"/>
    <cellStyle name="Data Input 5 2 2 3 2 19" xfId="9243"/>
    <cellStyle name="Data Input 5 2 2 3 2 2" xfId="9244"/>
    <cellStyle name="Data Input 5 2 2 3 2 20" xfId="9245"/>
    <cellStyle name="Data Input 5 2 2 3 2 21" xfId="9246"/>
    <cellStyle name="Data Input 5 2 2 3 2 22" xfId="9247"/>
    <cellStyle name="Data Input 5 2 2 3 2 23" xfId="9248"/>
    <cellStyle name="Data Input 5 2 2 3 2 24" xfId="9249"/>
    <cellStyle name="Data Input 5 2 2 3 2 25" xfId="9250"/>
    <cellStyle name="Data Input 5 2 2 3 2 26" xfId="9251"/>
    <cellStyle name="Data Input 5 2 2 3 2 27" xfId="9252"/>
    <cellStyle name="Data Input 5 2 2 3 2 28" xfId="9253"/>
    <cellStyle name="Data Input 5 2 2 3 2 29" xfId="9254"/>
    <cellStyle name="Data Input 5 2 2 3 2 3" xfId="9255"/>
    <cellStyle name="Data Input 5 2 2 3 2 30" xfId="9256"/>
    <cellStyle name="Data Input 5 2 2 3 2 31" xfId="9257"/>
    <cellStyle name="Data Input 5 2 2 3 2 32" xfId="9258"/>
    <cellStyle name="Data Input 5 2 2 3 2 33" xfId="40161"/>
    <cellStyle name="Data Input 5 2 2 3 2 4" xfId="9259"/>
    <cellStyle name="Data Input 5 2 2 3 2 5" xfId="9260"/>
    <cellStyle name="Data Input 5 2 2 3 2 6" xfId="9261"/>
    <cellStyle name="Data Input 5 2 2 3 2 7" xfId="9262"/>
    <cellStyle name="Data Input 5 2 2 3 2 8" xfId="9263"/>
    <cellStyle name="Data Input 5 2 2 3 2 9" xfId="9264"/>
    <cellStyle name="Data Input 5 2 2 3 20" xfId="9265"/>
    <cellStyle name="Data Input 5 2 2 3 21" xfId="9266"/>
    <cellStyle name="Data Input 5 2 2 3 22" xfId="9267"/>
    <cellStyle name="Data Input 5 2 2 3 23" xfId="9268"/>
    <cellStyle name="Data Input 5 2 2 3 24" xfId="9269"/>
    <cellStyle name="Data Input 5 2 2 3 25" xfId="9270"/>
    <cellStyle name="Data Input 5 2 2 3 26" xfId="9271"/>
    <cellStyle name="Data Input 5 2 2 3 27" xfId="9272"/>
    <cellStyle name="Data Input 5 2 2 3 28" xfId="9273"/>
    <cellStyle name="Data Input 5 2 2 3 29" xfId="9274"/>
    <cellStyle name="Data Input 5 2 2 3 3" xfId="9275"/>
    <cellStyle name="Data Input 5 2 2 3 30" xfId="9276"/>
    <cellStyle name="Data Input 5 2 2 3 31" xfId="9277"/>
    <cellStyle name="Data Input 5 2 2 3 32" xfId="9278"/>
    <cellStyle name="Data Input 5 2 2 3 33" xfId="9279"/>
    <cellStyle name="Data Input 5 2 2 3 34" xfId="9280"/>
    <cellStyle name="Data Input 5 2 2 3 35" xfId="38812"/>
    <cellStyle name="Data Input 5 2 2 3 4" xfId="9281"/>
    <cellStyle name="Data Input 5 2 2 3 5" xfId="9282"/>
    <cellStyle name="Data Input 5 2 2 3 6" xfId="9283"/>
    <cellStyle name="Data Input 5 2 2 3 7" xfId="9284"/>
    <cellStyle name="Data Input 5 2 2 3 8" xfId="9285"/>
    <cellStyle name="Data Input 5 2 2 3 9" xfId="9286"/>
    <cellStyle name="Data Input 5 2 2 30" xfId="9287"/>
    <cellStyle name="Data Input 5 2 2 31" xfId="9288"/>
    <cellStyle name="Data Input 5 2 2 32" xfId="9289"/>
    <cellStyle name="Data Input 5 2 2 33" xfId="9290"/>
    <cellStyle name="Data Input 5 2 2 34" xfId="9291"/>
    <cellStyle name="Data Input 5 2 2 35" xfId="9292"/>
    <cellStyle name="Data Input 5 2 2 36" xfId="9293"/>
    <cellStyle name="Data Input 5 2 2 37" xfId="38810"/>
    <cellStyle name="Data Input 5 2 2 4" xfId="9294"/>
    <cellStyle name="Data Input 5 2 2 4 10" xfId="9295"/>
    <cellStyle name="Data Input 5 2 2 4 11" xfId="9296"/>
    <cellStyle name="Data Input 5 2 2 4 12" xfId="9297"/>
    <cellStyle name="Data Input 5 2 2 4 13" xfId="9298"/>
    <cellStyle name="Data Input 5 2 2 4 2" xfId="9299"/>
    <cellStyle name="Data Input 5 2 2 4 3" xfId="9300"/>
    <cellStyle name="Data Input 5 2 2 4 4" xfId="9301"/>
    <cellStyle name="Data Input 5 2 2 4 5" xfId="9302"/>
    <cellStyle name="Data Input 5 2 2 4 6" xfId="9303"/>
    <cellStyle name="Data Input 5 2 2 4 7" xfId="9304"/>
    <cellStyle name="Data Input 5 2 2 4 8" xfId="9305"/>
    <cellStyle name="Data Input 5 2 2 4 9" xfId="9306"/>
    <cellStyle name="Data Input 5 2 2 5" xfId="9307"/>
    <cellStyle name="Data Input 5 2 2 6" xfId="9308"/>
    <cellStyle name="Data Input 5 2 2 7" xfId="9309"/>
    <cellStyle name="Data Input 5 2 2 8" xfId="9310"/>
    <cellStyle name="Data Input 5 2 2 9" xfId="9311"/>
    <cellStyle name="Data Input 5 2 20" xfId="9312"/>
    <cellStyle name="Data Input 5 2 21" xfId="9313"/>
    <cellStyle name="Data Input 5 2 22" xfId="9314"/>
    <cellStyle name="Data Input 5 2 23" xfId="9315"/>
    <cellStyle name="Data Input 5 2 24" xfId="9316"/>
    <cellStyle name="Data Input 5 2 25" xfId="9317"/>
    <cellStyle name="Data Input 5 2 26" xfId="9318"/>
    <cellStyle name="Data Input 5 2 27" xfId="9319"/>
    <cellStyle name="Data Input 5 2 28" xfId="9320"/>
    <cellStyle name="Data Input 5 2 29" xfId="9321"/>
    <cellStyle name="Data Input 5 2 3" xfId="9322"/>
    <cellStyle name="Data Input 5 2 3 10" xfId="9323"/>
    <cellStyle name="Data Input 5 2 3 11" xfId="9324"/>
    <cellStyle name="Data Input 5 2 3 12" xfId="9325"/>
    <cellStyle name="Data Input 5 2 3 13" xfId="9326"/>
    <cellStyle name="Data Input 5 2 3 14" xfId="9327"/>
    <cellStyle name="Data Input 5 2 3 15" xfId="9328"/>
    <cellStyle name="Data Input 5 2 3 16" xfId="9329"/>
    <cellStyle name="Data Input 5 2 3 17" xfId="9330"/>
    <cellStyle name="Data Input 5 2 3 18" xfId="9331"/>
    <cellStyle name="Data Input 5 2 3 19" xfId="9332"/>
    <cellStyle name="Data Input 5 2 3 2" xfId="9333"/>
    <cellStyle name="Data Input 5 2 3 2 10" xfId="9334"/>
    <cellStyle name="Data Input 5 2 3 2 11" xfId="9335"/>
    <cellStyle name="Data Input 5 2 3 2 12" xfId="9336"/>
    <cellStyle name="Data Input 5 2 3 2 13" xfId="9337"/>
    <cellStyle name="Data Input 5 2 3 2 14" xfId="9338"/>
    <cellStyle name="Data Input 5 2 3 2 15" xfId="9339"/>
    <cellStyle name="Data Input 5 2 3 2 16" xfId="9340"/>
    <cellStyle name="Data Input 5 2 3 2 17" xfId="9341"/>
    <cellStyle name="Data Input 5 2 3 2 18" xfId="9342"/>
    <cellStyle name="Data Input 5 2 3 2 19" xfId="9343"/>
    <cellStyle name="Data Input 5 2 3 2 2" xfId="9344"/>
    <cellStyle name="Data Input 5 2 3 2 20" xfId="9345"/>
    <cellStyle name="Data Input 5 2 3 2 21" xfId="9346"/>
    <cellStyle name="Data Input 5 2 3 2 22" xfId="9347"/>
    <cellStyle name="Data Input 5 2 3 2 23" xfId="9348"/>
    <cellStyle name="Data Input 5 2 3 2 24" xfId="9349"/>
    <cellStyle name="Data Input 5 2 3 2 25" xfId="9350"/>
    <cellStyle name="Data Input 5 2 3 2 26" xfId="9351"/>
    <cellStyle name="Data Input 5 2 3 2 27" xfId="9352"/>
    <cellStyle name="Data Input 5 2 3 2 28" xfId="9353"/>
    <cellStyle name="Data Input 5 2 3 2 29" xfId="9354"/>
    <cellStyle name="Data Input 5 2 3 2 3" xfId="9355"/>
    <cellStyle name="Data Input 5 2 3 2 30" xfId="9356"/>
    <cellStyle name="Data Input 5 2 3 2 31" xfId="9357"/>
    <cellStyle name="Data Input 5 2 3 2 32" xfId="9358"/>
    <cellStyle name="Data Input 5 2 3 2 33" xfId="40130"/>
    <cellStyle name="Data Input 5 2 3 2 4" xfId="9359"/>
    <cellStyle name="Data Input 5 2 3 2 5" xfId="9360"/>
    <cellStyle name="Data Input 5 2 3 2 6" xfId="9361"/>
    <cellStyle name="Data Input 5 2 3 2 7" xfId="9362"/>
    <cellStyle name="Data Input 5 2 3 2 8" xfId="9363"/>
    <cellStyle name="Data Input 5 2 3 2 9" xfId="9364"/>
    <cellStyle name="Data Input 5 2 3 20" xfId="9365"/>
    <cellStyle name="Data Input 5 2 3 21" xfId="9366"/>
    <cellStyle name="Data Input 5 2 3 22" xfId="9367"/>
    <cellStyle name="Data Input 5 2 3 23" xfId="9368"/>
    <cellStyle name="Data Input 5 2 3 24" xfId="9369"/>
    <cellStyle name="Data Input 5 2 3 25" xfId="9370"/>
    <cellStyle name="Data Input 5 2 3 26" xfId="9371"/>
    <cellStyle name="Data Input 5 2 3 27" xfId="9372"/>
    <cellStyle name="Data Input 5 2 3 28" xfId="9373"/>
    <cellStyle name="Data Input 5 2 3 29" xfId="9374"/>
    <cellStyle name="Data Input 5 2 3 3" xfId="9375"/>
    <cellStyle name="Data Input 5 2 3 30" xfId="9376"/>
    <cellStyle name="Data Input 5 2 3 31" xfId="9377"/>
    <cellStyle name="Data Input 5 2 3 32" xfId="9378"/>
    <cellStyle name="Data Input 5 2 3 33" xfId="9379"/>
    <cellStyle name="Data Input 5 2 3 34" xfId="9380"/>
    <cellStyle name="Data Input 5 2 3 35" xfId="38813"/>
    <cellStyle name="Data Input 5 2 3 4" xfId="9381"/>
    <cellStyle name="Data Input 5 2 3 5" xfId="9382"/>
    <cellStyle name="Data Input 5 2 3 6" xfId="9383"/>
    <cellStyle name="Data Input 5 2 3 7" xfId="9384"/>
    <cellStyle name="Data Input 5 2 3 8" xfId="9385"/>
    <cellStyle name="Data Input 5 2 3 9" xfId="9386"/>
    <cellStyle name="Data Input 5 2 30" xfId="9387"/>
    <cellStyle name="Data Input 5 2 31" xfId="9388"/>
    <cellStyle name="Data Input 5 2 32" xfId="9389"/>
    <cellStyle name="Data Input 5 2 33" xfId="9390"/>
    <cellStyle name="Data Input 5 2 34" xfId="9391"/>
    <cellStyle name="Data Input 5 2 35" xfId="9392"/>
    <cellStyle name="Data Input 5 2 36" xfId="9393"/>
    <cellStyle name="Data Input 5 2 37" xfId="38809"/>
    <cellStyle name="Data Input 5 2 4" xfId="9394"/>
    <cellStyle name="Data Input 5 2 4 10" xfId="9395"/>
    <cellStyle name="Data Input 5 2 4 11" xfId="9396"/>
    <cellStyle name="Data Input 5 2 4 12" xfId="9397"/>
    <cellStyle name="Data Input 5 2 4 13" xfId="9398"/>
    <cellStyle name="Data Input 5 2 4 14" xfId="9399"/>
    <cellStyle name="Data Input 5 2 4 15" xfId="9400"/>
    <cellStyle name="Data Input 5 2 4 16" xfId="9401"/>
    <cellStyle name="Data Input 5 2 4 17" xfId="9402"/>
    <cellStyle name="Data Input 5 2 4 18" xfId="9403"/>
    <cellStyle name="Data Input 5 2 4 19" xfId="9404"/>
    <cellStyle name="Data Input 5 2 4 2" xfId="9405"/>
    <cellStyle name="Data Input 5 2 4 20" xfId="9406"/>
    <cellStyle name="Data Input 5 2 4 21" xfId="9407"/>
    <cellStyle name="Data Input 5 2 4 22" xfId="9408"/>
    <cellStyle name="Data Input 5 2 4 23" xfId="9409"/>
    <cellStyle name="Data Input 5 2 4 24" xfId="9410"/>
    <cellStyle name="Data Input 5 2 4 25" xfId="9411"/>
    <cellStyle name="Data Input 5 2 4 26" xfId="9412"/>
    <cellStyle name="Data Input 5 2 4 27" xfId="9413"/>
    <cellStyle name="Data Input 5 2 4 28" xfId="9414"/>
    <cellStyle name="Data Input 5 2 4 29" xfId="9415"/>
    <cellStyle name="Data Input 5 2 4 3" xfId="9416"/>
    <cellStyle name="Data Input 5 2 4 30" xfId="9417"/>
    <cellStyle name="Data Input 5 2 4 31" xfId="9418"/>
    <cellStyle name="Data Input 5 2 4 32" xfId="9419"/>
    <cellStyle name="Data Input 5 2 4 33" xfId="39873"/>
    <cellStyle name="Data Input 5 2 4 4" xfId="9420"/>
    <cellStyle name="Data Input 5 2 4 5" xfId="9421"/>
    <cellStyle name="Data Input 5 2 4 6" xfId="9422"/>
    <cellStyle name="Data Input 5 2 4 7" xfId="9423"/>
    <cellStyle name="Data Input 5 2 4 8" xfId="9424"/>
    <cellStyle name="Data Input 5 2 4 9" xfId="9425"/>
    <cellStyle name="Data Input 5 2 5" xfId="9426"/>
    <cellStyle name="Data Input 5 2 6" xfId="9427"/>
    <cellStyle name="Data Input 5 2 7" xfId="9428"/>
    <cellStyle name="Data Input 5 2 8" xfId="9429"/>
    <cellStyle name="Data Input 5 2 9" xfId="9430"/>
    <cellStyle name="Data Input 5 3" xfId="9431"/>
    <cellStyle name="Data Input 5 3 10" xfId="9432"/>
    <cellStyle name="Data Input 5 3 11" xfId="9433"/>
    <cellStyle name="Data Input 5 3 12" xfId="9434"/>
    <cellStyle name="Data Input 5 3 13" xfId="9435"/>
    <cellStyle name="Data Input 5 3 14" xfId="9436"/>
    <cellStyle name="Data Input 5 3 15" xfId="9437"/>
    <cellStyle name="Data Input 5 3 16" xfId="9438"/>
    <cellStyle name="Data Input 5 3 17" xfId="9439"/>
    <cellStyle name="Data Input 5 3 18" xfId="9440"/>
    <cellStyle name="Data Input 5 3 19" xfId="9441"/>
    <cellStyle name="Data Input 5 3 2" xfId="9442"/>
    <cellStyle name="Data Input 5 3 2 10" xfId="9443"/>
    <cellStyle name="Data Input 5 3 2 11" xfId="9444"/>
    <cellStyle name="Data Input 5 3 2 12" xfId="9445"/>
    <cellStyle name="Data Input 5 3 2 13" xfId="9446"/>
    <cellStyle name="Data Input 5 3 2 14" xfId="9447"/>
    <cellStyle name="Data Input 5 3 2 15" xfId="9448"/>
    <cellStyle name="Data Input 5 3 2 16" xfId="9449"/>
    <cellStyle name="Data Input 5 3 2 17" xfId="9450"/>
    <cellStyle name="Data Input 5 3 2 18" xfId="9451"/>
    <cellStyle name="Data Input 5 3 2 19" xfId="9452"/>
    <cellStyle name="Data Input 5 3 2 2" xfId="9453"/>
    <cellStyle name="Data Input 5 3 2 2 10" xfId="9454"/>
    <cellStyle name="Data Input 5 3 2 2 11" xfId="9455"/>
    <cellStyle name="Data Input 5 3 2 2 12" xfId="9456"/>
    <cellStyle name="Data Input 5 3 2 2 13" xfId="9457"/>
    <cellStyle name="Data Input 5 3 2 2 14" xfId="9458"/>
    <cellStyle name="Data Input 5 3 2 2 15" xfId="9459"/>
    <cellStyle name="Data Input 5 3 2 2 16" xfId="9460"/>
    <cellStyle name="Data Input 5 3 2 2 17" xfId="9461"/>
    <cellStyle name="Data Input 5 3 2 2 18" xfId="9462"/>
    <cellStyle name="Data Input 5 3 2 2 19" xfId="9463"/>
    <cellStyle name="Data Input 5 3 2 2 2" xfId="9464"/>
    <cellStyle name="Data Input 5 3 2 2 20" xfId="9465"/>
    <cellStyle name="Data Input 5 3 2 2 21" xfId="9466"/>
    <cellStyle name="Data Input 5 3 2 2 22" xfId="9467"/>
    <cellStyle name="Data Input 5 3 2 2 23" xfId="9468"/>
    <cellStyle name="Data Input 5 3 2 2 24" xfId="9469"/>
    <cellStyle name="Data Input 5 3 2 2 25" xfId="9470"/>
    <cellStyle name="Data Input 5 3 2 2 26" xfId="9471"/>
    <cellStyle name="Data Input 5 3 2 2 27" xfId="9472"/>
    <cellStyle name="Data Input 5 3 2 2 28" xfId="9473"/>
    <cellStyle name="Data Input 5 3 2 2 29" xfId="9474"/>
    <cellStyle name="Data Input 5 3 2 2 3" xfId="9475"/>
    <cellStyle name="Data Input 5 3 2 2 30" xfId="9476"/>
    <cellStyle name="Data Input 5 3 2 2 31" xfId="9477"/>
    <cellStyle name="Data Input 5 3 2 2 32" xfId="9478"/>
    <cellStyle name="Data Input 5 3 2 2 33" xfId="40182"/>
    <cellStyle name="Data Input 5 3 2 2 4" xfId="9479"/>
    <cellStyle name="Data Input 5 3 2 2 5" xfId="9480"/>
    <cellStyle name="Data Input 5 3 2 2 6" xfId="9481"/>
    <cellStyle name="Data Input 5 3 2 2 7" xfId="9482"/>
    <cellStyle name="Data Input 5 3 2 2 8" xfId="9483"/>
    <cellStyle name="Data Input 5 3 2 2 9" xfId="9484"/>
    <cellStyle name="Data Input 5 3 2 20" xfId="9485"/>
    <cellStyle name="Data Input 5 3 2 21" xfId="9486"/>
    <cellStyle name="Data Input 5 3 2 22" xfId="9487"/>
    <cellStyle name="Data Input 5 3 2 23" xfId="9488"/>
    <cellStyle name="Data Input 5 3 2 24" xfId="9489"/>
    <cellStyle name="Data Input 5 3 2 25" xfId="9490"/>
    <cellStyle name="Data Input 5 3 2 26" xfId="9491"/>
    <cellStyle name="Data Input 5 3 2 27" xfId="9492"/>
    <cellStyle name="Data Input 5 3 2 28" xfId="9493"/>
    <cellStyle name="Data Input 5 3 2 29" xfId="9494"/>
    <cellStyle name="Data Input 5 3 2 3" xfId="9495"/>
    <cellStyle name="Data Input 5 3 2 30" xfId="9496"/>
    <cellStyle name="Data Input 5 3 2 31" xfId="9497"/>
    <cellStyle name="Data Input 5 3 2 32" xfId="9498"/>
    <cellStyle name="Data Input 5 3 2 33" xfId="9499"/>
    <cellStyle name="Data Input 5 3 2 34" xfId="9500"/>
    <cellStyle name="Data Input 5 3 2 35" xfId="38815"/>
    <cellStyle name="Data Input 5 3 2 4" xfId="9501"/>
    <cellStyle name="Data Input 5 3 2 5" xfId="9502"/>
    <cellStyle name="Data Input 5 3 2 6" xfId="9503"/>
    <cellStyle name="Data Input 5 3 2 7" xfId="9504"/>
    <cellStyle name="Data Input 5 3 2 8" xfId="9505"/>
    <cellStyle name="Data Input 5 3 2 9" xfId="9506"/>
    <cellStyle name="Data Input 5 3 20" xfId="9507"/>
    <cellStyle name="Data Input 5 3 21" xfId="9508"/>
    <cellStyle name="Data Input 5 3 22" xfId="9509"/>
    <cellStyle name="Data Input 5 3 23" xfId="9510"/>
    <cellStyle name="Data Input 5 3 24" xfId="9511"/>
    <cellStyle name="Data Input 5 3 25" xfId="9512"/>
    <cellStyle name="Data Input 5 3 26" xfId="9513"/>
    <cellStyle name="Data Input 5 3 27" xfId="9514"/>
    <cellStyle name="Data Input 5 3 28" xfId="9515"/>
    <cellStyle name="Data Input 5 3 29" xfId="9516"/>
    <cellStyle name="Data Input 5 3 3" xfId="9517"/>
    <cellStyle name="Data Input 5 3 3 10" xfId="9518"/>
    <cellStyle name="Data Input 5 3 3 11" xfId="9519"/>
    <cellStyle name="Data Input 5 3 3 12" xfId="9520"/>
    <cellStyle name="Data Input 5 3 3 13" xfId="9521"/>
    <cellStyle name="Data Input 5 3 3 14" xfId="9522"/>
    <cellStyle name="Data Input 5 3 3 15" xfId="9523"/>
    <cellStyle name="Data Input 5 3 3 16" xfId="9524"/>
    <cellStyle name="Data Input 5 3 3 17" xfId="9525"/>
    <cellStyle name="Data Input 5 3 3 18" xfId="9526"/>
    <cellStyle name="Data Input 5 3 3 19" xfId="9527"/>
    <cellStyle name="Data Input 5 3 3 2" xfId="9528"/>
    <cellStyle name="Data Input 5 3 3 20" xfId="9529"/>
    <cellStyle name="Data Input 5 3 3 21" xfId="9530"/>
    <cellStyle name="Data Input 5 3 3 22" xfId="9531"/>
    <cellStyle name="Data Input 5 3 3 23" xfId="9532"/>
    <cellStyle name="Data Input 5 3 3 24" xfId="9533"/>
    <cellStyle name="Data Input 5 3 3 25" xfId="9534"/>
    <cellStyle name="Data Input 5 3 3 26" xfId="9535"/>
    <cellStyle name="Data Input 5 3 3 27" xfId="9536"/>
    <cellStyle name="Data Input 5 3 3 28" xfId="9537"/>
    <cellStyle name="Data Input 5 3 3 29" xfId="9538"/>
    <cellStyle name="Data Input 5 3 3 3" xfId="9539"/>
    <cellStyle name="Data Input 5 3 3 30" xfId="9540"/>
    <cellStyle name="Data Input 5 3 3 31" xfId="9541"/>
    <cellStyle name="Data Input 5 3 3 32" xfId="9542"/>
    <cellStyle name="Data Input 5 3 3 33" xfId="39966"/>
    <cellStyle name="Data Input 5 3 3 4" xfId="9543"/>
    <cellStyle name="Data Input 5 3 3 5" xfId="9544"/>
    <cellStyle name="Data Input 5 3 3 6" xfId="9545"/>
    <cellStyle name="Data Input 5 3 3 7" xfId="9546"/>
    <cellStyle name="Data Input 5 3 3 8" xfId="9547"/>
    <cellStyle name="Data Input 5 3 3 9" xfId="9548"/>
    <cellStyle name="Data Input 5 3 30" xfId="9549"/>
    <cellStyle name="Data Input 5 3 31" xfId="9550"/>
    <cellStyle name="Data Input 5 3 32" xfId="9551"/>
    <cellStyle name="Data Input 5 3 33" xfId="9552"/>
    <cellStyle name="Data Input 5 3 34" xfId="9553"/>
    <cellStyle name="Data Input 5 3 35" xfId="9554"/>
    <cellStyle name="Data Input 5 3 36" xfId="38814"/>
    <cellStyle name="Data Input 5 3 4" xfId="9555"/>
    <cellStyle name="Data Input 5 3 5" xfId="9556"/>
    <cellStyle name="Data Input 5 3 6" xfId="9557"/>
    <cellStyle name="Data Input 5 3 7" xfId="9558"/>
    <cellStyle name="Data Input 5 3 8" xfId="9559"/>
    <cellStyle name="Data Input 5 3 9" xfId="9560"/>
    <cellStyle name="Data Input 5 4" xfId="9561"/>
    <cellStyle name="Data Input 5 4 10" xfId="9562"/>
    <cellStyle name="Data Input 5 4 11" xfId="9563"/>
    <cellStyle name="Data Input 5 4 12" xfId="9564"/>
    <cellStyle name="Data Input 5 4 13" xfId="9565"/>
    <cellStyle name="Data Input 5 4 14" xfId="9566"/>
    <cellStyle name="Data Input 5 4 15" xfId="9567"/>
    <cellStyle name="Data Input 5 4 16" xfId="9568"/>
    <cellStyle name="Data Input 5 4 17" xfId="9569"/>
    <cellStyle name="Data Input 5 4 18" xfId="9570"/>
    <cellStyle name="Data Input 5 4 19" xfId="9571"/>
    <cellStyle name="Data Input 5 4 2" xfId="9572"/>
    <cellStyle name="Data Input 5 4 2 10" xfId="9573"/>
    <cellStyle name="Data Input 5 4 2 11" xfId="9574"/>
    <cellStyle name="Data Input 5 4 2 12" xfId="9575"/>
    <cellStyle name="Data Input 5 4 2 13" xfId="9576"/>
    <cellStyle name="Data Input 5 4 2 14" xfId="9577"/>
    <cellStyle name="Data Input 5 4 2 15" xfId="9578"/>
    <cellStyle name="Data Input 5 4 2 16" xfId="9579"/>
    <cellStyle name="Data Input 5 4 2 17" xfId="9580"/>
    <cellStyle name="Data Input 5 4 2 18" xfId="9581"/>
    <cellStyle name="Data Input 5 4 2 19" xfId="9582"/>
    <cellStyle name="Data Input 5 4 2 2" xfId="9583"/>
    <cellStyle name="Data Input 5 4 2 2 10" xfId="9584"/>
    <cellStyle name="Data Input 5 4 2 2 11" xfId="9585"/>
    <cellStyle name="Data Input 5 4 2 2 12" xfId="9586"/>
    <cellStyle name="Data Input 5 4 2 2 13" xfId="9587"/>
    <cellStyle name="Data Input 5 4 2 2 14" xfId="9588"/>
    <cellStyle name="Data Input 5 4 2 2 15" xfId="9589"/>
    <cellStyle name="Data Input 5 4 2 2 16" xfId="9590"/>
    <cellStyle name="Data Input 5 4 2 2 17" xfId="9591"/>
    <cellStyle name="Data Input 5 4 2 2 18" xfId="9592"/>
    <cellStyle name="Data Input 5 4 2 2 19" xfId="9593"/>
    <cellStyle name="Data Input 5 4 2 2 2" xfId="9594"/>
    <cellStyle name="Data Input 5 4 2 2 20" xfId="9595"/>
    <cellStyle name="Data Input 5 4 2 2 21" xfId="9596"/>
    <cellStyle name="Data Input 5 4 2 2 22" xfId="9597"/>
    <cellStyle name="Data Input 5 4 2 2 23" xfId="9598"/>
    <cellStyle name="Data Input 5 4 2 2 24" xfId="9599"/>
    <cellStyle name="Data Input 5 4 2 2 25" xfId="9600"/>
    <cellStyle name="Data Input 5 4 2 2 26" xfId="9601"/>
    <cellStyle name="Data Input 5 4 2 2 27" xfId="9602"/>
    <cellStyle name="Data Input 5 4 2 2 28" xfId="9603"/>
    <cellStyle name="Data Input 5 4 2 2 29" xfId="9604"/>
    <cellStyle name="Data Input 5 4 2 2 3" xfId="9605"/>
    <cellStyle name="Data Input 5 4 2 2 30" xfId="9606"/>
    <cellStyle name="Data Input 5 4 2 2 31" xfId="9607"/>
    <cellStyle name="Data Input 5 4 2 2 32" xfId="9608"/>
    <cellStyle name="Data Input 5 4 2 2 33" xfId="40186"/>
    <cellStyle name="Data Input 5 4 2 2 4" xfId="9609"/>
    <cellStyle name="Data Input 5 4 2 2 5" xfId="9610"/>
    <cellStyle name="Data Input 5 4 2 2 6" xfId="9611"/>
    <cellStyle name="Data Input 5 4 2 2 7" xfId="9612"/>
    <cellStyle name="Data Input 5 4 2 2 8" xfId="9613"/>
    <cellStyle name="Data Input 5 4 2 2 9" xfId="9614"/>
    <cellStyle name="Data Input 5 4 2 20" xfId="9615"/>
    <cellStyle name="Data Input 5 4 2 21" xfId="9616"/>
    <cellStyle name="Data Input 5 4 2 22" xfId="9617"/>
    <cellStyle name="Data Input 5 4 2 23" xfId="9618"/>
    <cellStyle name="Data Input 5 4 2 24" xfId="9619"/>
    <cellStyle name="Data Input 5 4 2 25" xfId="9620"/>
    <cellStyle name="Data Input 5 4 2 26" xfId="9621"/>
    <cellStyle name="Data Input 5 4 2 27" xfId="9622"/>
    <cellStyle name="Data Input 5 4 2 28" xfId="9623"/>
    <cellStyle name="Data Input 5 4 2 29" xfId="9624"/>
    <cellStyle name="Data Input 5 4 2 3" xfId="9625"/>
    <cellStyle name="Data Input 5 4 2 30" xfId="9626"/>
    <cellStyle name="Data Input 5 4 2 31" xfId="9627"/>
    <cellStyle name="Data Input 5 4 2 32" xfId="9628"/>
    <cellStyle name="Data Input 5 4 2 33" xfId="9629"/>
    <cellStyle name="Data Input 5 4 2 34" xfId="9630"/>
    <cellStyle name="Data Input 5 4 2 35" xfId="38817"/>
    <cellStyle name="Data Input 5 4 2 4" xfId="9631"/>
    <cellStyle name="Data Input 5 4 2 5" xfId="9632"/>
    <cellStyle name="Data Input 5 4 2 6" xfId="9633"/>
    <cellStyle name="Data Input 5 4 2 7" xfId="9634"/>
    <cellStyle name="Data Input 5 4 2 8" xfId="9635"/>
    <cellStyle name="Data Input 5 4 2 9" xfId="9636"/>
    <cellStyle name="Data Input 5 4 20" xfId="9637"/>
    <cellStyle name="Data Input 5 4 21" xfId="9638"/>
    <cellStyle name="Data Input 5 4 22" xfId="9639"/>
    <cellStyle name="Data Input 5 4 23" xfId="9640"/>
    <cellStyle name="Data Input 5 4 24" xfId="9641"/>
    <cellStyle name="Data Input 5 4 25" xfId="9642"/>
    <cellStyle name="Data Input 5 4 26" xfId="9643"/>
    <cellStyle name="Data Input 5 4 27" xfId="9644"/>
    <cellStyle name="Data Input 5 4 28" xfId="9645"/>
    <cellStyle name="Data Input 5 4 29" xfId="9646"/>
    <cellStyle name="Data Input 5 4 3" xfId="9647"/>
    <cellStyle name="Data Input 5 4 3 10" xfId="9648"/>
    <cellStyle name="Data Input 5 4 3 11" xfId="9649"/>
    <cellStyle name="Data Input 5 4 3 12" xfId="9650"/>
    <cellStyle name="Data Input 5 4 3 13" xfId="9651"/>
    <cellStyle name="Data Input 5 4 3 14" xfId="9652"/>
    <cellStyle name="Data Input 5 4 3 15" xfId="9653"/>
    <cellStyle name="Data Input 5 4 3 16" xfId="9654"/>
    <cellStyle name="Data Input 5 4 3 17" xfId="9655"/>
    <cellStyle name="Data Input 5 4 3 18" xfId="9656"/>
    <cellStyle name="Data Input 5 4 3 19" xfId="9657"/>
    <cellStyle name="Data Input 5 4 3 2" xfId="9658"/>
    <cellStyle name="Data Input 5 4 3 20" xfId="9659"/>
    <cellStyle name="Data Input 5 4 3 21" xfId="9660"/>
    <cellStyle name="Data Input 5 4 3 22" xfId="9661"/>
    <cellStyle name="Data Input 5 4 3 23" xfId="9662"/>
    <cellStyle name="Data Input 5 4 3 24" xfId="9663"/>
    <cellStyle name="Data Input 5 4 3 25" xfId="9664"/>
    <cellStyle name="Data Input 5 4 3 26" xfId="9665"/>
    <cellStyle name="Data Input 5 4 3 27" xfId="9666"/>
    <cellStyle name="Data Input 5 4 3 28" xfId="9667"/>
    <cellStyle name="Data Input 5 4 3 29" xfId="9668"/>
    <cellStyle name="Data Input 5 4 3 3" xfId="9669"/>
    <cellStyle name="Data Input 5 4 3 30" xfId="9670"/>
    <cellStyle name="Data Input 5 4 3 31" xfId="9671"/>
    <cellStyle name="Data Input 5 4 3 32" xfId="9672"/>
    <cellStyle name="Data Input 5 4 3 33" xfId="39970"/>
    <cellStyle name="Data Input 5 4 3 4" xfId="9673"/>
    <cellStyle name="Data Input 5 4 3 5" xfId="9674"/>
    <cellStyle name="Data Input 5 4 3 6" xfId="9675"/>
    <cellStyle name="Data Input 5 4 3 7" xfId="9676"/>
    <cellStyle name="Data Input 5 4 3 8" xfId="9677"/>
    <cellStyle name="Data Input 5 4 3 9" xfId="9678"/>
    <cellStyle name="Data Input 5 4 30" xfId="9679"/>
    <cellStyle name="Data Input 5 4 31" xfId="9680"/>
    <cellStyle name="Data Input 5 4 32" xfId="9681"/>
    <cellStyle name="Data Input 5 4 33" xfId="9682"/>
    <cellStyle name="Data Input 5 4 34" xfId="9683"/>
    <cellStyle name="Data Input 5 4 35" xfId="9684"/>
    <cellStyle name="Data Input 5 4 36" xfId="38816"/>
    <cellStyle name="Data Input 5 4 4" xfId="9685"/>
    <cellStyle name="Data Input 5 4 5" xfId="9686"/>
    <cellStyle name="Data Input 5 4 6" xfId="9687"/>
    <cellStyle name="Data Input 5 4 7" xfId="9688"/>
    <cellStyle name="Data Input 5 4 8" xfId="9689"/>
    <cellStyle name="Data Input 5 4 9" xfId="9690"/>
    <cellStyle name="Data Input 5 5" xfId="9691"/>
    <cellStyle name="Data Input 5 5 10" xfId="9692"/>
    <cellStyle name="Data Input 5 5 11" xfId="9693"/>
    <cellStyle name="Data Input 5 5 12" xfId="9694"/>
    <cellStyle name="Data Input 5 5 13" xfId="9695"/>
    <cellStyle name="Data Input 5 5 14" xfId="9696"/>
    <cellStyle name="Data Input 5 5 15" xfId="9697"/>
    <cellStyle name="Data Input 5 5 16" xfId="9698"/>
    <cellStyle name="Data Input 5 5 17" xfId="9699"/>
    <cellStyle name="Data Input 5 5 18" xfId="9700"/>
    <cellStyle name="Data Input 5 5 19" xfId="9701"/>
    <cellStyle name="Data Input 5 5 2" xfId="9702"/>
    <cellStyle name="Data Input 5 5 2 10" xfId="9703"/>
    <cellStyle name="Data Input 5 5 2 11" xfId="9704"/>
    <cellStyle name="Data Input 5 5 2 12" xfId="9705"/>
    <cellStyle name="Data Input 5 5 2 13" xfId="9706"/>
    <cellStyle name="Data Input 5 5 2 14" xfId="9707"/>
    <cellStyle name="Data Input 5 5 2 15" xfId="9708"/>
    <cellStyle name="Data Input 5 5 2 16" xfId="9709"/>
    <cellStyle name="Data Input 5 5 2 17" xfId="9710"/>
    <cellStyle name="Data Input 5 5 2 18" xfId="9711"/>
    <cellStyle name="Data Input 5 5 2 19" xfId="9712"/>
    <cellStyle name="Data Input 5 5 2 2" xfId="9713"/>
    <cellStyle name="Data Input 5 5 2 2 10" xfId="9714"/>
    <cellStyle name="Data Input 5 5 2 2 11" xfId="9715"/>
    <cellStyle name="Data Input 5 5 2 2 12" xfId="9716"/>
    <cellStyle name="Data Input 5 5 2 2 13" xfId="9717"/>
    <cellStyle name="Data Input 5 5 2 2 14" xfId="9718"/>
    <cellStyle name="Data Input 5 5 2 2 15" xfId="9719"/>
    <cellStyle name="Data Input 5 5 2 2 16" xfId="9720"/>
    <cellStyle name="Data Input 5 5 2 2 17" xfId="9721"/>
    <cellStyle name="Data Input 5 5 2 2 18" xfId="9722"/>
    <cellStyle name="Data Input 5 5 2 2 19" xfId="9723"/>
    <cellStyle name="Data Input 5 5 2 2 2" xfId="9724"/>
    <cellStyle name="Data Input 5 5 2 2 20" xfId="9725"/>
    <cellStyle name="Data Input 5 5 2 2 21" xfId="9726"/>
    <cellStyle name="Data Input 5 5 2 2 22" xfId="9727"/>
    <cellStyle name="Data Input 5 5 2 2 23" xfId="9728"/>
    <cellStyle name="Data Input 5 5 2 2 24" xfId="9729"/>
    <cellStyle name="Data Input 5 5 2 2 25" xfId="9730"/>
    <cellStyle name="Data Input 5 5 2 2 26" xfId="9731"/>
    <cellStyle name="Data Input 5 5 2 2 27" xfId="9732"/>
    <cellStyle name="Data Input 5 5 2 2 28" xfId="9733"/>
    <cellStyle name="Data Input 5 5 2 2 29" xfId="9734"/>
    <cellStyle name="Data Input 5 5 2 2 3" xfId="9735"/>
    <cellStyle name="Data Input 5 5 2 2 30" xfId="9736"/>
    <cellStyle name="Data Input 5 5 2 2 31" xfId="9737"/>
    <cellStyle name="Data Input 5 5 2 2 32" xfId="9738"/>
    <cellStyle name="Data Input 5 5 2 2 33" xfId="40080"/>
    <cellStyle name="Data Input 5 5 2 2 4" xfId="9739"/>
    <cellStyle name="Data Input 5 5 2 2 5" xfId="9740"/>
    <cellStyle name="Data Input 5 5 2 2 6" xfId="9741"/>
    <cellStyle name="Data Input 5 5 2 2 7" xfId="9742"/>
    <cellStyle name="Data Input 5 5 2 2 8" xfId="9743"/>
    <cellStyle name="Data Input 5 5 2 2 9" xfId="9744"/>
    <cellStyle name="Data Input 5 5 2 20" xfId="9745"/>
    <cellStyle name="Data Input 5 5 2 21" xfId="9746"/>
    <cellStyle name="Data Input 5 5 2 22" xfId="9747"/>
    <cellStyle name="Data Input 5 5 2 23" xfId="9748"/>
    <cellStyle name="Data Input 5 5 2 24" xfId="9749"/>
    <cellStyle name="Data Input 5 5 2 25" xfId="9750"/>
    <cellStyle name="Data Input 5 5 2 26" xfId="9751"/>
    <cellStyle name="Data Input 5 5 2 27" xfId="9752"/>
    <cellStyle name="Data Input 5 5 2 28" xfId="9753"/>
    <cellStyle name="Data Input 5 5 2 29" xfId="9754"/>
    <cellStyle name="Data Input 5 5 2 3" xfId="9755"/>
    <cellStyle name="Data Input 5 5 2 30" xfId="9756"/>
    <cellStyle name="Data Input 5 5 2 31" xfId="9757"/>
    <cellStyle name="Data Input 5 5 2 32" xfId="9758"/>
    <cellStyle name="Data Input 5 5 2 33" xfId="9759"/>
    <cellStyle name="Data Input 5 5 2 34" xfId="9760"/>
    <cellStyle name="Data Input 5 5 2 35" xfId="38819"/>
    <cellStyle name="Data Input 5 5 2 4" xfId="9761"/>
    <cellStyle name="Data Input 5 5 2 5" xfId="9762"/>
    <cellStyle name="Data Input 5 5 2 6" xfId="9763"/>
    <cellStyle name="Data Input 5 5 2 7" xfId="9764"/>
    <cellStyle name="Data Input 5 5 2 8" xfId="9765"/>
    <cellStyle name="Data Input 5 5 2 9" xfId="9766"/>
    <cellStyle name="Data Input 5 5 20" xfId="9767"/>
    <cellStyle name="Data Input 5 5 21" xfId="9768"/>
    <cellStyle name="Data Input 5 5 22" xfId="9769"/>
    <cellStyle name="Data Input 5 5 23" xfId="9770"/>
    <cellStyle name="Data Input 5 5 24" xfId="9771"/>
    <cellStyle name="Data Input 5 5 25" xfId="9772"/>
    <cellStyle name="Data Input 5 5 26" xfId="9773"/>
    <cellStyle name="Data Input 5 5 27" xfId="9774"/>
    <cellStyle name="Data Input 5 5 28" xfId="9775"/>
    <cellStyle name="Data Input 5 5 29" xfId="9776"/>
    <cellStyle name="Data Input 5 5 3" xfId="9777"/>
    <cellStyle name="Data Input 5 5 3 10" xfId="9778"/>
    <cellStyle name="Data Input 5 5 3 11" xfId="9779"/>
    <cellStyle name="Data Input 5 5 3 12" xfId="9780"/>
    <cellStyle name="Data Input 5 5 3 13" xfId="9781"/>
    <cellStyle name="Data Input 5 5 3 14" xfId="9782"/>
    <cellStyle name="Data Input 5 5 3 15" xfId="9783"/>
    <cellStyle name="Data Input 5 5 3 16" xfId="9784"/>
    <cellStyle name="Data Input 5 5 3 17" xfId="9785"/>
    <cellStyle name="Data Input 5 5 3 18" xfId="9786"/>
    <cellStyle name="Data Input 5 5 3 19" xfId="9787"/>
    <cellStyle name="Data Input 5 5 3 2" xfId="9788"/>
    <cellStyle name="Data Input 5 5 3 2 10" xfId="9789"/>
    <cellStyle name="Data Input 5 5 3 2 11" xfId="9790"/>
    <cellStyle name="Data Input 5 5 3 2 12" xfId="9791"/>
    <cellStyle name="Data Input 5 5 3 2 13" xfId="9792"/>
    <cellStyle name="Data Input 5 5 3 2 14" xfId="9793"/>
    <cellStyle name="Data Input 5 5 3 2 15" xfId="9794"/>
    <cellStyle name="Data Input 5 5 3 2 16" xfId="9795"/>
    <cellStyle name="Data Input 5 5 3 2 17" xfId="9796"/>
    <cellStyle name="Data Input 5 5 3 2 18" xfId="9797"/>
    <cellStyle name="Data Input 5 5 3 2 19" xfId="9798"/>
    <cellStyle name="Data Input 5 5 3 2 2" xfId="9799"/>
    <cellStyle name="Data Input 5 5 3 2 20" xfId="9800"/>
    <cellStyle name="Data Input 5 5 3 2 21" xfId="9801"/>
    <cellStyle name="Data Input 5 5 3 2 22" xfId="9802"/>
    <cellStyle name="Data Input 5 5 3 2 23" xfId="9803"/>
    <cellStyle name="Data Input 5 5 3 2 24" xfId="9804"/>
    <cellStyle name="Data Input 5 5 3 2 25" xfId="9805"/>
    <cellStyle name="Data Input 5 5 3 2 26" xfId="9806"/>
    <cellStyle name="Data Input 5 5 3 2 27" xfId="9807"/>
    <cellStyle name="Data Input 5 5 3 2 28" xfId="9808"/>
    <cellStyle name="Data Input 5 5 3 2 29" xfId="9809"/>
    <cellStyle name="Data Input 5 5 3 2 3" xfId="9810"/>
    <cellStyle name="Data Input 5 5 3 2 30" xfId="9811"/>
    <cellStyle name="Data Input 5 5 3 2 31" xfId="9812"/>
    <cellStyle name="Data Input 5 5 3 2 32" xfId="9813"/>
    <cellStyle name="Data Input 5 5 3 2 33" xfId="40160"/>
    <cellStyle name="Data Input 5 5 3 2 4" xfId="9814"/>
    <cellStyle name="Data Input 5 5 3 2 5" xfId="9815"/>
    <cellStyle name="Data Input 5 5 3 2 6" xfId="9816"/>
    <cellStyle name="Data Input 5 5 3 2 7" xfId="9817"/>
    <cellStyle name="Data Input 5 5 3 2 8" xfId="9818"/>
    <cellStyle name="Data Input 5 5 3 2 9" xfId="9819"/>
    <cellStyle name="Data Input 5 5 3 20" xfId="9820"/>
    <cellStyle name="Data Input 5 5 3 21" xfId="9821"/>
    <cellStyle name="Data Input 5 5 3 22" xfId="9822"/>
    <cellStyle name="Data Input 5 5 3 23" xfId="9823"/>
    <cellStyle name="Data Input 5 5 3 24" xfId="9824"/>
    <cellStyle name="Data Input 5 5 3 25" xfId="9825"/>
    <cellStyle name="Data Input 5 5 3 26" xfId="9826"/>
    <cellStyle name="Data Input 5 5 3 27" xfId="9827"/>
    <cellStyle name="Data Input 5 5 3 28" xfId="9828"/>
    <cellStyle name="Data Input 5 5 3 29" xfId="9829"/>
    <cellStyle name="Data Input 5 5 3 3" xfId="9830"/>
    <cellStyle name="Data Input 5 5 3 30" xfId="9831"/>
    <cellStyle name="Data Input 5 5 3 31" xfId="9832"/>
    <cellStyle name="Data Input 5 5 3 32" xfId="9833"/>
    <cellStyle name="Data Input 5 5 3 33" xfId="9834"/>
    <cellStyle name="Data Input 5 5 3 34" xfId="9835"/>
    <cellStyle name="Data Input 5 5 3 35" xfId="38820"/>
    <cellStyle name="Data Input 5 5 3 4" xfId="9836"/>
    <cellStyle name="Data Input 5 5 3 5" xfId="9837"/>
    <cellStyle name="Data Input 5 5 3 6" xfId="9838"/>
    <cellStyle name="Data Input 5 5 3 7" xfId="9839"/>
    <cellStyle name="Data Input 5 5 3 8" xfId="9840"/>
    <cellStyle name="Data Input 5 5 3 9" xfId="9841"/>
    <cellStyle name="Data Input 5 5 30" xfId="9842"/>
    <cellStyle name="Data Input 5 5 31" xfId="9843"/>
    <cellStyle name="Data Input 5 5 32" xfId="9844"/>
    <cellStyle name="Data Input 5 5 33" xfId="9845"/>
    <cellStyle name="Data Input 5 5 34" xfId="9846"/>
    <cellStyle name="Data Input 5 5 35" xfId="9847"/>
    <cellStyle name="Data Input 5 5 36" xfId="9848"/>
    <cellStyle name="Data Input 5 5 37" xfId="38818"/>
    <cellStyle name="Data Input 5 5 4" xfId="9849"/>
    <cellStyle name="Data Input 5 5 4 10" xfId="9850"/>
    <cellStyle name="Data Input 5 5 4 11" xfId="9851"/>
    <cellStyle name="Data Input 5 5 4 12" xfId="9852"/>
    <cellStyle name="Data Input 5 5 4 13" xfId="9853"/>
    <cellStyle name="Data Input 5 5 4 2" xfId="9854"/>
    <cellStyle name="Data Input 5 5 4 3" xfId="9855"/>
    <cellStyle name="Data Input 5 5 4 4" xfId="9856"/>
    <cellStyle name="Data Input 5 5 4 5" xfId="9857"/>
    <cellStyle name="Data Input 5 5 4 6" xfId="9858"/>
    <cellStyle name="Data Input 5 5 4 7" xfId="9859"/>
    <cellStyle name="Data Input 5 5 4 8" xfId="9860"/>
    <cellStyle name="Data Input 5 5 4 9" xfId="9861"/>
    <cellStyle name="Data Input 5 5 5" xfId="9862"/>
    <cellStyle name="Data Input 5 5 6" xfId="9863"/>
    <cellStyle name="Data Input 5 5 7" xfId="9864"/>
    <cellStyle name="Data Input 5 5 8" xfId="9865"/>
    <cellStyle name="Data Input 5 5 9" xfId="9866"/>
    <cellStyle name="Data Input 5 6" xfId="9867"/>
    <cellStyle name="Data Input 5 6 10" xfId="9868"/>
    <cellStyle name="Data Input 5 6 11" xfId="9869"/>
    <cellStyle name="Data Input 5 6 12" xfId="9870"/>
    <cellStyle name="Data Input 5 6 13" xfId="9871"/>
    <cellStyle name="Data Input 5 6 14" xfId="9872"/>
    <cellStyle name="Data Input 5 6 15" xfId="9873"/>
    <cellStyle name="Data Input 5 6 16" xfId="9874"/>
    <cellStyle name="Data Input 5 6 17" xfId="9875"/>
    <cellStyle name="Data Input 5 6 18" xfId="9876"/>
    <cellStyle name="Data Input 5 6 19" xfId="9877"/>
    <cellStyle name="Data Input 5 6 2" xfId="9878"/>
    <cellStyle name="Data Input 5 6 2 10" xfId="9879"/>
    <cellStyle name="Data Input 5 6 2 11" xfId="9880"/>
    <cellStyle name="Data Input 5 6 2 12" xfId="9881"/>
    <cellStyle name="Data Input 5 6 2 13" xfId="9882"/>
    <cellStyle name="Data Input 5 6 2 14" xfId="9883"/>
    <cellStyle name="Data Input 5 6 2 15" xfId="9884"/>
    <cellStyle name="Data Input 5 6 2 16" xfId="9885"/>
    <cellStyle name="Data Input 5 6 2 17" xfId="9886"/>
    <cellStyle name="Data Input 5 6 2 18" xfId="9887"/>
    <cellStyle name="Data Input 5 6 2 19" xfId="9888"/>
    <cellStyle name="Data Input 5 6 2 2" xfId="9889"/>
    <cellStyle name="Data Input 5 6 2 20" xfId="9890"/>
    <cellStyle name="Data Input 5 6 2 21" xfId="9891"/>
    <cellStyle name="Data Input 5 6 2 22" xfId="9892"/>
    <cellStyle name="Data Input 5 6 2 23" xfId="9893"/>
    <cellStyle name="Data Input 5 6 2 24" xfId="9894"/>
    <cellStyle name="Data Input 5 6 2 25" xfId="9895"/>
    <cellStyle name="Data Input 5 6 2 26" xfId="9896"/>
    <cellStyle name="Data Input 5 6 2 27" xfId="9897"/>
    <cellStyle name="Data Input 5 6 2 28" xfId="9898"/>
    <cellStyle name="Data Input 5 6 2 29" xfId="9899"/>
    <cellStyle name="Data Input 5 6 2 3" xfId="9900"/>
    <cellStyle name="Data Input 5 6 2 30" xfId="9901"/>
    <cellStyle name="Data Input 5 6 2 31" xfId="9902"/>
    <cellStyle name="Data Input 5 6 2 32" xfId="9903"/>
    <cellStyle name="Data Input 5 6 2 33" xfId="40057"/>
    <cellStyle name="Data Input 5 6 2 4" xfId="9904"/>
    <cellStyle name="Data Input 5 6 2 5" xfId="9905"/>
    <cellStyle name="Data Input 5 6 2 6" xfId="9906"/>
    <cellStyle name="Data Input 5 6 2 7" xfId="9907"/>
    <cellStyle name="Data Input 5 6 2 8" xfId="9908"/>
    <cellStyle name="Data Input 5 6 2 9" xfId="9909"/>
    <cellStyle name="Data Input 5 6 20" xfId="9910"/>
    <cellStyle name="Data Input 5 6 21" xfId="9911"/>
    <cellStyle name="Data Input 5 6 22" xfId="9912"/>
    <cellStyle name="Data Input 5 6 23" xfId="9913"/>
    <cellStyle name="Data Input 5 6 24" xfId="9914"/>
    <cellStyle name="Data Input 5 6 25" xfId="9915"/>
    <cellStyle name="Data Input 5 6 26" xfId="9916"/>
    <cellStyle name="Data Input 5 6 27" xfId="9917"/>
    <cellStyle name="Data Input 5 6 28" xfId="9918"/>
    <cellStyle name="Data Input 5 6 29" xfId="9919"/>
    <cellStyle name="Data Input 5 6 3" xfId="9920"/>
    <cellStyle name="Data Input 5 6 30" xfId="9921"/>
    <cellStyle name="Data Input 5 6 31" xfId="9922"/>
    <cellStyle name="Data Input 5 6 32" xfId="9923"/>
    <cellStyle name="Data Input 5 6 33" xfId="9924"/>
    <cellStyle name="Data Input 5 6 34" xfId="9925"/>
    <cellStyle name="Data Input 5 6 35" xfId="38821"/>
    <cellStyle name="Data Input 5 6 4" xfId="9926"/>
    <cellStyle name="Data Input 5 6 5" xfId="9927"/>
    <cellStyle name="Data Input 5 6 6" xfId="9928"/>
    <cellStyle name="Data Input 5 6 7" xfId="9929"/>
    <cellStyle name="Data Input 5 6 8" xfId="9930"/>
    <cellStyle name="Data Input 5 6 9" xfId="9931"/>
    <cellStyle name="Data Input 5 7" xfId="9932"/>
    <cellStyle name="Data Input 5 7 10" xfId="9933"/>
    <cellStyle name="Data Input 5 7 11" xfId="9934"/>
    <cellStyle name="Data Input 5 7 12" xfId="9935"/>
    <cellStyle name="Data Input 5 7 13" xfId="9936"/>
    <cellStyle name="Data Input 5 7 14" xfId="9937"/>
    <cellStyle name="Data Input 5 7 15" xfId="9938"/>
    <cellStyle name="Data Input 5 7 16" xfId="9939"/>
    <cellStyle name="Data Input 5 7 17" xfId="9940"/>
    <cellStyle name="Data Input 5 7 18" xfId="9941"/>
    <cellStyle name="Data Input 5 7 19" xfId="9942"/>
    <cellStyle name="Data Input 5 7 2" xfId="9943"/>
    <cellStyle name="Data Input 5 7 20" xfId="9944"/>
    <cellStyle name="Data Input 5 7 21" xfId="9945"/>
    <cellStyle name="Data Input 5 7 22" xfId="9946"/>
    <cellStyle name="Data Input 5 7 23" xfId="9947"/>
    <cellStyle name="Data Input 5 7 24" xfId="9948"/>
    <cellStyle name="Data Input 5 7 25" xfId="9949"/>
    <cellStyle name="Data Input 5 7 26" xfId="9950"/>
    <cellStyle name="Data Input 5 7 27" xfId="9951"/>
    <cellStyle name="Data Input 5 7 28" xfId="9952"/>
    <cellStyle name="Data Input 5 7 29" xfId="9953"/>
    <cellStyle name="Data Input 5 7 3" xfId="9954"/>
    <cellStyle name="Data Input 5 7 30" xfId="9955"/>
    <cellStyle name="Data Input 5 7 31" xfId="9956"/>
    <cellStyle name="Data Input 5 7 32" xfId="9957"/>
    <cellStyle name="Data Input 5 7 33" xfId="39860"/>
    <cellStyle name="Data Input 5 7 4" xfId="9958"/>
    <cellStyle name="Data Input 5 7 5" xfId="9959"/>
    <cellStyle name="Data Input 5 7 6" xfId="9960"/>
    <cellStyle name="Data Input 5 7 7" xfId="9961"/>
    <cellStyle name="Data Input 5 7 8" xfId="9962"/>
    <cellStyle name="Data Input 5 7 9" xfId="9963"/>
    <cellStyle name="Data Input 6" xfId="9964"/>
    <cellStyle name="Data Input 6 2" xfId="9965"/>
    <cellStyle name="Data Input 6 2 10" xfId="9966"/>
    <cellStyle name="Data Input 6 2 11" xfId="9967"/>
    <cellStyle name="Data Input 6 2 12" xfId="9968"/>
    <cellStyle name="Data Input 6 2 13" xfId="9969"/>
    <cellStyle name="Data Input 6 2 14" xfId="9970"/>
    <cellStyle name="Data Input 6 2 15" xfId="9971"/>
    <cellStyle name="Data Input 6 2 16" xfId="9972"/>
    <cellStyle name="Data Input 6 2 17" xfId="9973"/>
    <cellStyle name="Data Input 6 2 18" xfId="9974"/>
    <cellStyle name="Data Input 6 2 19" xfId="9975"/>
    <cellStyle name="Data Input 6 2 2" xfId="9976"/>
    <cellStyle name="Data Input 6 2 2 10" xfId="9977"/>
    <cellStyle name="Data Input 6 2 2 11" xfId="9978"/>
    <cellStyle name="Data Input 6 2 2 12" xfId="9979"/>
    <cellStyle name="Data Input 6 2 2 13" xfId="9980"/>
    <cellStyle name="Data Input 6 2 2 14" xfId="9981"/>
    <cellStyle name="Data Input 6 2 2 15" xfId="9982"/>
    <cellStyle name="Data Input 6 2 2 16" xfId="9983"/>
    <cellStyle name="Data Input 6 2 2 17" xfId="9984"/>
    <cellStyle name="Data Input 6 2 2 18" xfId="9985"/>
    <cellStyle name="Data Input 6 2 2 19" xfId="9986"/>
    <cellStyle name="Data Input 6 2 2 2" xfId="9987"/>
    <cellStyle name="Data Input 6 2 2 2 10" xfId="9988"/>
    <cellStyle name="Data Input 6 2 2 2 11" xfId="9989"/>
    <cellStyle name="Data Input 6 2 2 2 12" xfId="9990"/>
    <cellStyle name="Data Input 6 2 2 2 13" xfId="9991"/>
    <cellStyle name="Data Input 6 2 2 2 14" xfId="9992"/>
    <cellStyle name="Data Input 6 2 2 2 15" xfId="9993"/>
    <cellStyle name="Data Input 6 2 2 2 16" xfId="9994"/>
    <cellStyle name="Data Input 6 2 2 2 17" xfId="9995"/>
    <cellStyle name="Data Input 6 2 2 2 18" xfId="9996"/>
    <cellStyle name="Data Input 6 2 2 2 19" xfId="9997"/>
    <cellStyle name="Data Input 6 2 2 2 2" xfId="9998"/>
    <cellStyle name="Data Input 6 2 2 2 20" xfId="9999"/>
    <cellStyle name="Data Input 6 2 2 2 21" xfId="10000"/>
    <cellStyle name="Data Input 6 2 2 2 22" xfId="10001"/>
    <cellStyle name="Data Input 6 2 2 2 23" xfId="10002"/>
    <cellStyle name="Data Input 6 2 2 2 24" xfId="10003"/>
    <cellStyle name="Data Input 6 2 2 2 25" xfId="10004"/>
    <cellStyle name="Data Input 6 2 2 2 26" xfId="10005"/>
    <cellStyle name="Data Input 6 2 2 2 27" xfId="10006"/>
    <cellStyle name="Data Input 6 2 2 2 28" xfId="10007"/>
    <cellStyle name="Data Input 6 2 2 2 29" xfId="10008"/>
    <cellStyle name="Data Input 6 2 2 2 3" xfId="10009"/>
    <cellStyle name="Data Input 6 2 2 2 30" xfId="10010"/>
    <cellStyle name="Data Input 6 2 2 2 31" xfId="10011"/>
    <cellStyle name="Data Input 6 2 2 2 32" xfId="10012"/>
    <cellStyle name="Data Input 6 2 2 2 33" xfId="40202"/>
    <cellStyle name="Data Input 6 2 2 2 4" xfId="10013"/>
    <cellStyle name="Data Input 6 2 2 2 5" xfId="10014"/>
    <cellStyle name="Data Input 6 2 2 2 6" xfId="10015"/>
    <cellStyle name="Data Input 6 2 2 2 7" xfId="10016"/>
    <cellStyle name="Data Input 6 2 2 2 8" xfId="10017"/>
    <cellStyle name="Data Input 6 2 2 2 9" xfId="10018"/>
    <cellStyle name="Data Input 6 2 2 20" xfId="10019"/>
    <cellStyle name="Data Input 6 2 2 21" xfId="10020"/>
    <cellStyle name="Data Input 6 2 2 22" xfId="10021"/>
    <cellStyle name="Data Input 6 2 2 23" xfId="10022"/>
    <cellStyle name="Data Input 6 2 2 24" xfId="10023"/>
    <cellStyle name="Data Input 6 2 2 25" xfId="10024"/>
    <cellStyle name="Data Input 6 2 2 26" xfId="10025"/>
    <cellStyle name="Data Input 6 2 2 27" xfId="10026"/>
    <cellStyle name="Data Input 6 2 2 28" xfId="10027"/>
    <cellStyle name="Data Input 6 2 2 29" xfId="10028"/>
    <cellStyle name="Data Input 6 2 2 3" xfId="10029"/>
    <cellStyle name="Data Input 6 2 2 30" xfId="10030"/>
    <cellStyle name="Data Input 6 2 2 31" xfId="10031"/>
    <cellStyle name="Data Input 6 2 2 32" xfId="10032"/>
    <cellStyle name="Data Input 6 2 2 33" xfId="10033"/>
    <cellStyle name="Data Input 6 2 2 34" xfId="10034"/>
    <cellStyle name="Data Input 6 2 2 35" xfId="38823"/>
    <cellStyle name="Data Input 6 2 2 4" xfId="10035"/>
    <cellStyle name="Data Input 6 2 2 5" xfId="10036"/>
    <cellStyle name="Data Input 6 2 2 6" xfId="10037"/>
    <cellStyle name="Data Input 6 2 2 7" xfId="10038"/>
    <cellStyle name="Data Input 6 2 2 8" xfId="10039"/>
    <cellStyle name="Data Input 6 2 2 9" xfId="10040"/>
    <cellStyle name="Data Input 6 2 20" xfId="10041"/>
    <cellStyle name="Data Input 6 2 21" xfId="10042"/>
    <cellStyle name="Data Input 6 2 22" xfId="10043"/>
    <cellStyle name="Data Input 6 2 23" xfId="10044"/>
    <cellStyle name="Data Input 6 2 24" xfId="10045"/>
    <cellStyle name="Data Input 6 2 25" xfId="10046"/>
    <cellStyle name="Data Input 6 2 26" xfId="10047"/>
    <cellStyle name="Data Input 6 2 27" xfId="10048"/>
    <cellStyle name="Data Input 6 2 28" xfId="10049"/>
    <cellStyle name="Data Input 6 2 29" xfId="10050"/>
    <cellStyle name="Data Input 6 2 3" xfId="10051"/>
    <cellStyle name="Data Input 6 2 3 10" xfId="10052"/>
    <cellStyle name="Data Input 6 2 3 11" xfId="10053"/>
    <cellStyle name="Data Input 6 2 3 12" xfId="10054"/>
    <cellStyle name="Data Input 6 2 3 13" xfId="10055"/>
    <cellStyle name="Data Input 6 2 3 14" xfId="10056"/>
    <cellStyle name="Data Input 6 2 3 15" xfId="10057"/>
    <cellStyle name="Data Input 6 2 3 16" xfId="10058"/>
    <cellStyle name="Data Input 6 2 3 17" xfId="10059"/>
    <cellStyle name="Data Input 6 2 3 18" xfId="10060"/>
    <cellStyle name="Data Input 6 2 3 19" xfId="10061"/>
    <cellStyle name="Data Input 6 2 3 2" xfId="10062"/>
    <cellStyle name="Data Input 6 2 3 20" xfId="10063"/>
    <cellStyle name="Data Input 6 2 3 21" xfId="10064"/>
    <cellStyle name="Data Input 6 2 3 22" xfId="10065"/>
    <cellStyle name="Data Input 6 2 3 23" xfId="10066"/>
    <cellStyle name="Data Input 6 2 3 24" xfId="10067"/>
    <cellStyle name="Data Input 6 2 3 25" xfId="10068"/>
    <cellStyle name="Data Input 6 2 3 26" xfId="10069"/>
    <cellStyle name="Data Input 6 2 3 27" xfId="10070"/>
    <cellStyle name="Data Input 6 2 3 28" xfId="10071"/>
    <cellStyle name="Data Input 6 2 3 29" xfId="10072"/>
    <cellStyle name="Data Input 6 2 3 3" xfId="10073"/>
    <cellStyle name="Data Input 6 2 3 30" xfId="10074"/>
    <cellStyle name="Data Input 6 2 3 31" xfId="10075"/>
    <cellStyle name="Data Input 6 2 3 32" xfId="10076"/>
    <cellStyle name="Data Input 6 2 3 33" xfId="40005"/>
    <cellStyle name="Data Input 6 2 3 4" xfId="10077"/>
    <cellStyle name="Data Input 6 2 3 5" xfId="10078"/>
    <cellStyle name="Data Input 6 2 3 6" xfId="10079"/>
    <cellStyle name="Data Input 6 2 3 7" xfId="10080"/>
    <cellStyle name="Data Input 6 2 3 8" xfId="10081"/>
    <cellStyle name="Data Input 6 2 3 9" xfId="10082"/>
    <cellStyle name="Data Input 6 2 30" xfId="10083"/>
    <cellStyle name="Data Input 6 2 31" xfId="10084"/>
    <cellStyle name="Data Input 6 2 32" xfId="10085"/>
    <cellStyle name="Data Input 6 2 33" xfId="10086"/>
    <cellStyle name="Data Input 6 2 34" xfId="10087"/>
    <cellStyle name="Data Input 6 2 35" xfId="10088"/>
    <cellStyle name="Data Input 6 2 36" xfId="38822"/>
    <cellStyle name="Data Input 6 2 4" xfId="10089"/>
    <cellStyle name="Data Input 6 2 5" xfId="10090"/>
    <cellStyle name="Data Input 6 2 6" xfId="10091"/>
    <cellStyle name="Data Input 6 2 7" xfId="10092"/>
    <cellStyle name="Data Input 6 2 8" xfId="10093"/>
    <cellStyle name="Data Input 6 2 9" xfId="10094"/>
    <cellStyle name="Data Input 7" xfId="10095"/>
    <cellStyle name="Data Input 7 2" xfId="10096"/>
    <cellStyle name="Data Input 7 2 10" xfId="10097"/>
    <cellStyle name="Data Input 7 2 11" xfId="10098"/>
    <cellStyle name="Data Input 7 2 12" xfId="10099"/>
    <cellStyle name="Data Input 7 2 13" xfId="10100"/>
    <cellStyle name="Data Input 7 2 14" xfId="10101"/>
    <cellStyle name="Data Input 7 2 15" xfId="10102"/>
    <cellStyle name="Data Input 7 2 16" xfId="10103"/>
    <cellStyle name="Data Input 7 2 17" xfId="10104"/>
    <cellStyle name="Data Input 7 2 18" xfId="10105"/>
    <cellStyle name="Data Input 7 2 19" xfId="10106"/>
    <cellStyle name="Data Input 7 2 2" xfId="10107"/>
    <cellStyle name="Data Input 7 2 2 10" xfId="10108"/>
    <cellStyle name="Data Input 7 2 2 11" xfId="10109"/>
    <cellStyle name="Data Input 7 2 2 12" xfId="10110"/>
    <cellStyle name="Data Input 7 2 2 13" xfId="10111"/>
    <cellStyle name="Data Input 7 2 2 14" xfId="10112"/>
    <cellStyle name="Data Input 7 2 2 15" xfId="10113"/>
    <cellStyle name="Data Input 7 2 2 16" xfId="10114"/>
    <cellStyle name="Data Input 7 2 2 17" xfId="10115"/>
    <cellStyle name="Data Input 7 2 2 18" xfId="10116"/>
    <cellStyle name="Data Input 7 2 2 19" xfId="10117"/>
    <cellStyle name="Data Input 7 2 2 2" xfId="10118"/>
    <cellStyle name="Data Input 7 2 2 2 10" xfId="10119"/>
    <cellStyle name="Data Input 7 2 2 2 11" xfId="10120"/>
    <cellStyle name="Data Input 7 2 2 2 12" xfId="10121"/>
    <cellStyle name="Data Input 7 2 2 2 13" xfId="10122"/>
    <cellStyle name="Data Input 7 2 2 2 14" xfId="10123"/>
    <cellStyle name="Data Input 7 2 2 2 15" xfId="10124"/>
    <cellStyle name="Data Input 7 2 2 2 16" xfId="10125"/>
    <cellStyle name="Data Input 7 2 2 2 17" xfId="10126"/>
    <cellStyle name="Data Input 7 2 2 2 18" xfId="10127"/>
    <cellStyle name="Data Input 7 2 2 2 19" xfId="10128"/>
    <cellStyle name="Data Input 7 2 2 2 2" xfId="10129"/>
    <cellStyle name="Data Input 7 2 2 2 20" xfId="10130"/>
    <cellStyle name="Data Input 7 2 2 2 21" xfId="10131"/>
    <cellStyle name="Data Input 7 2 2 2 22" xfId="10132"/>
    <cellStyle name="Data Input 7 2 2 2 23" xfId="10133"/>
    <cellStyle name="Data Input 7 2 2 2 24" xfId="10134"/>
    <cellStyle name="Data Input 7 2 2 2 25" xfId="10135"/>
    <cellStyle name="Data Input 7 2 2 2 26" xfId="10136"/>
    <cellStyle name="Data Input 7 2 2 2 27" xfId="10137"/>
    <cellStyle name="Data Input 7 2 2 2 28" xfId="10138"/>
    <cellStyle name="Data Input 7 2 2 2 29" xfId="10139"/>
    <cellStyle name="Data Input 7 2 2 2 3" xfId="10140"/>
    <cellStyle name="Data Input 7 2 2 2 30" xfId="10141"/>
    <cellStyle name="Data Input 7 2 2 2 31" xfId="10142"/>
    <cellStyle name="Data Input 7 2 2 2 32" xfId="10143"/>
    <cellStyle name="Data Input 7 2 2 2 33" xfId="40200"/>
    <cellStyle name="Data Input 7 2 2 2 4" xfId="10144"/>
    <cellStyle name="Data Input 7 2 2 2 5" xfId="10145"/>
    <cellStyle name="Data Input 7 2 2 2 6" xfId="10146"/>
    <cellStyle name="Data Input 7 2 2 2 7" xfId="10147"/>
    <cellStyle name="Data Input 7 2 2 2 8" xfId="10148"/>
    <cellStyle name="Data Input 7 2 2 2 9" xfId="10149"/>
    <cellStyle name="Data Input 7 2 2 20" xfId="10150"/>
    <cellStyle name="Data Input 7 2 2 21" xfId="10151"/>
    <cellStyle name="Data Input 7 2 2 22" xfId="10152"/>
    <cellStyle name="Data Input 7 2 2 23" xfId="10153"/>
    <cellStyle name="Data Input 7 2 2 24" xfId="10154"/>
    <cellStyle name="Data Input 7 2 2 25" xfId="10155"/>
    <cellStyle name="Data Input 7 2 2 26" xfId="10156"/>
    <cellStyle name="Data Input 7 2 2 27" xfId="10157"/>
    <cellStyle name="Data Input 7 2 2 28" xfId="10158"/>
    <cellStyle name="Data Input 7 2 2 29" xfId="10159"/>
    <cellStyle name="Data Input 7 2 2 3" xfId="10160"/>
    <cellStyle name="Data Input 7 2 2 30" xfId="10161"/>
    <cellStyle name="Data Input 7 2 2 31" xfId="10162"/>
    <cellStyle name="Data Input 7 2 2 32" xfId="10163"/>
    <cellStyle name="Data Input 7 2 2 33" xfId="10164"/>
    <cellStyle name="Data Input 7 2 2 34" xfId="10165"/>
    <cellStyle name="Data Input 7 2 2 35" xfId="38825"/>
    <cellStyle name="Data Input 7 2 2 4" xfId="10166"/>
    <cellStyle name="Data Input 7 2 2 5" xfId="10167"/>
    <cellStyle name="Data Input 7 2 2 6" xfId="10168"/>
    <cellStyle name="Data Input 7 2 2 7" xfId="10169"/>
    <cellStyle name="Data Input 7 2 2 8" xfId="10170"/>
    <cellStyle name="Data Input 7 2 2 9" xfId="10171"/>
    <cellStyle name="Data Input 7 2 20" xfId="10172"/>
    <cellStyle name="Data Input 7 2 21" xfId="10173"/>
    <cellStyle name="Data Input 7 2 22" xfId="10174"/>
    <cellStyle name="Data Input 7 2 23" xfId="10175"/>
    <cellStyle name="Data Input 7 2 24" xfId="10176"/>
    <cellStyle name="Data Input 7 2 25" xfId="10177"/>
    <cellStyle name="Data Input 7 2 26" xfId="10178"/>
    <cellStyle name="Data Input 7 2 27" xfId="10179"/>
    <cellStyle name="Data Input 7 2 28" xfId="10180"/>
    <cellStyle name="Data Input 7 2 29" xfId="10181"/>
    <cellStyle name="Data Input 7 2 3" xfId="10182"/>
    <cellStyle name="Data Input 7 2 3 10" xfId="10183"/>
    <cellStyle name="Data Input 7 2 3 11" xfId="10184"/>
    <cellStyle name="Data Input 7 2 3 12" xfId="10185"/>
    <cellStyle name="Data Input 7 2 3 13" xfId="10186"/>
    <cellStyle name="Data Input 7 2 3 14" xfId="10187"/>
    <cellStyle name="Data Input 7 2 3 15" xfId="10188"/>
    <cellStyle name="Data Input 7 2 3 16" xfId="10189"/>
    <cellStyle name="Data Input 7 2 3 17" xfId="10190"/>
    <cellStyle name="Data Input 7 2 3 18" xfId="10191"/>
    <cellStyle name="Data Input 7 2 3 19" xfId="10192"/>
    <cellStyle name="Data Input 7 2 3 2" xfId="10193"/>
    <cellStyle name="Data Input 7 2 3 20" xfId="10194"/>
    <cellStyle name="Data Input 7 2 3 21" xfId="10195"/>
    <cellStyle name="Data Input 7 2 3 22" xfId="10196"/>
    <cellStyle name="Data Input 7 2 3 23" xfId="10197"/>
    <cellStyle name="Data Input 7 2 3 24" xfId="10198"/>
    <cellStyle name="Data Input 7 2 3 25" xfId="10199"/>
    <cellStyle name="Data Input 7 2 3 26" xfId="10200"/>
    <cellStyle name="Data Input 7 2 3 27" xfId="10201"/>
    <cellStyle name="Data Input 7 2 3 28" xfId="10202"/>
    <cellStyle name="Data Input 7 2 3 29" xfId="10203"/>
    <cellStyle name="Data Input 7 2 3 3" xfId="10204"/>
    <cellStyle name="Data Input 7 2 3 30" xfId="10205"/>
    <cellStyle name="Data Input 7 2 3 31" xfId="10206"/>
    <cellStyle name="Data Input 7 2 3 32" xfId="10207"/>
    <cellStyle name="Data Input 7 2 3 33" xfId="40001"/>
    <cellStyle name="Data Input 7 2 3 4" xfId="10208"/>
    <cellStyle name="Data Input 7 2 3 5" xfId="10209"/>
    <cellStyle name="Data Input 7 2 3 6" xfId="10210"/>
    <cellStyle name="Data Input 7 2 3 7" xfId="10211"/>
    <cellStyle name="Data Input 7 2 3 8" xfId="10212"/>
    <cellStyle name="Data Input 7 2 3 9" xfId="10213"/>
    <cellStyle name="Data Input 7 2 30" xfId="10214"/>
    <cellStyle name="Data Input 7 2 31" xfId="10215"/>
    <cellStyle name="Data Input 7 2 32" xfId="10216"/>
    <cellStyle name="Data Input 7 2 33" xfId="10217"/>
    <cellStyle name="Data Input 7 2 34" xfId="10218"/>
    <cellStyle name="Data Input 7 2 35" xfId="10219"/>
    <cellStyle name="Data Input 7 2 36" xfId="38824"/>
    <cellStyle name="Data Input 7 2 4" xfId="10220"/>
    <cellStyle name="Data Input 7 2 5" xfId="10221"/>
    <cellStyle name="Data Input 7 2 6" xfId="10222"/>
    <cellStyle name="Data Input 7 2 7" xfId="10223"/>
    <cellStyle name="Data Input 7 2 8" xfId="10224"/>
    <cellStyle name="Data Input 7 2 9" xfId="10225"/>
    <cellStyle name="Data Input 8" xfId="10226"/>
    <cellStyle name="Data Input 8 10" xfId="10227"/>
    <cellStyle name="Data Input 8 11" xfId="10228"/>
    <cellStyle name="Data Input 8 12" xfId="10229"/>
    <cellStyle name="Data Input 8 13" xfId="10230"/>
    <cellStyle name="Data Input 8 14" xfId="10231"/>
    <cellStyle name="Data Input 8 15" xfId="10232"/>
    <cellStyle name="Data Input 8 16" xfId="10233"/>
    <cellStyle name="Data Input 8 17" xfId="10234"/>
    <cellStyle name="Data Input 8 18" xfId="10235"/>
    <cellStyle name="Data Input 8 19" xfId="10236"/>
    <cellStyle name="Data Input 8 2" xfId="10237"/>
    <cellStyle name="Data Input 8 2 10" xfId="10238"/>
    <cellStyle name="Data Input 8 2 11" xfId="10239"/>
    <cellStyle name="Data Input 8 2 12" xfId="10240"/>
    <cellStyle name="Data Input 8 2 13" xfId="10241"/>
    <cellStyle name="Data Input 8 2 14" xfId="10242"/>
    <cellStyle name="Data Input 8 2 15" xfId="10243"/>
    <cellStyle name="Data Input 8 2 16" xfId="10244"/>
    <cellStyle name="Data Input 8 2 17" xfId="10245"/>
    <cellStyle name="Data Input 8 2 18" xfId="10246"/>
    <cellStyle name="Data Input 8 2 19" xfId="10247"/>
    <cellStyle name="Data Input 8 2 2" xfId="10248"/>
    <cellStyle name="Data Input 8 2 2 10" xfId="10249"/>
    <cellStyle name="Data Input 8 2 2 11" xfId="10250"/>
    <cellStyle name="Data Input 8 2 2 12" xfId="10251"/>
    <cellStyle name="Data Input 8 2 2 13" xfId="10252"/>
    <cellStyle name="Data Input 8 2 2 14" xfId="10253"/>
    <cellStyle name="Data Input 8 2 2 15" xfId="10254"/>
    <cellStyle name="Data Input 8 2 2 16" xfId="10255"/>
    <cellStyle name="Data Input 8 2 2 17" xfId="10256"/>
    <cellStyle name="Data Input 8 2 2 18" xfId="10257"/>
    <cellStyle name="Data Input 8 2 2 19" xfId="10258"/>
    <cellStyle name="Data Input 8 2 2 2" xfId="10259"/>
    <cellStyle name="Data Input 8 2 2 20" xfId="10260"/>
    <cellStyle name="Data Input 8 2 2 21" xfId="10261"/>
    <cellStyle name="Data Input 8 2 2 22" xfId="10262"/>
    <cellStyle name="Data Input 8 2 2 23" xfId="10263"/>
    <cellStyle name="Data Input 8 2 2 24" xfId="10264"/>
    <cellStyle name="Data Input 8 2 2 25" xfId="10265"/>
    <cellStyle name="Data Input 8 2 2 26" xfId="10266"/>
    <cellStyle name="Data Input 8 2 2 27" xfId="10267"/>
    <cellStyle name="Data Input 8 2 2 28" xfId="10268"/>
    <cellStyle name="Data Input 8 2 2 29" xfId="10269"/>
    <cellStyle name="Data Input 8 2 2 3" xfId="10270"/>
    <cellStyle name="Data Input 8 2 2 30" xfId="10271"/>
    <cellStyle name="Data Input 8 2 2 31" xfId="10272"/>
    <cellStyle name="Data Input 8 2 2 32" xfId="10273"/>
    <cellStyle name="Data Input 8 2 2 33" xfId="40167"/>
    <cellStyle name="Data Input 8 2 2 4" xfId="10274"/>
    <cellStyle name="Data Input 8 2 2 5" xfId="10275"/>
    <cellStyle name="Data Input 8 2 2 6" xfId="10276"/>
    <cellStyle name="Data Input 8 2 2 7" xfId="10277"/>
    <cellStyle name="Data Input 8 2 2 8" xfId="10278"/>
    <cellStyle name="Data Input 8 2 2 9" xfId="10279"/>
    <cellStyle name="Data Input 8 2 20" xfId="10280"/>
    <cellStyle name="Data Input 8 2 21" xfId="10281"/>
    <cellStyle name="Data Input 8 2 22" xfId="10282"/>
    <cellStyle name="Data Input 8 2 23" xfId="10283"/>
    <cellStyle name="Data Input 8 2 24" xfId="10284"/>
    <cellStyle name="Data Input 8 2 25" xfId="10285"/>
    <cellStyle name="Data Input 8 2 26" xfId="10286"/>
    <cellStyle name="Data Input 8 2 27" xfId="10287"/>
    <cellStyle name="Data Input 8 2 28" xfId="10288"/>
    <cellStyle name="Data Input 8 2 29" xfId="10289"/>
    <cellStyle name="Data Input 8 2 3" xfId="10290"/>
    <cellStyle name="Data Input 8 2 30" xfId="10291"/>
    <cellStyle name="Data Input 8 2 31" xfId="10292"/>
    <cellStyle name="Data Input 8 2 32" xfId="10293"/>
    <cellStyle name="Data Input 8 2 33" xfId="10294"/>
    <cellStyle name="Data Input 8 2 34" xfId="10295"/>
    <cellStyle name="Data Input 8 2 35" xfId="38827"/>
    <cellStyle name="Data Input 8 2 4" xfId="10296"/>
    <cellStyle name="Data Input 8 2 5" xfId="10297"/>
    <cellStyle name="Data Input 8 2 6" xfId="10298"/>
    <cellStyle name="Data Input 8 2 7" xfId="10299"/>
    <cellStyle name="Data Input 8 2 8" xfId="10300"/>
    <cellStyle name="Data Input 8 2 9" xfId="10301"/>
    <cellStyle name="Data Input 8 20" xfId="10302"/>
    <cellStyle name="Data Input 8 21" xfId="10303"/>
    <cellStyle name="Data Input 8 22" xfId="10304"/>
    <cellStyle name="Data Input 8 23" xfId="10305"/>
    <cellStyle name="Data Input 8 24" xfId="10306"/>
    <cellStyle name="Data Input 8 25" xfId="10307"/>
    <cellStyle name="Data Input 8 26" xfId="10308"/>
    <cellStyle name="Data Input 8 27" xfId="10309"/>
    <cellStyle name="Data Input 8 28" xfId="10310"/>
    <cellStyle name="Data Input 8 29" xfId="10311"/>
    <cellStyle name="Data Input 8 3" xfId="10312"/>
    <cellStyle name="Data Input 8 3 10" xfId="10313"/>
    <cellStyle name="Data Input 8 3 11" xfId="10314"/>
    <cellStyle name="Data Input 8 3 12" xfId="10315"/>
    <cellStyle name="Data Input 8 3 13" xfId="10316"/>
    <cellStyle name="Data Input 8 3 14" xfId="10317"/>
    <cellStyle name="Data Input 8 3 15" xfId="10318"/>
    <cellStyle name="Data Input 8 3 16" xfId="10319"/>
    <cellStyle name="Data Input 8 3 17" xfId="10320"/>
    <cellStyle name="Data Input 8 3 18" xfId="10321"/>
    <cellStyle name="Data Input 8 3 19" xfId="10322"/>
    <cellStyle name="Data Input 8 3 2" xfId="10323"/>
    <cellStyle name="Data Input 8 3 20" xfId="10324"/>
    <cellStyle name="Data Input 8 3 21" xfId="10325"/>
    <cellStyle name="Data Input 8 3 22" xfId="10326"/>
    <cellStyle name="Data Input 8 3 23" xfId="10327"/>
    <cellStyle name="Data Input 8 3 24" xfId="10328"/>
    <cellStyle name="Data Input 8 3 25" xfId="10329"/>
    <cellStyle name="Data Input 8 3 26" xfId="10330"/>
    <cellStyle name="Data Input 8 3 27" xfId="10331"/>
    <cellStyle name="Data Input 8 3 28" xfId="10332"/>
    <cellStyle name="Data Input 8 3 29" xfId="10333"/>
    <cellStyle name="Data Input 8 3 3" xfId="10334"/>
    <cellStyle name="Data Input 8 3 30" xfId="10335"/>
    <cellStyle name="Data Input 8 3 31" xfId="10336"/>
    <cellStyle name="Data Input 8 3 32" xfId="10337"/>
    <cellStyle name="Data Input 8 3 33" xfId="39950"/>
    <cellStyle name="Data Input 8 3 4" xfId="10338"/>
    <cellStyle name="Data Input 8 3 5" xfId="10339"/>
    <cellStyle name="Data Input 8 3 6" xfId="10340"/>
    <cellStyle name="Data Input 8 3 7" xfId="10341"/>
    <cellStyle name="Data Input 8 3 8" xfId="10342"/>
    <cellStyle name="Data Input 8 3 9" xfId="10343"/>
    <cellStyle name="Data Input 8 30" xfId="10344"/>
    <cellStyle name="Data Input 8 31" xfId="10345"/>
    <cellStyle name="Data Input 8 32" xfId="10346"/>
    <cellStyle name="Data Input 8 33" xfId="10347"/>
    <cellStyle name="Data Input 8 34" xfId="10348"/>
    <cellStyle name="Data Input 8 35" xfId="10349"/>
    <cellStyle name="Data Input 8 36" xfId="38826"/>
    <cellStyle name="Data Input 8 4" xfId="10350"/>
    <cellStyle name="Data Input 8 5" xfId="10351"/>
    <cellStyle name="Data Input 8 6" xfId="10352"/>
    <cellStyle name="Data Input 8 7" xfId="10353"/>
    <cellStyle name="Data Input 8 8" xfId="10354"/>
    <cellStyle name="Data Input 8 9" xfId="10355"/>
    <cellStyle name="Data Input 9" xfId="10356"/>
    <cellStyle name="Data Input 9 10" xfId="10357"/>
    <cellStyle name="Data Input 9 11" xfId="10358"/>
    <cellStyle name="Data Input 9 12" xfId="10359"/>
    <cellStyle name="Data Input 9 13" xfId="10360"/>
    <cellStyle name="Data Input 9 14" xfId="39552"/>
    <cellStyle name="Data Input 9 2" xfId="10361"/>
    <cellStyle name="Data Input 9 3" xfId="10362"/>
    <cellStyle name="Data Input 9 4" xfId="10363"/>
    <cellStyle name="Data Input 9 5" xfId="10364"/>
    <cellStyle name="Data Input 9 6" xfId="10365"/>
    <cellStyle name="Data Input 9 7" xfId="10366"/>
    <cellStyle name="Data Input 9 8" xfId="10367"/>
    <cellStyle name="Data Input 9 9" xfId="10368"/>
    <cellStyle name="Data Input Centre" xfId="206"/>
    <cellStyle name="Data Input Centre 2" xfId="10369"/>
    <cellStyle name="Data Input Centre 2 2" xfId="10370"/>
    <cellStyle name="Data Input Centre 2 2 10" xfId="10371"/>
    <cellStyle name="Data Input Centre 2 2 11" xfId="10372"/>
    <cellStyle name="Data Input Centre 2 2 12" xfId="10373"/>
    <cellStyle name="Data Input Centre 2 2 13" xfId="10374"/>
    <cellStyle name="Data Input Centre 2 2 14" xfId="10375"/>
    <cellStyle name="Data Input Centre 2 2 15" xfId="10376"/>
    <cellStyle name="Data Input Centre 2 2 16" xfId="10377"/>
    <cellStyle name="Data Input Centre 2 2 17" xfId="10378"/>
    <cellStyle name="Data Input Centre 2 2 18" xfId="10379"/>
    <cellStyle name="Data Input Centre 2 2 19" xfId="10380"/>
    <cellStyle name="Data Input Centre 2 2 2" xfId="10381"/>
    <cellStyle name="Data Input Centre 2 2 2 10" xfId="10382"/>
    <cellStyle name="Data Input Centre 2 2 2 11" xfId="10383"/>
    <cellStyle name="Data Input Centre 2 2 2 12" xfId="10384"/>
    <cellStyle name="Data Input Centre 2 2 2 13" xfId="10385"/>
    <cellStyle name="Data Input Centre 2 2 2 14" xfId="10386"/>
    <cellStyle name="Data Input Centre 2 2 2 15" xfId="10387"/>
    <cellStyle name="Data Input Centre 2 2 2 16" xfId="10388"/>
    <cellStyle name="Data Input Centre 2 2 2 17" xfId="10389"/>
    <cellStyle name="Data Input Centre 2 2 2 18" xfId="10390"/>
    <cellStyle name="Data Input Centre 2 2 2 19" xfId="10391"/>
    <cellStyle name="Data Input Centre 2 2 2 2" xfId="10392"/>
    <cellStyle name="Data Input Centre 2 2 2 2 10" xfId="10393"/>
    <cellStyle name="Data Input Centre 2 2 2 2 11" xfId="10394"/>
    <cellStyle name="Data Input Centre 2 2 2 2 12" xfId="10395"/>
    <cellStyle name="Data Input Centre 2 2 2 2 13" xfId="10396"/>
    <cellStyle name="Data Input Centre 2 2 2 2 14" xfId="10397"/>
    <cellStyle name="Data Input Centre 2 2 2 2 15" xfId="10398"/>
    <cellStyle name="Data Input Centre 2 2 2 2 16" xfId="10399"/>
    <cellStyle name="Data Input Centre 2 2 2 2 17" xfId="10400"/>
    <cellStyle name="Data Input Centre 2 2 2 2 18" xfId="10401"/>
    <cellStyle name="Data Input Centre 2 2 2 2 19" xfId="10402"/>
    <cellStyle name="Data Input Centre 2 2 2 2 2" xfId="10403"/>
    <cellStyle name="Data Input Centre 2 2 2 2 2 10" xfId="10404"/>
    <cellStyle name="Data Input Centre 2 2 2 2 2 11" xfId="10405"/>
    <cellStyle name="Data Input Centre 2 2 2 2 2 12" xfId="10406"/>
    <cellStyle name="Data Input Centre 2 2 2 2 2 13" xfId="10407"/>
    <cellStyle name="Data Input Centre 2 2 2 2 2 14" xfId="10408"/>
    <cellStyle name="Data Input Centre 2 2 2 2 2 15" xfId="10409"/>
    <cellStyle name="Data Input Centre 2 2 2 2 2 16" xfId="10410"/>
    <cellStyle name="Data Input Centre 2 2 2 2 2 17" xfId="10411"/>
    <cellStyle name="Data Input Centre 2 2 2 2 2 18" xfId="10412"/>
    <cellStyle name="Data Input Centre 2 2 2 2 2 19" xfId="10413"/>
    <cellStyle name="Data Input Centre 2 2 2 2 2 2" xfId="10414"/>
    <cellStyle name="Data Input Centre 2 2 2 2 2 20" xfId="10415"/>
    <cellStyle name="Data Input Centre 2 2 2 2 2 21" xfId="10416"/>
    <cellStyle name="Data Input Centre 2 2 2 2 2 22" xfId="10417"/>
    <cellStyle name="Data Input Centre 2 2 2 2 2 23" xfId="10418"/>
    <cellStyle name="Data Input Centre 2 2 2 2 2 24" xfId="10419"/>
    <cellStyle name="Data Input Centre 2 2 2 2 2 25" xfId="10420"/>
    <cellStyle name="Data Input Centre 2 2 2 2 2 26" xfId="10421"/>
    <cellStyle name="Data Input Centre 2 2 2 2 2 27" xfId="10422"/>
    <cellStyle name="Data Input Centre 2 2 2 2 2 28" xfId="10423"/>
    <cellStyle name="Data Input Centre 2 2 2 2 2 29" xfId="10424"/>
    <cellStyle name="Data Input Centre 2 2 2 2 2 3" xfId="10425"/>
    <cellStyle name="Data Input Centre 2 2 2 2 2 30" xfId="10426"/>
    <cellStyle name="Data Input Centre 2 2 2 2 2 31" xfId="10427"/>
    <cellStyle name="Data Input Centre 2 2 2 2 2 32" xfId="10428"/>
    <cellStyle name="Data Input Centre 2 2 2 2 2 33" xfId="40084"/>
    <cellStyle name="Data Input Centre 2 2 2 2 2 4" xfId="10429"/>
    <cellStyle name="Data Input Centre 2 2 2 2 2 5" xfId="10430"/>
    <cellStyle name="Data Input Centre 2 2 2 2 2 6" xfId="10431"/>
    <cellStyle name="Data Input Centre 2 2 2 2 2 7" xfId="10432"/>
    <cellStyle name="Data Input Centre 2 2 2 2 2 8" xfId="10433"/>
    <cellStyle name="Data Input Centre 2 2 2 2 2 9" xfId="10434"/>
    <cellStyle name="Data Input Centre 2 2 2 2 20" xfId="10435"/>
    <cellStyle name="Data Input Centre 2 2 2 2 21" xfId="10436"/>
    <cellStyle name="Data Input Centre 2 2 2 2 22" xfId="10437"/>
    <cellStyle name="Data Input Centre 2 2 2 2 23" xfId="10438"/>
    <cellStyle name="Data Input Centre 2 2 2 2 24" xfId="10439"/>
    <cellStyle name="Data Input Centre 2 2 2 2 25" xfId="10440"/>
    <cellStyle name="Data Input Centre 2 2 2 2 26" xfId="10441"/>
    <cellStyle name="Data Input Centre 2 2 2 2 27" xfId="10442"/>
    <cellStyle name="Data Input Centre 2 2 2 2 28" xfId="10443"/>
    <cellStyle name="Data Input Centre 2 2 2 2 29" xfId="10444"/>
    <cellStyle name="Data Input Centre 2 2 2 2 3" xfId="10445"/>
    <cellStyle name="Data Input Centre 2 2 2 2 30" xfId="10446"/>
    <cellStyle name="Data Input Centre 2 2 2 2 31" xfId="10447"/>
    <cellStyle name="Data Input Centre 2 2 2 2 32" xfId="10448"/>
    <cellStyle name="Data Input Centre 2 2 2 2 33" xfId="10449"/>
    <cellStyle name="Data Input Centre 2 2 2 2 34" xfId="10450"/>
    <cellStyle name="Data Input Centre 2 2 2 2 35" xfId="38830"/>
    <cellStyle name="Data Input Centre 2 2 2 2 4" xfId="10451"/>
    <cellStyle name="Data Input Centre 2 2 2 2 5" xfId="10452"/>
    <cellStyle name="Data Input Centre 2 2 2 2 6" xfId="10453"/>
    <cellStyle name="Data Input Centre 2 2 2 2 7" xfId="10454"/>
    <cellStyle name="Data Input Centre 2 2 2 2 8" xfId="10455"/>
    <cellStyle name="Data Input Centre 2 2 2 2 9" xfId="10456"/>
    <cellStyle name="Data Input Centre 2 2 2 20" xfId="10457"/>
    <cellStyle name="Data Input Centre 2 2 2 21" xfId="10458"/>
    <cellStyle name="Data Input Centre 2 2 2 22" xfId="10459"/>
    <cellStyle name="Data Input Centre 2 2 2 23" xfId="10460"/>
    <cellStyle name="Data Input Centre 2 2 2 24" xfId="10461"/>
    <cellStyle name="Data Input Centre 2 2 2 25" xfId="10462"/>
    <cellStyle name="Data Input Centre 2 2 2 26" xfId="10463"/>
    <cellStyle name="Data Input Centre 2 2 2 27" xfId="10464"/>
    <cellStyle name="Data Input Centre 2 2 2 28" xfId="10465"/>
    <cellStyle name="Data Input Centre 2 2 2 29" xfId="10466"/>
    <cellStyle name="Data Input Centre 2 2 2 3" xfId="10467"/>
    <cellStyle name="Data Input Centre 2 2 2 3 10" xfId="10468"/>
    <cellStyle name="Data Input Centre 2 2 2 3 11" xfId="10469"/>
    <cellStyle name="Data Input Centre 2 2 2 3 12" xfId="10470"/>
    <cellStyle name="Data Input Centre 2 2 2 3 13" xfId="10471"/>
    <cellStyle name="Data Input Centre 2 2 2 3 14" xfId="10472"/>
    <cellStyle name="Data Input Centre 2 2 2 3 15" xfId="10473"/>
    <cellStyle name="Data Input Centre 2 2 2 3 16" xfId="10474"/>
    <cellStyle name="Data Input Centre 2 2 2 3 17" xfId="10475"/>
    <cellStyle name="Data Input Centre 2 2 2 3 18" xfId="10476"/>
    <cellStyle name="Data Input Centre 2 2 2 3 19" xfId="10477"/>
    <cellStyle name="Data Input Centre 2 2 2 3 2" xfId="10478"/>
    <cellStyle name="Data Input Centre 2 2 2 3 2 10" xfId="10479"/>
    <cellStyle name="Data Input Centre 2 2 2 3 2 11" xfId="10480"/>
    <cellStyle name="Data Input Centre 2 2 2 3 2 12" xfId="10481"/>
    <cellStyle name="Data Input Centre 2 2 2 3 2 13" xfId="10482"/>
    <cellStyle name="Data Input Centre 2 2 2 3 2 14" xfId="10483"/>
    <cellStyle name="Data Input Centre 2 2 2 3 2 15" xfId="10484"/>
    <cellStyle name="Data Input Centre 2 2 2 3 2 16" xfId="10485"/>
    <cellStyle name="Data Input Centre 2 2 2 3 2 17" xfId="10486"/>
    <cellStyle name="Data Input Centre 2 2 2 3 2 18" xfId="10487"/>
    <cellStyle name="Data Input Centre 2 2 2 3 2 19" xfId="10488"/>
    <cellStyle name="Data Input Centre 2 2 2 3 2 2" xfId="10489"/>
    <cellStyle name="Data Input Centre 2 2 2 3 2 20" xfId="10490"/>
    <cellStyle name="Data Input Centre 2 2 2 3 2 21" xfId="10491"/>
    <cellStyle name="Data Input Centre 2 2 2 3 2 22" xfId="10492"/>
    <cellStyle name="Data Input Centre 2 2 2 3 2 23" xfId="10493"/>
    <cellStyle name="Data Input Centre 2 2 2 3 2 24" xfId="10494"/>
    <cellStyle name="Data Input Centre 2 2 2 3 2 25" xfId="10495"/>
    <cellStyle name="Data Input Centre 2 2 2 3 2 26" xfId="10496"/>
    <cellStyle name="Data Input Centre 2 2 2 3 2 27" xfId="10497"/>
    <cellStyle name="Data Input Centre 2 2 2 3 2 28" xfId="10498"/>
    <cellStyle name="Data Input Centre 2 2 2 3 2 29" xfId="10499"/>
    <cellStyle name="Data Input Centre 2 2 2 3 2 3" xfId="10500"/>
    <cellStyle name="Data Input Centre 2 2 2 3 2 30" xfId="10501"/>
    <cellStyle name="Data Input Centre 2 2 2 3 2 31" xfId="10502"/>
    <cellStyle name="Data Input Centre 2 2 2 3 2 32" xfId="10503"/>
    <cellStyle name="Data Input Centre 2 2 2 3 2 33" xfId="40162"/>
    <cellStyle name="Data Input Centre 2 2 2 3 2 4" xfId="10504"/>
    <cellStyle name="Data Input Centre 2 2 2 3 2 5" xfId="10505"/>
    <cellStyle name="Data Input Centre 2 2 2 3 2 6" xfId="10506"/>
    <cellStyle name="Data Input Centre 2 2 2 3 2 7" xfId="10507"/>
    <cellStyle name="Data Input Centre 2 2 2 3 2 8" xfId="10508"/>
    <cellStyle name="Data Input Centre 2 2 2 3 2 9" xfId="10509"/>
    <cellStyle name="Data Input Centre 2 2 2 3 20" xfId="10510"/>
    <cellStyle name="Data Input Centre 2 2 2 3 21" xfId="10511"/>
    <cellStyle name="Data Input Centre 2 2 2 3 22" xfId="10512"/>
    <cellStyle name="Data Input Centre 2 2 2 3 23" xfId="10513"/>
    <cellStyle name="Data Input Centre 2 2 2 3 24" xfId="10514"/>
    <cellStyle name="Data Input Centre 2 2 2 3 25" xfId="10515"/>
    <cellStyle name="Data Input Centre 2 2 2 3 26" xfId="10516"/>
    <cellStyle name="Data Input Centre 2 2 2 3 27" xfId="10517"/>
    <cellStyle name="Data Input Centre 2 2 2 3 28" xfId="10518"/>
    <cellStyle name="Data Input Centre 2 2 2 3 29" xfId="10519"/>
    <cellStyle name="Data Input Centre 2 2 2 3 3" xfId="10520"/>
    <cellStyle name="Data Input Centre 2 2 2 3 30" xfId="10521"/>
    <cellStyle name="Data Input Centre 2 2 2 3 31" xfId="10522"/>
    <cellStyle name="Data Input Centre 2 2 2 3 32" xfId="10523"/>
    <cellStyle name="Data Input Centre 2 2 2 3 33" xfId="10524"/>
    <cellStyle name="Data Input Centre 2 2 2 3 34" xfId="10525"/>
    <cellStyle name="Data Input Centre 2 2 2 3 35" xfId="38831"/>
    <cellStyle name="Data Input Centre 2 2 2 3 4" xfId="10526"/>
    <cellStyle name="Data Input Centre 2 2 2 3 5" xfId="10527"/>
    <cellStyle name="Data Input Centre 2 2 2 3 6" xfId="10528"/>
    <cellStyle name="Data Input Centre 2 2 2 3 7" xfId="10529"/>
    <cellStyle name="Data Input Centre 2 2 2 3 8" xfId="10530"/>
    <cellStyle name="Data Input Centre 2 2 2 3 9" xfId="10531"/>
    <cellStyle name="Data Input Centre 2 2 2 30" xfId="10532"/>
    <cellStyle name="Data Input Centre 2 2 2 31" xfId="10533"/>
    <cellStyle name="Data Input Centre 2 2 2 32" xfId="10534"/>
    <cellStyle name="Data Input Centre 2 2 2 33" xfId="10535"/>
    <cellStyle name="Data Input Centre 2 2 2 34" xfId="10536"/>
    <cellStyle name="Data Input Centre 2 2 2 35" xfId="10537"/>
    <cellStyle name="Data Input Centre 2 2 2 36" xfId="10538"/>
    <cellStyle name="Data Input Centre 2 2 2 37" xfId="38829"/>
    <cellStyle name="Data Input Centre 2 2 2 4" xfId="10539"/>
    <cellStyle name="Data Input Centre 2 2 2 4 10" xfId="10540"/>
    <cellStyle name="Data Input Centre 2 2 2 4 11" xfId="10541"/>
    <cellStyle name="Data Input Centre 2 2 2 4 12" xfId="10542"/>
    <cellStyle name="Data Input Centre 2 2 2 4 13" xfId="10543"/>
    <cellStyle name="Data Input Centre 2 2 2 4 2" xfId="10544"/>
    <cellStyle name="Data Input Centre 2 2 2 4 3" xfId="10545"/>
    <cellStyle name="Data Input Centre 2 2 2 4 4" xfId="10546"/>
    <cellStyle name="Data Input Centre 2 2 2 4 5" xfId="10547"/>
    <cellStyle name="Data Input Centre 2 2 2 4 6" xfId="10548"/>
    <cellStyle name="Data Input Centre 2 2 2 4 7" xfId="10549"/>
    <cellStyle name="Data Input Centre 2 2 2 4 8" xfId="10550"/>
    <cellStyle name="Data Input Centre 2 2 2 4 9" xfId="10551"/>
    <cellStyle name="Data Input Centre 2 2 2 5" xfId="10552"/>
    <cellStyle name="Data Input Centre 2 2 2 6" xfId="10553"/>
    <cellStyle name="Data Input Centre 2 2 2 7" xfId="10554"/>
    <cellStyle name="Data Input Centre 2 2 2 8" xfId="10555"/>
    <cellStyle name="Data Input Centre 2 2 2 9" xfId="10556"/>
    <cellStyle name="Data Input Centre 2 2 20" xfId="10557"/>
    <cellStyle name="Data Input Centre 2 2 21" xfId="10558"/>
    <cellStyle name="Data Input Centre 2 2 22" xfId="10559"/>
    <cellStyle name="Data Input Centre 2 2 23" xfId="10560"/>
    <cellStyle name="Data Input Centre 2 2 24" xfId="10561"/>
    <cellStyle name="Data Input Centre 2 2 25" xfId="10562"/>
    <cellStyle name="Data Input Centre 2 2 26" xfId="10563"/>
    <cellStyle name="Data Input Centre 2 2 27" xfId="10564"/>
    <cellStyle name="Data Input Centre 2 2 28" xfId="10565"/>
    <cellStyle name="Data Input Centre 2 2 29" xfId="10566"/>
    <cellStyle name="Data Input Centre 2 2 3" xfId="10567"/>
    <cellStyle name="Data Input Centre 2 2 3 10" xfId="10568"/>
    <cellStyle name="Data Input Centre 2 2 3 11" xfId="10569"/>
    <cellStyle name="Data Input Centre 2 2 3 12" xfId="10570"/>
    <cellStyle name="Data Input Centre 2 2 3 13" xfId="10571"/>
    <cellStyle name="Data Input Centre 2 2 3 14" xfId="10572"/>
    <cellStyle name="Data Input Centre 2 2 3 15" xfId="10573"/>
    <cellStyle name="Data Input Centre 2 2 3 16" xfId="10574"/>
    <cellStyle name="Data Input Centre 2 2 3 17" xfId="10575"/>
    <cellStyle name="Data Input Centre 2 2 3 18" xfId="10576"/>
    <cellStyle name="Data Input Centre 2 2 3 19" xfId="10577"/>
    <cellStyle name="Data Input Centre 2 2 3 2" xfId="10578"/>
    <cellStyle name="Data Input Centre 2 2 3 2 10" xfId="10579"/>
    <cellStyle name="Data Input Centre 2 2 3 2 11" xfId="10580"/>
    <cellStyle name="Data Input Centre 2 2 3 2 12" xfId="10581"/>
    <cellStyle name="Data Input Centre 2 2 3 2 13" xfId="10582"/>
    <cellStyle name="Data Input Centre 2 2 3 2 14" xfId="10583"/>
    <cellStyle name="Data Input Centre 2 2 3 2 15" xfId="10584"/>
    <cellStyle name="Data Input Centre 2 2 3 2 16" xfId="10585"/>
    <cellStyle name="Data Input Centre 2 2 3 2 17" xfId="10586"/>
    <cellStyle name="Data Input Centre 2 2 3 2 18" xfId="10587"/>
    <cellStyle name="Data Input Centre 2 2 3 2 19" xfId="10588"/>
    <cellStyle name="Data Input Centre 2 2 3 2 2" xfId="10589"/>
    <cellStyle name="Data Input Centre 2 2 3 2 20" xfId="10590"/>
    <cellStyle name="Data Input Centre 2 2 3 2 21" xfId="10591"/>
    <cellStyle name="Data Input Centre 2 2 3 2 22" xfId="10592"/>
    <cellStyle name="Data Input Centre 2 2 3 2 23" xfId="10593"/>
    <cellStyle name="Data Input Centre 2 2 3 2 24" xfId="10594"/>
    <cellStyle name="Data Input Centre 2 2 3 2 25" xfId="10595"/>
    <cellStyle name="Data Input Centre 2 2 3 2 26" xfId="10596"/>
    <cellStyle name="Data Input Centre 2 2 3 2 27" xfId="10597"/>
    <cellStyle name="Data Input Centre 2 2 3 2 28" xfId="10598"/>
    <cellStyle name="Data Input Centre 2 2 3 2 29" xfId="10599"/>
    <cellStyle name="Data Input Centre 2 2 3 2 3" xfId="10600"/>
    <cellStyle name="Data Input Centre 2 2 3 2 30" xfId="10601"/>
    <cellStyle name="Data Input Centre 2 2 3 2 31" xfId="10602"/>
    <cellStyle name="Data Input Centre 2 2 3 2 32" xfId="10603"/>
    <cellStyle name="Data Input Centre 2 2 3 2 33" xfId="40133"/>
    <cellStyle name="Data Input Centre 2 2 3 2 4" xfId="10604"/>
    <cellStyle name="Data Input Centre 2 2 3 2 5" xfId="10605"/>
    <cellStyle name="Data Input Centre 2 2 3 2 6" xfId="10606"/>
    <cellStyle name="Data Input Centre 2 2 3 2 7" xfId="10607"/>
    <cellStyle name="Data Input Centre 2 2 3 2 8" xfId="10608"/>
    <cellStyle name="Data Input Centre 2 2 3 2 9" xfId="10609"/>
    <cellStyle name="Data Input Centre 2 2 3 20" xfId="10610"/>
    <cellStyle name="Data Input Centre 2 2 3 21" xfId="10611"/>
    <cellStyle name="Data Input Centre 2 2 3 22" xfId="10612"/>
    <cellStyle name="Data Input Centre 2 2 3 23" xfId="10613"/>
    <cellStyle name="Data Input Centre 2 2 3 24" xfId="10614"/>
    <cellStyle name="Data Input Centre 2 2 3 25" xfId="10615"/>
    <cellStyle name="Data Input Centre 2 2 3 26" xfId="10616"/>
    <cellStyle name="Data Input Centre 2 2 3 27" xfId="10617"/>
    <cellStyle name="Data Input Centre 2 2 3 28" xfId="10618"/>
    <cellStyle name="Data Input Centre 2 2 3 29" xfId="10619"/>
    <cellStyle name="Data Input Centre 2 2 3 3" xfId="10620"/>
    <cellStyle name="Data Input Centre 2 2 3 30" xfId="10621"/>
    <cellStyle name="Data Input Centre 2 2 3 31" xfId="10622"/>
    <cellStyle name="Data Input Centre 2 2 3 32" xfId="10623"/>
    <cellStyle name="Data Input Centre 2 2 3 33" xfId="10624"/>
    <cellStyle name="Data Input Centre 2 2 3 34" xfId="10625"/>
    <cellStyle name="Data Input Centre 2 2 3 35" xfId="38832"/>
    <cellStyle name="Data Input Centre 2 2 3 4" xfId="10626"/>
    <cellStyle name="Data Input Centre 2 2 3 5" xfId="10627"/>
    <cellStyle name="Data Input Centre 2 2 3 6" xfId="10628"/>
    <cellStyle name="Data Input Centre 2 2 3 7" xfId="10629"/>
    <cellStyle name="Data Input Centre 2 2 3 8" xfId="10630"/>
    <cellStyle name="Data Input Centre 2 2 3 9" xfId="10631"/>
    <cellStyle name="Data Input Centre 2 2 30" xfId="10632"/>
    <cellStyle name="Data Input Centre 2 2 31" xfId="10633"/>
    <cellStyle name="Data Input Centre 2 2 32" xfId="10634"/>
    <cellStyle name="Data Input Centre 2 2 33" xfId="10635"/>
    <cellStyle name="Data Input Centre 2 2 34" xfId="10636"/>
    <cellStyle name="Data Input Centre 2 2 35" xfId="10637"/>
    <cellStyle name="Data Input Centre 2 2 36" xfId="10638"/>
    <cellStyle name="Data Input Centre 2 2 37" xfId="38828"/>
    <cellStyle name="Data Input Centre 2 2 4" xfId="10639"/>
    <cellStyle name="Data Input Centre 2 2 4 10" xfId="10640"/>
    <cellStyle name="Data Input Centre 2 2 4 11" xfId="10641"/>
    <cellStyle name="Data Input Centre 2 2 4 12" xfId="10642"/>
    <cellStyle name="Data Input Centre 2 2 4 13" xfId="10643"/>
    <cellStyle name="Data Input Centre 2 2 4 14" xfId="10644"/>
    <cellStyle name="Data Input Centre 2 2 4 15" xfId="10645"/>
    <cellStyle name="Data Input Centre 2 2 4 16" xfId="10646"/>
    <cellStyle name="Data Input Centre 2 2 4 17" xfId="10647"/>
    <cellStyle name="Data Input Centre 2 2 4 18" xfId="10648"/>
    <cellStyle name="Data Input Centre 2 2 4 19" xfId="10649"/>
    <cellStyle name="Data Input Centre 2 2 4 2" xfId="10650"/>
    <cellStyle name="Data Input Centre 2 2 4 20" xfId="10651"/>
    <cellStyle name="Data Input Centre 2 2 4 21" xfId="10652"/>
    <cellStyle name="Data Input Centre 2 2 4 22" xfId="10653"/>
    <cellStyle name="Data Input Centre 2 2 4 23" xfId="10654"/>
    <cellStyle name="Data Input Centre 2 2 4 24" xfId="10655"/>
    <cellStyle name="Data Input Centre 2 2 4 25" xfId="10656"/>
    <cellStyle name="Data Input Centre 2 2 4 26" xfId="10657"/>
    <cellStyle name="Data Input Centre 2 2 4 27" xfId="10658"/>
    <cellStyle name="Data Input Centre 2 2 4 28" xfId="10659"/>
    <cellStyle name="Data Input Centre 2 2 4 29" xfId="10660"/>
    <cellStyle name="Data Input Centre 2 2 4 3" xfId="10661"/>
    <cellStyle name="Data Input Centre 2 2 4 30" xfId="10662"/>
    <cellStyle name="Data Input Centre 2 2 4 31" xfId="10663"/>
    <cellStyle name="Data Input Centre 2 2 4 32" xfId="10664"/>
    <cellStyle name="Data Input Centre 2 2 4 33" xfId="39876"/>
    <cellStyle name="Data Input Centre 2 2 4 4" xfId="10665"/>
    <cellStyle name="Data Input Centre 2 2 4 5" xfId="10666"/>
    <cellStyle name="Data Input Centre 2 2 4 6" xfId="10667"/>
    <cellStyle name="Data Input Centre 2 2 4 7" xfId="10668"/>
    <cellStyle name="Data Input Centre 2 2 4 8" xfId="10669"/>
    <cellStyle name="Data Input Centre 2 2 4 9" xfId="10670"/>
    <cellStyle name="Data Input Centre 2 2 5" xfId="10671"/>
    <cellStyle name="Data Input Centre 2 2 6" xfId="10672"/>
    <cellStyle name="Data Input Centre 2 2 7" xfId="10673"/>
    <cellStyle name="Data Input Centre 2 2 8" xfId="10674"/>
    <cellStyle name="Data Input Centre 2 2 9" xfId="10675"/>
    <cellStyle name="Data Input Centre 2 3" xfId="10676"/>
    <cellStyle name="Data Input Centre 2 3 10" xfId="10677"/>
    <cellStyle name="Data Input Centre 2 3 11" xfId="10678"/>
    <cellStyle name="Data Input Centre 2 3 12" xfId="10679"/>
    <cellStyle name="Data Input Centre 2 3 13" xfId="10680"/>
    <cellStyle name="Data Input Centre 2 3 14" xfId="10681"/>
    <cellStyle name="Data Input Centre 2 3 15" xfId="10682"/>
    <cellStyle name="Data Input Centre 2 3 16" xfId="10683"/>
    <cellStyle name="Data Input Centre 2 3 17" xfId="10684"/>
    <cellStyle name="Data Input Centre 2 3 18" xfId="10685"/>
    <cellStyle name="Data Input Centre 2 3 19" xfId="10686"/>
    <cellStyle name="Data Input Centre 2 3 2" xfId="10687"/>
    <cellStyle name="Data Input Centre 2 3 2 10" xfId="10688"/>
    <cellStyle name="Data Input Centre 2 3 2 11" xfId="10689"/>
    <cellStyle name="Data Input Centre 2 3 2 12" xfId="10690"/>
    <cellStyle name="Data Input Centre 2 3 2 13" xfId="10691"/>
    <cellStyle name="Data Input Centre 2 3 2 14" xfId="10692"/>
    <cellStyle name="Data Input Centre 2 3 2 15" xfId="10693"/>
    <cellStyle name="Data Input Centre 2 3 2 16" xfId="10694"/>
    <cellStyle name="Data Input Centre 2 3 2 17" xfId="10695"/>
    <cellStyle name="Data Input Centre 2 3 2 18" xfId="10696"/>
    <cellStyle name="Data Input Centre 2 3 2 19" xfId="10697"/>
    <cellStyle name="Data Input Centre 2 3 2 2" xfId="10698"/>
    <cellStyle name="Data Input Centre 2 3 2 2 10" xfId="10699"/>
    <cellStyle name="Data Input Centre 2 3 2 2 11" xfId="10700"/>
    <cellStyle name="Data Input Centre 2 3 2 2 12" xfId="10701"/>
    <cellStyle name="Data Input Centre 2 3 2 2 13" xfId="10702"/>
    <cellStyle name="Data Input Centre 2 3 2 2 14" xfId="10703"/>
    <cellStyle name="Data Input Centre 2 3 2 2 15" xfId="10704"/>
    <cellStyle name="Data Input Centre 2 3 2 2 16" xfId="10705"/>
    <cellStyle name="Data Input Centre 2 3 2 2 17" xfId="10706"/>
    <cellStyle name="Data Input Centre 2 3 2 2 18" xfId="10707"/>
    <cellStyle name="Data Input Centre 2 3 2 2 19" xfId="10708"/>
    <cellStyle name="Data Input Centre 2 3 2 2 2" xfId="10709"/>
    <cellStyle name="Data Input Centre 2 3 2 2 20" xfId="10710"/>
    <cellStyle name="Data Input Centre 2 3 2 2 21" xfId="10711"/>
    <cellStyle name="Data Input Centre 2 3 2 2 22" xfId="10712"/>
    <cellStyle name="Data Input Centre 2 3 2 2 23" xfId="10713"/>
    <cellStyle name="Data Input Centre 2 3 2 2 24" xfId="10714"/>
    <cellStyle name="Data Input Centre 2 3 2 2 25" xfId="10715"/>
    <cellStyle name="Data Input Centre 2 3 2 2 26" xfId="10716"/>
    <cellStyle name="Data Input Centre 2 3 2 2 27" xfId="10717"/>
    <cellStyle name="Data Input Centre 2 3 2 2 28" xfId="10718"/>
    <cellStyle name="Data Input Centre 2 3 2 2 29" xfId="10719"/>
    <cellStyle name="Data Input Centre 2 3 2 2 3" xfId="10720"/>
    <cellStyle name="Data Input Centre 2 3 2 2 30" xfId="10721"/>
    <cellStyle name="Data Input Centre 2 3 2 2 31" xfId="10722"/>
    <cellStyle name="Data Input Centre 2 3 2 2 32" xfId="10723"/>
    <cellStyle name="Data Input Centre 2 3 2 2 33" xfId="40180"/>
    <cellStyle name="Data Input Centre 2 3 2 2 4" xfId="10724"/>
    <cellStyle name="Data Input Centre 2 3 2 2 5" xfId="10725"/>
    <cellStyle name="Data Input Centre 2 3 2 2 6" xfId="10726"/>
    <cellStyle name="Data Input Centre 2 3 2 2 7" xfId="10727"/>
    <cellStyle name="Data Input Centre 2 3 2 2 8" xfId="10728"/>
    <cellStyle name="Data Input Centre 2 3 2 2 9" xfId="10729"/>
    <cellStyle name="Data Input Centre 2 3 2 20" xfId="10730"/>
    <cellStyle name="Data Input Centre 2 3 2 21" xfId="10731"/>
    <cellStyle name="Data Input Centre 2 3 2 22" xfId="10732"/>
    <cellStyle name="Data Input Centre 2 3 2 23" xfId="10733"/>
    <cellStyle name="Data Input Centre 2 3 2 24" xfId="10734"/>
    <cellStyle name="Data Input Centre 2 3 2 25" xfId="10735"/>
    <cellStyle name="Data Input Centre 2 3 2 26" xfId="10736"/>
    <cellStyle name="Data Input Centre 2 3 2 27" xfId="10737"/>
    <cellStyle name="Data Input Centre 2 3 2 28" xfId="10738"/>
    <cellStyle name="Data Input Centre 2 3 2 29" xfId="10739"/>
    <cellStyle name="Data Input Centre 2 3 2 3" xfId="10740"/>
    <cellStyle name="Data Input Centre 2 3 2 30" xfId="10741"/>
    <cellStyle name="Data Input Centre 2 3 2 31" xfId="10742"/>
    <cellStyle name="Data Input Centre 2 3 2 32" xfId="10743"/>
    <cellStyle name="Data Input Centre 2 3 2 33" xfId="10744"/>
    <cellStyle name="Data Input Centre 2 3 2 34" xfId="10745"/>
    <cellStyle name="Data Input Centre 2 3 2 35" xfId="38834"/>
    <cellStyle name="Data Input Centre 2 3 2 4" xfId="10746"/>
    <cellStyle name="Data Input Centre 2 3 2 5" xfId="10747"/>
    <cellStyle name="Data Input Centre 2 3 2 6" xfId="10748"/>
    <cellStyle name="Data Input Centre 2 3 2 7" xfId="10749"/>
    <cellStyle name="Data Input Centre 2 3 2 8" xfId="10750"/>
    <cellStyle name="Data Input Centre 2 3 2 9" xfId="10751"/>
    <cellStyle name="Data Input Centre 2 3 20" xfId="10752"/>
    <cellStyle name="Data Input Centre 2 3 21" xfId="10753"/>
    <cellStyle name="Data Input Centre 2 3 22" xfId="10754"/>
    <cellStyle name="Data Input Centre 2 3 23" xfId="10755"/>
    <cellStyle name="Data Input Centre 2 3 24" xfId="10756"/>
    <cellStyle name="Data Input Centre 2 3 25" xfId="10757"/>
    <cellStyle name="Data Input Centre 2 3 26" xfId="10758"/>
    <cellStyle name="Data Input Centre 2 3 27" xfId="10759"/>
    <cellStyle name="Data Input Centre 2 3 28" xfId="10760"/>
    <cellStyle name="Data Input Centre 2 3 29" xfId="10761"/>
    <cellStyle name="Data Input Centre 2 3 3" xfId="10762"/>
    <cellStyle name="Data Input Centre 2 3 3 10" xfId="10763"/>
    <cellStyle name="Data Input Centre 2 3 3 11" xfId="10764"/>
    <cellStyle name="Data Input Centre 2 3 3 12" xfId="10765"/>
    <cellStyle name="Data Input Centre 2 3 3 13" xfId="10766"/>
    <cellStyle name="Data Input Centre 2 3 3 14" xfId="10767"/>
    <cellStyle name="Data Input Centre 2 3 3 15" xfId="10768"/>
    <cellStyle name="Data Input Centre 2 3 3 16" xfId="10769"/>
    <cellStyle name="Data Input Centre 2 3 3 17" xfId="10770"/>
    <cellStyle name="Data Input Centre 2 3 3 18" xfId="10771"/>
    <cellStyle name="Data Input Centre 2 3 3 19" xfId="10772"/>
    <cellStyle name="Data Input Centre 2 3 3 2" xfId="10773"/>
    <cellStyle name="Data Input Centre 2 3 3 20" xfId="10774"/>
    <cellStyle name="Data Input Centre 2 3 3 21" xfId="10775"/>
    <cellStyle name="Data Input Centre 2 3 3 22" xfId="10776"/>
    <cellStyle name="Data Input Centre 2 3 3 23" xfId="10777"/>
    <cellStyle name="Data Input Centre 2 3 3 24" xfId="10778"/>
    <cellStyle name="Data Input Centre 2 3 3 25" xfId="10779"/>
    <cellStyle name="Data Input Centre 2 3 3 26" xfId="10780"/>
    <cellStyle name="Data Input Centre 2 3 3 27" xfId="10781"/>
    <cellStyle name="Data Input Centre 2 3 3 28" xfId="10782"/>
    <cellStyle name="Data Input Centre 2 3 3 29" xfId="10783"/>
    <cellStyle name="Data Input Centre 2 3 3 3" xfId="10784"/>
    <cellStyle name="Data Input Centre 2 3 3 30" xfId="10785"/>
    <cellStyle name="Data Input Centre 2 3 3 31" xfId="10786"/>
    <cellStyle name="Data Input Centre 2 3 3 32" xfId="10787"/>
    <cellStyle name="Data Input Centre 2 3 3 33" xfId="39964"/>
    <cellStyle name="Data Input Centre 2 3 3 4" xfId="10788"/>
    <cellStyle name="Data Input Centre 2 3 3 5" xfId="10789"/>
    <cellStyle name="Data Input Centre 2 3 3 6" xfId="10790"/>
    <cellStyle name="Data Input Centre 2 3 3 7" xfId="10791"/>
    <cellStyle name="Data Input Centre 2 3 3 8" xfId="10792"/>
    <cellStyle name="Data Input Centre 2 3 3 9" xfId="10793"/>
    <cellStyle name="Data Input Centre 2 3 30" xfId="10794"/>
    <cellStyle name="Data Input Centre 2 3 31" xfId="10795"/>
    <cellStyle name="Data Input Centre 2 3 32" xfId="10796"/>
    <cellStyle name="Data Input Centre 2 3 33" xfId="10797"/>
    <cellStyle name="Data Input Centre 2 3 34" xfId="10798"/>
    <cellStyle name="Data Input Centre 2 3 35" xfId="10799"/>
    <cellStyle name="Data Input Centre 2 3 36" xfId="38833"/>
    <cellStyle name="Data Input Centre 2 3 4" xfId="10800"/>
    <cellStyle name="Data Input Centre 2 3 5" xfId="10801"/>
    <cellStyle name="Data Input Centre 2 3 6" xfId="10802"/>
    <cellStyle name="Data Input Centre 2 3 7" xfId="10803"/>
    <cellStyle name="Data Input Centre 2 3 8" xfId="10804"/>
    <cellStyle name="Data Input Centre 2 3 9" xfId="10805"/>
    <cellStyle name="Data Input Centre 2 4" xfId="10806"/>
    <cellStyle name="Data Input Centre 2 4 10" xfId="10807"/>
    <cellStyle name="Data Input Centre 2 4 11" xfId="10808"/>
    <cellStyle name="Data Input Centre 2 4 12" xfId="10809"/>
    <cellStyle name="Data Input Centre 2 4 13" xfId="10810"/>
    <cellStyle name="Data Input Centre 2 4 14" xfId="10811"/>
    <cellStyle name="Data Input Centre 2 4 15" xfId="10812"/>
    <cellStyle name="Data Input Centre 2 4 16" xfId="10813"/>
    <cellStyle name="Data Input Centre 2 4 17" xfId="10814"/>
    <cellStyle name="Data Input Centre 2 4 18" xfId="10815"/>
    <cellStyle name="Data Input Centre 2 4 19" xfId="10816"/>
    <cellStyle name="Data Input Centre 2 4 2" xfId="10817"/>
    <cellStyle name="Data Input Centre 2 4 2 10" xfId="10818"/>
    <cellStyle name="Data Input Centre 2 4 2 11" xfId="10819"/>
    <cellStyle name="Data Input Centre 2 4 2 12" xfId="10820"/>
    <cellStyle name="Data Input Centre 2 4 2 13" xfId="10821"/>
    <cellStyle name="Data Input Centre 2 4 2 14" xfId="10822"/>
    <cellStyle name="Data Input Centre 2 4 2 15" xfId="10823"/>
    <cellStyle name="Data Input Centre 2 4 2 16" xfId="10824"/>
    <cellStyle name="Data Input Centre 2 4 2 17" xfId="10825"/>
    <cellStyle name="Data Input Centre 2 4 2 18" xfId="10826"/>
    <cellStyle name="Data Input Centre 2 4 2 19" xfId="10827"/>
    <cellStyle name="Data Input Centre 2 4 2 2" xfId="10828"/>
    <cellStyle name="Data Input Centre 2 4 2 2 10" xfId="10829"/>
    <cellStyle name="Data Input Centre 2 4 2 2 11" xfId="10830"/>
    <cellStyle name="Data Input Centre 2 4 2 2 12" xfId="10831"/>
    <cellStyle name="Data Input Centre 2 4 2 2 13" xfId="10832"/>
    <cellStyle name="Data Input Centre 2 4 2 2 14" xfId="10833"/>
    <cellStyle name="Data Input Centre 2 4 2 2 15" xfId="10834"/>
    <cellStyle name="Data Input Centre 2 4 2 2 16" xfId="10835"/>
    <cellStyle name="Data Input Centre 2 4 2 2 17" xfId="10836"/>
    <cellStyle name="Data Input Centre 2 4 2 2 18" xfId="10837"/>
    <cellStyle name="Data Input Centre 2 4 2 2 19" xfId="10838"/>
    <cellStyle name="Data Input Centre 2 4 2 2 2" xfId="10839"/>
    <cellStyle name="Data Input Centre 2 4 2 2 20" xfId="10840"/>
    <cellStyle name="Data Input Centre 2 4 2 2 21" xfId="10841"/>
    <cellStyle name="Data Input Centre 2 4 2 2 22" xfId="10842"/>
    <cellStyle name="Data Input Centre 2 4 2 2 23" xfId="10843"/>
    <cellStyle name="Data Input Centre 2 4 2 2 24" xfId="10844"/>
    <cellStyle name="Data Input Centre 2 4 2 2 25" xfId="10845"/>
    <cellStyle name="Data Input Centre 2 4 2 2 26" xfId="10846"/>
    <cellStyle name="Data Input Centre 2 4 2 2 27" xfId="10847"/>
    <cellStyle name="Data Input Centre 2 4 2 2 28" xfId="10848"/>
    <cellStyle name="Data Input Centre 2 4 2 2 29" xfId="10849"/>
    <cellStyle name="Data Input Centre 2 4 2 2 3" xfId="10850"/>
    <cellStyle name="Data Input Centre 2 4 2 2 30" xfId="10851"/>
    <cellStyle name="Data Input Centre 2 4 2 2 31" xfId="10852"/>
    <cellStyle name="Data Input Centre 2 4 2 2 32" xfId="10853"/>
    <cellStyle name="Data Input Centre 2 4 2 2 33" xfId="40170"/>
    <cellStyle name="Data Input Centre 2 4 2 2 4" xfId="10854"/>
    <cellStyle name="Data Input Centre 2 4 2 2 5" xfId="10855"/>
    <cellStyle name="Data Input Centre 2 4 2 2 6" xfId="10856"/>
    <cellStyle name="Data Input Centre 2 4 2 2 7" xfId="10857"/>
    <cellStyle name="Data Input Centre 2 4 2 2 8" xfId="10858"/>
    <cellStyle name="Data Input Centre 2 4 2 2 9" xfId="10859"/>
    <cellStyle name="Data Input Centre 2 4 2 20" xfId="10860"/>
    <cellStyle name="Data Input Centre 2 4 2 21" xfId="10861"/>
    <cellStyle name="Data Input Centre 2 4 2 22" xfId="10862"/>
    <cellStyle name="Data Input Centre 2 4 2 23" xfId="10863"/>
    <cellStyle name="Data Input Centre 2 4 2 24" xfId="10864"/>
    <cellStyle name="Data Input Centre 2 4 2 25" xfId="10865"/>
    <cellStyle name="Data Input Centre 2 4 2 26" xfId="10866"/>
    <cellStyle name="Data Input Centre 2 4 2 27" xfId="10867"/>
    <cellStyle name="Data Input Centre 2 4 2 28" xfId="10868"/>
    <cellStyle name="Data Input Centre 2 4 2 29" xfId="10869"/>
    <cellStyle name="Data Input Centre 2 4 2 3" xfId="10870"/>
    <cellStyle name="Data Input Centre 2 4 2 30" xfId="10871"/>
    <cellStyle name="Data Input Centre 2 4 2 31" xfId="10872"/>
    <cellStyle name="Data Input Centre 2 4 2 32" xfId="10873"/>
    <cellStyle name="Data Input Centre 2 4 2 33" xfId="10874"/>
    <cellStyle name="Data Input Centre 2 4 2 34" xfId="10875"/>
    <cellStyle name="Data Input Centre 2 4 2 35" xfId="38836"/>
    <cellStyle name="Data Input Centre 2 4 2 4" xfId="10876"/>
    <cellStyle name="Data Input Centre 2 4 2 5" xfId="10877"/>
    <cellStyle name="Data Input Centre 2 4 2 6" xfId="10878"/>
    <cellStyle name="Data Input Centre 2 4 2 7" xfId="10879"/>
    <cellStyle name="Data Input Centre 2 4 2 8" xfId="10880"/>
    <cellStyle name="Data Input Centre 2 4 2 9" xfId="10881"/>
    <cellStyle name="Data Input Centre 2 4 20" xfId="10882"/>
    <cellStyle name="Data Input Centre 2 4 21" xfId="10883"/>
    <cellStyle name="Data Input Centre 2 4 22" xfId="10884"/>
    <cellStyle name="Data Input Centre 2 4 23" xfId="10885"/>
    <cellStyle name="Data Input Centre 2 4 24" xfId="10886"/>
    <cellStyle name="Data Input Centre 2 4 25" xfId="10887"/>
    <cellStyle name="Data Input Centre 2 4 26" xfId="10888"/>
    <cellStyle name="Data Input Centre 2 4 27" xfId="10889"/>
    <cellStyle name="Data Input Centre 2 4 28" xfId="10890"/>
    <cellStyle name="Data Input Centre 2 4 29" xfId="10891"/>
    <cellStyle name="Data Input Centre 2 4 3" xfId="10892"/>
    <cellStyle name="Data Input Centre 2 4 3 10" xfId="10893"/>
    <cellStyle name="Data Input Centre 2 4 3 11" xfId="10894"/>
    <cellStyle name="Data Input Centre 2 4 3 12" xfId="10895"/>
    <cellStyle name="Data Input Centre 2 4 3 13" xfId="10896"/>
    <cellStyle name="Data Input Centre 2 4 3 14" xfId="10897"/>
    <cellStyle name="Data Input Centre 2 4 3 15" xfId="10898"/>
    <cellStyle name="Data Input Centre 2 4 3 16" xfId="10899"/>
    <cellStyle name="Data Input Centre 2 4 3 17" xfId="10900"/>
    <cellStyle name="Data Input Centre 2 4 3 18" xfId="10901"/>
    <cellStyle name="Data Input Centre 2 4 3 19" xfId="10902"/>
    <cellStyle name="Data Input Centre 2 4 3 2" xfId="10903"/>
    <cellStyle name="Data Input Centre 2 4 3 20" xfId="10904"/>
    <cellStyle name="Data Input Centre 2 4 3 21" xfId="10905"/>
    <cellStyle name="Data Input Centre 2 4 3 22" xfId="10906"/>
    <cellStyle name="Data Input Centre 2 4 3 23" xfId="10907"/>
    <cellStyle name="Data Input Centre 2 4 3 24" xfId="10908"/>
    <cellStyle name="Data Input Centre 2 4 3 25" xfId="10909"/>
    <cellStyle name="Data Input Centre 2 4 3 26" xfId="10910"/>
    <cellStyle name="Data Input Centre 2 4 3 27" xfId="10911"/>
    <cellStyle name="Data Input Centre 2 4 3 28" xfId="10912"/>
    <cellStyle name="Data Input Centre 2 4 3 29" xfId="10913"/>
    <cellStyle name="Data Input Centre 2 4 3 3" xfId="10914"/>
    <cellStyle name="Data Input Centre 2 4 3 30" xfId="10915"/>
    <cellStyle name="Data Input Centre 2 4 3 31" xfId="10916"/>
    <cellStyle name="Data Input Centre 2 4 3 32" xfId="10917"/>
    <cellStyle name="Data Input Centre 2 4 3 33" xfId="39953"/>
    <cellStyle name="Data Input Centre 2 4 3 4" xfId="10918"/>
    <cellStyle name="Data Input Centre 2 4 3 5" xfId="10919"/>
    <cellStyle name="Data Input Centre 2 4 3 6" xfId="10920"/>
    <cellStyle name="Data Input Centre 2 4 3 7" xfId="10921"/>
    <cellStyle name="Data Input Centre 2 4 3 8" xfId="10922"/>
    <cellStyle name="Data Input Centre 2 4 3 9" xfId="10923"/>
    <cellStyle name="Data Input Centre 2 4 30" xfId="10924"/>
    <cellStyle name="Data Input Centre 2 4 31" xfId="10925"/>
    <cellStyle name="Data Input Centre 2 4 32" xfId="10926"/>
    <cellStyle name="Data Input Centre 2 4 33" xfId="10927"/>
    <cellStyle name="Data Input Centre 2 4 34" xfId="10928"/>
    <cellStyle name="Data Input Centre 2 4 35" xfId="10929"/>
    <cellStyle name="Data Input Centre 2 4 36" xfId="38835"/>
    <cellStyle name="Data Input Centre 2 4 4" xfId="10930"/>
    <cellStyle name="Data Input Centre 2 4 5" xfId="10931"/>
    <cellStyle name="Data Input Centre 2 4 6" xfId="10932"/>
    <cellStyle name="Data Input Centre 2 4 7" xfId="10933"/>
    <cellStyle name="Data Input Centre 2 4 8" xfId="10934"/>
    <cellStyle name="Data Input Centre 2 4 9" xfId="10935"/>
    <cellStyle name="Data Input Centre 2 5" xfId="10936"/>
    <cellStyle name="Data Input Centre 2 5 10" xfId="10937"/>
    <cellStyle name="Data Input Centre 2 5 11" xfId="10938"/>
    <cellStyle name="Data Input Centre 2 5 12" xfId="10939"/>
    <cellStyle name="Data Input Centre 2 5 13" xfId="10940"/>
    <cellStyle name="Data Input Centre 2 5 14" xfId="10941"/>
    <cellStyle name="Data Input Centre 2 5 15" xfId="10942"/>
    <cellStyle name="Data Input Centre 2 5 16" xfId="10943"/>
    <cellStyle name="Data Input Centre 2 5 17" xfId="10944"/>
    <cellStyle name="Data Input Centre 2 5 18" xfId="10945"/>
    <cellStyle name="Data Input Centre 2 5 19" xfId="10946"/>
    <cellStyle name="Data Input Centre 2 5 2" xfId="10947"/>
    <cellStyle name="Data Input Centre 2 5 2 10" xfId="10948"/>
    <cellStyle name="Data Input Centre 2 5 2 11" xfId="10949"/>
    <cellStyle name="Data Input Centre 2 5 2 12" xfId="10950"/>
    <cellStyle name="Data Input Centre 2 5 2 13" xfId="10951"/>
    <cellStyle name="Data Input Centre 2 5 2 14" xfId="10952"/>
    <cellStyle name="Data Input Centre 2 5 2 15" xfId="10953"/>
    <cellStyle name="Data Input Centre 2 5 2 16" xfId="10954"/>
    <cellStyle name="Data Input Centre 2 5 2 17" xfId="10955"/>
    <cellStyle name="Data Input Centre 2 5 2 18" xfId="10956"/>
    <cellStyle name="Data Input Centre 2 5 2 19" xfId="10957"/>
    <cellStyle name="Data Input Centre 2 5 2 2" xfId="10958"/>
    <cellStyle name="Data Input Centre 2 5 2 2 10" xfId="10959"/>
    <cellStyle name="Data Input Centre 2 5 2 2 11" xfId="10960"/>
    <cellStyle name="Data Input Centre 2 5 2 2 12" xfId="10961"/>
    <cellStyle name="Data Input Centre 2 5 2 2 13" xfId="10962"/>
    <cellStyle name="Data Input Centre 2 5 2 2 14" xfId="10963"/>
    <cellStyle name="Data Input Centre 2 5 2 2 15" xfId="10964"/>
    <cellStyle name="Data Input Centre 2 5 2 2 16" xfId="10965"/>
    <cellStyle name="Data Input Centre 2 5 2 2 17" xfId="10966"/>
    <cellStyle name="Data Input Centre 2 5 2 2 18" xfId="10967"/>
    <cellStyle name="Data Input Centre 2 5 2 2 19" xfId="10968"/>
    <cellStyle name="Data Input Centre 2 5 2 2 2" xfId="10969"/>
    <cellStyle name="Data Input Centre 2 5 2 2 20" xfId="10970"/>
    <cellStyle name="Data Input Centre 2 5 2 2 21" xfId="10971"/>
    <cellStyle name="Data Input Centre 2 5 2 2 22" xfId="10972"/>
    <cellStyle name="Data Input Centre 2 5 2 2 23" xfId="10973"/>
    <cellStyle name="Data Input Centre 2 5 2 2 24" xfId="10974"/>
    <cellStyle name="Data Input Centre 2 5 2 2 25" xfId="10975"/>
    <cellStyle name="Data Input Centre 2 5 2 2 26" xfId="10976"/>
    <cellStyle name="Data Input Centre 2 5 2 2 27" xfId="10977"/>
    <cellStyle name="Data Input Centre 2 5 2 2 28" xfId="10978"/>
    <cellStyle name="Data Input Centre 2 5 2 2 29" xfId="10979"/>
    <cellStyle name="Data Input Centre 2 5 2 2 3" xfId="10980"/>
    <cellStyle name="Data Input Centre 2 5 2 2 30" xfId="10981"/>
    <cellStyle name="Data Input Centre 2 5 2 2 31" xfId="10982"/>
    <cellStyle name="Data Input Centre 2 5 2 2 32" xfId="10983"/>
    <cellStyle name="Data Input Centre 2 5 2 2 33" xfId="40201"/>
    <cellStyle name="Data Input Centre 2 5 2 2 4" xfId="10984"/>
    <cellStyle name="Data Input Centre 2 5 2 2 5" xfId="10985"/>
    <cellStyle name="Data Input Centre 2 5 2 2 6" xfId="10986"/>
    <cellStyle name="Data Input Centre 2 5 2 2 7" xfId="10987"/>
    <cellStyle name="Data Input Centre 2 5 2 2 8" xfId="10988"/>
    <cellStyle name="Data Input Centre 2 5 2 2 9" xfId="10989"/>
    <cellStyle name="Data Input Centre 2 5 2 20" xfId="10990"/>
    <cellStyle name="Data Input Centre 2 5 2 21" xfId="10991"/>
    <cellStyle name="Data Input Centre 2 5 2 22" xfId="10992"/>
    <cellStyle name="Data Input Centre 2 5 2 23" xfId="10993"/>
    <cellStyle name="Data Input Centre 2 5 2 24" xfId="10994"/>
    <cellStyle name="Data Input Centre 2 5 2 25" xfId="10995"/>
    <cellStyle name="Data Input Centre 2 5 2 26" xfId="10996"/>
    <cellStyle name="Data Input Centre 2 5 2 27" xfId="10997"/>
    <cellStyle name="Data Input Centre 2 5 2 28" xfId="10998"/>
    <cellStyle name="Data Input Centre 2 5 2 29" xfId="10999"/>
    <cellStyle name="Data Input Centre 2 5 2 3" xfId="11000"/>
    <cellStyle name="Data Input Centre 2 5 2 30" xfId="11001"/>
    <cellStyle name="Data Input Centre 2 5 2 31" xfId="11002"/>
    <cellStyle name="Data Input Centre 2 5 2 32" xfId="11003"/>
    <cellStyle name="Data Input Centre 2 5 2 33" xfId="11004"/>
    <cellStyle name="Data Input Centre 2 5 2 34" xfId="11005"/>
    <cellStyle name="Data Input Centre 2 5 2 35" xfId="38838"/>
    <cellStyle name="Data Input Centre 2 5 2 4" xfId="11006"/>
    <cellStyle name="Data Input Centre 2 5 2 5" xfId="11007"/>
    <cellStyle name="Data Input Centre 2 5 2 6" xfId="11008"/>
    <cellStyle name="Data Input Centre 2 5 2 7" xfId="11009"/>
    <cellStyle name="Data Input Centre 2 5 2 8" xfId="11010"/>
    <cellStyle name="Data Input Centre 2 5 2 9" xfId="11011"/>
    <cellStyle name="Data Input Centre 2 5 20" xfId="11012"/>
    <cellStyle name="Data Input Centre 2 5 21" xfId="11013"/>
    <cellStyle name="Data Input Centre 2 5 22" xfId="11014"/>
    <cellStyle name="Data Input Centre 2 5 23" xfId="11015"/>
    <cellStyle name="Data Input Centre 2 5 24" xfId="11016"/>
    <cellStyle name="Data Input Centre 2 5 25" xfId="11017"/>
    <cellStyle name="Data Input Centre 2 5 26" xfId="11018"/>
    <cellStyle name="Data Input Centre 2 5 27" xfId="11019"/>
    <cellStyle name="Data Input Centre 2 5 28" xfId="11020"/>
    <cellStyle name="Data Input Centre 2 5 29" xfId="11021"/>
    <cellStyle name="Data Input Centre 2 5 3" xfId="11022"/>
    <cellStyle name="Data Input Centre 2 5 3 10" xfId="11023"/>
    <cellStyle name="Data Input Centre 2 5 3 11" xfId="11024"/>
    <cellStyle name="Data Input Centre 2 5 3 12" xfId="11025"/>
    <cellStyle name="Data Input Centre 2 5 3 13" xfId="11026"/>
    <cellStyle name="Data Input Centre 2 5 3 14" xfId="11027"/>
    <cellStyle name="Data Input Centre 2 5 3 15" xfId="11028"/>
    <cellStyle name="Data Input Centre 2 5 3 16" xfId="11029"/>
    <cellStyle name="Data Input Centre 2 5 3 17" xfId="11030"/>
    <cellStyle name="Data Input Centre 2 5 3 18" xfId="11031"/>
    <cellStyle name="Data Input Centre 2 5 3 19" xfId="11032"/>
    <cellStyle name="Data Input Centre 2 5 3 2" xfId="11033"/>
    <cellStyle name="Data Input Centre 2 5 3 20" xfId="11034"/>
    <cellStyle name="Data Input Centre 2 5 3 21" xfId="11035"/>
    <cellStyle name="Data Input Centre 2 5 3 22" xfId="11036"/>
    <cellStyle name="Data Input Centre 2 5 3 23" xfId="11037"/>
    <cellStyle name="Data Input Centre 2 5 3 24" xfId="11038"/>
    <cellStyle name="Data Input Centre 2 5 3 25" xfId="11039"/>
    <cellStyle name="Data Input Centre 2 5 3 26" xfId="11040"/>
    <cellStyle name="Data Input Centre 2 5 3 27" xfId="11041"/>
    <cellStyle name="Data Input Centre 2 5 3 28" xfId="11042"/>
    <cellStyle name="Data Input Centre 2 5 3 29" xfId="11043"/>
    <cellStyle name="Data Input Centre 2 5 3 3" xfId="11044"/>
    <cellStyle name="Data Input Centre 2 5 3 30" xfId="11045"/>
    <cellStyle name="Data Input Centre 2 5 3 31" xfId="11046"/>
    <cellStyle name="Data Input Centre 2 5 3 32" xfId="11047"/>
    <cellStyle name="Data Input Centre 2 5 3 33" xfId="40003"/>
    <cellStyle name="Data Input Centre 2 5 3 4" xfId="11048"/>
    <cellStyle name="Data Input Centre 2 5 3 5" xfId="11049"/>
    <cellStyle name="Data Input Centre 2 5 3 6" xfId="11050"/>
    <cellStyle name="Data Input Centre 2 5 3 7" xfId="11051"/>
    <cellStyle name="Data Input Centre 2 5 3 8" xfId="11052"/>
    <cellStyle name="Data Input Centre 2 5 3 9" xfId="11053"/>
    <cellStyle name="Data Input Centre 2 5 30" xfId="11054"/>
    <cellStyle name="Data Input Centre 2 5 31" xfId="11055"/>
    <cellStyle name="Data Input Centre 2 5 32" xfId="11056"/>
    <cellStyle name="Data Input Centre 2 5 33" xfId="11057"/>
    <cellStyle name="Data Input Centre 2 5 34" xfId="11058"/>
    <cellStyle name="Data Input Centre 2 5 35" xfId="11059"/>
    <cellStyle name="Data Input Centre 2 5 36" xfId="38837"/>
    <cellStyle name="Data Input Centre 2 5 4" xfId="11060"/>
    <cellStyle name="Data Input Centre 2 5 5" xfId="11061"/>
    <cellStyle name="Data Input Centre 2 5 6" xfId="11062"/>
    <cellStyle name="Data Input Centre 2 5 7" xfId="11063"/>
    <cellStyle name="Data Input Centre 2 5 8" xfId="11064"/>
    <cellStyle name="Data Input Centre 2 5 9" xfId="11065"/>
    <cellStyle name="Data Input Centre 2 6" xfId="11066"/>
    <cellStyle name="Data Input Centre 2 6 10" xfId="11067"/>
    <cellStyle name="Data Input Centre 2 6 11" xfId="11068"/>
    <cellStyle name="Data Input Centre 2 6 12" xfId="11069"/>
    <cellStyle name="Data Input Centre 2 6 13" xfId="11070"/>
    <cellStyle name="Data Input Centre 2 6 14" xfId="11071"/>
    <cellStyle name="Data Input Centre 2 6 15" xfId="11072"/>
    <cellStyle name="Data Input Centre 2 6 16" xfId="11073"/>
    <cellStyle name="Data Input Centre 2 6 17" xfId="11074"/>
    <cellStyle name="Data Input Centre 2 6 18" xfId="11075"/>
    <cellStyle name="Data Input Centre 2 6 19" xfId="11076"/>
    <cellStyle name="Data Input Centre 2 6 2" xfId="11077"/>
    <cellStyle name="Data Input Centre 2 6 2 10" xfId="11078"/>
    <cellStyle name="Data Input Centre 2 6 2 11" xfId="11079"/>
    <cellStyle name="Data Input Centre 2 6 2 12" xfId="11080"/>
    <cellStyle name="Data Input Centre 2 6 2 13" xfId="11081"/>
    <cellStyle name="Data Input Centre 2 6 2 14" xfId="11082"/>
    <cellStyle name="Data Input Centre 2 6 2 15" xfId="11083"/>
    <cellStyle name="Data Input Centre 2 6 2 16" xfId="11084"/>
    <cellStyle name="Data Input Centre 2 6 2 17" xfId="11085"/>
    <cellStyle name="Data Input Centre 2 6 2 18" xfId="11086"/>
    <cellStyle name="Data Input Centre 2 6 2 19" xfId="11087"/>
    <cellStyle name="Data Input Centre 2 6 2 2" xfId="11088"/>
    <cellStyle name="Data Input Centre 2 6 2 2 10" xfId="11089"/>
    <cellStyle name="Data Input Centre 2 6 2 2 11" xfId="11090"/>
    <cellStyle name="Data Input Centre 2 6 2 2 12" xfId="11091"/>
    <cellStyle name="Data Input Centre 2 6 2 2 13" xfId="11092"/>
    <cellStyle name="Data Input Centre 2 6 2 2 14" xfId="11093"/>
    <cellStyle name="Data Input Centre 2 6 2 2 15" xfId="11094"/>
    <cellStyle name="Data Input Centre 2 6 2 2 16" xfId="11095"/>
    <cellStyle name="Data Input Centre 2 6 2 2 17" xfId="11096"/>
    <cellStyle name="Data Input Centre 2 6 2 2 18" xfId="11097"/>
    <cellStyle name="Data Input Centre 2 6 2 2 19" xfId="11098"/>
    <cellStyle name="Data Input Centre 2 6 2 2 2" xfId="11099"/>
    <cellStyle name="Data Input Centre 2 6 2 2 20" xfId="11100"/>
    <cellStyle name="Data Input Centre 2 6 2 2 21" xfId="11101"/>
    <cellStyle name="Data Input Centre 2 6 2 2 22" xfId="11102"/>
    <cellStyle name="Data Input Centre 2 6 2 2 23" xfId="11103"/>
    <cellStyle name="Data Input Centre 2 6 2 2 24" xfId="11104"/>
    <cellStyle name="Data Input Centre 2 6 2 2 25" xfId="11105"/>
    <cellStyle name="Data Input Centre 2 6 2 2 26" xfId="11106"/>
    <cellStyle name="Data Input Centre 2 6 2 2 27" xfId="11107"/>
    <cellStyle name="Data Input Centre 2 6 2 2 28" xfId="11108"/>
    <cellStyle name="Data Input Centre 2 6 2 2 29" xfId="11109"/>
    <cellStyle name="Data Input Centre 2 6 2 2 3" xfId="11110"/>
    <cellStyle name="Data Input Centre 2 6 2 2 30" xfId="11111"/>
    <cellStyle name="Data Input Centre 2 6 2 2 31" xfId="11112"/>
    <cellStyle name="Data Input Centre 2 6 2 2 32" xfId="11113"/>
    <cellStyle name="Data Input Centre 2 6 2 2 33" xfId="40081"/>
    <cellStyle name="Data Input Centre 2 6 2 2 4" xfId="11114"/>
    <cellStyle name="Data Input Centre 2 6 2 2 5" xfId="11115"/>
    <cellStyle name="Data Input Centre 2 6 2 2 6" xfId="11116"/>
    <cellStyle name="Data Input Centre 2 6 2 2 7" xfId="11117"/>
    <cellStyle name="Data Input Centre 2 6 2 2 8" xfId="11118"/>
    <cellStyle name="Data Input Centre 2 6 2 2 9" xfId="11119"/>
    <cellStyle name="Data Input Centre 2 6 2 20" xfId="11120"/>
    <cellStyle name="Data Input Centre 2 6 2 21" xfId="11121"/>
    <cellStyle name="Data Input Centre 2 6 2 22" xfId="11122"/>
    <cellStyle name="Data Input Centre 2 6 2 23" xfId="11123"/>
    <cellStyle name="Data Input Centre 2 6 2 24" xfId="11124"/>
    <cellStyle name="Data Input Centre 2 6 2 25" xfId="11125"/>
    <cellStyle name="Data Input Centre 2 6 2 26" xfId="11126"/>
    <cellStyle name="Data Input Centre 2 6 2 27" xfId="11127"/>
    <cellStyle name="Data Input Centre 2 6 2 28" xfId="11128"/>
    <cellStyle name="Data Input Centre 2 6 2 29" xfId="11129"/>
    <cellStyle name="Data Input Centre 2 6 2 3" xfId="11130"/>
    <cellStyle name="Data Input Centre 2 6 2 30" xfId="11131"/>
    <cellStyle name="Data Input Centre 2 6 2 31" xfId="11132"/>
    <cellStyle name="Data Input Centre 2 6 2 32" xfId="11133"/>
    <cellStyle name="Data Input Centre 2 6 2 33" xfId="11134"/>
    <cellStyle name="Data Input Centre 2 6 2 34" xfId="11135"/>
    <cellStyle name="Data Input Centre 2 6 2 35" xfId="38840"/>
    <cellStyle name="Data Input Centre 2 6 2 4" xfId="11136"/>
    <cellStyle name="Data Input Centre 2 6 2 5" xfId="11137"/>
    <cellStyle name="Data Input Centre 2 6 2 6" xfId="11138"/>
    <cellStyle name="Data Input Centre 2 6 2 7" xfId="11139"/>
    <cellStyle name="Data Input Centre 2 6 2 8" xfId="11140"/>
    <cellStyle name="Data Input Centre 2 6 2 9" xfId="11141"/>
    <cellStyle name="Data Input Centre 2 6 20" xfId="11142"/>
    <cellStyle name="Data Input Centre 2 6 21" xfId="11143"/>
    <cellStyle name="Data Input Centre 2 6 22" xfId="11144"/>
    <cellStyle name="Data Input Centre 2 6 23" xfId="11145"/>
    <cellStyle name="Data Input Centre 2 6 24" xfId="11146"/>
    <cellStyle name="Data Input Centre 2 6 25" xfId="11147"/>
    <cellStyle name="Data Input Centre 2 6 26" xfId="11148"/>
    <cellStyle name="Data Input Centre 2 6 27" xfId="11149"/>
    <cellStyle name="Data Input Centre 2 6 28" xfId="11150"/>
    <cellStyle name="Data Input Centre 2 6 29" xfId="11151"/>
    <cellStyle name="Data Input Centre 2 6 3" xfId="11152"/>
    <cellStyle name="Data Input Centre 2 6 3 10" xfId="11153"/>
    <cellStyle name="Data Input Centre 2 6 3 11" xfId="11154"/>
    <cellStyle name="Data Input Centre 2 6 3 12" xfId="11155"/>
    <cellStyle name="Data Input Centre 2 6 3 13" xfId="11156"/>
    <cellStyle name="Data Input Centre 2 6 3 14" xfId="11157"/>
    <cellStyle name="Data Input Centre 2 6 3 15" xfId="11158"/>
    <cellStyle name="Data Input Centre 2 6 3 16" xfId="11159"/>
    <cellStyle name="Data Input Centre 2 6 3 17" xfId="11160"/>
    <cellStyle name="Data Input Centre 2 6 3 18" xfId="11161"/>
    <cellStyle name="Data Input Centre 2 6 3 19" xfId="11162"/>
    <cellStyle name="Data Input Centre 2 6 3 2" xfId="11163"/>
    <cellStyle name="Data Input Centre 2 6 3 2 10" xfId="11164"/>
    <cellStyle name="Data Input Centre 2 6 3 2 11" xfId="11165"/>
    <cellStyle name="Data Input Centre 2 6 3 2 12" xfId="11166"/>
    <cellStyle name="Data Input Centre 2 6 3 2 13" xfId="11167"/>
    <cellStyle name="Data Input Centre 2 6 3 2 14" xfId="11168"/>
    <cellStyle name="Data Input Centre 2 6 3 2 15" xfId="11169"/>
    <cellStyle name="Data Input Centre 2 6 3 2 16" xfId="11170"/>
    <cellStyle name="Data Input Centre 2 6 3 2 17" xfId="11171"/>
    <cellStyle name="Data Input Centre 2 6 3 2 18" xfId="11172"/>
    <cellStyle name="Data Input Centre 2 6 3 2 19" xfId="11173"/>
    <cellStyle name="Data Input Centre 2 6 3 2 2" xfId="11174"/>
    <cellStyle name="Data Input Centre 2 6 3 2 20" xfId="11175"/>
    <cellStyle name="Data Input Centre 2 6 3 2 21" xfId="11176"/>
    <cellStyle name="Data Input Centre 2 6 3 2 22" xfId="11177"/>
    <cellStyle name="Data Input Centre 2 6 3 2 23" xfId="11178"/>
    <cellStyle name="Data Input Centre 2 6 3 2 24" xfId="11179"/>
    <cellStyle name="Data Input Centre 2 6 3 2 25" xfId="11180"/>
    <cellStyle name="Data Input Centre 2 6 3 2 26" xfId="11181"/>
    <cellStyle name="Data Input Centre 2 6 3 2 27" xfId="11182"/>
    <cellStyle name="Data Input Centre 2 6 3 2 28" xfId="11183"/>
    <cellStyle name="Data Input Centre 2 6 3 2 29" xfId="11184"/>
    <cellStyle name="Data Input Centre 2 6 3 2 3" xfId="11185"/>
    <cellStyle name="Data Input Centre 2 6 3 2 30" xfId="11186"/>
    <cellStyle name="Data Input Centre 2 6 3 2 31" xfId="11187"/>
    <cellStyle name="Data Input Centre 2 6 3 2 32" xfId="11188"/>
    <cellStyle name="Data Input Centre 2 6 3 2 33" xfId="40069"/>
    <cellStyle name="Data Input Centre 2 6 3 2 4" xfId="11189"/>
    <cellStyle name="Data Input Centre 2 6 3 2 5" xfId="11190"/>
    <cellStyle name="Data Input Centre 2 6 3 2 6" xfId="11191"/>
    <cellStyle name="Data Input Centre 2 6 3 2 7" xfId="11192"/>
    <cellStyle name="Data Input Centre 2 6 3 2 8" xfId="11193"/>
    <cellStyle name="Data Input Centre 2 6 3 2 9" xfId="11194"/>
    <cellStyle name="Data Input Centre 2 6 3 20" xfId="11195"/>
    <cellStyle name="Data Input Centre 2 6 3 21" xfId="11196"/>
    <cellStyle name="Data Input Centre 2 6 3 22" xfId="11197"/>
    <cellStyle name="Data Input Centre 2 6 3 23" xfId="11198"/>
    <cellStyle name="Data Input Centre 2 6 3 24" xfId="11199"/>
    <cellStyle name="Data Input Centre 2 6 3 25" xfId="11200"/>
    <cellStyle name="Data Input Centre 2 6 3 26" xfId="11201"/>
    <cellStyle name="Data Input Centre 2 6 3 27" xfId="11202"/>
    <cellStyle name="Data Input Centre 2 6 3 28" xfId="11203"/>
    <cellStyle name="Data Input Centre 2 6 3 29" xfId="11204"/>
    <cellStyle name="Data Input Centre 2 6 3 3" xfId="11205"/>
    <cellStyle name="Data Input Centre 2 6 3 30" xfId="11206"/>
    <cellStyle name="Data Input Centre 2 6 3 31" xfId="11207"/>
    <cellStyle name="Data Input Centre 2 6 3 32" xfId="11208"/>
    <cellStyle name="Data Input Centre 2 6 3 33" xfId="11209"/>
    <cellStyle name="Data Input Centre 2 6 3 34" xfId="11210"/>
    <cellStyle name="Data Input Centre 2 6 3 35" xfId="38841"/>
    <cellStyle name="Data Input Centre 2 6 3 4" xfId="11211"/>
    <cellStyle name="Data Input Centre 2 6 3 5" xfId="11212"/>
    <cellStyle name="Data Input Centre 2 6 3 6" xfId="11213"/>
    <cellStyle name="Data Input Centre 2 6 3 7" xfId="11214"/>
    <cellStyle name="Data Input Centre 2 6 3 8" xfId="11215"/>
    <cellStyle name="Data Input Centre 2 6 3 9" xfId="11216"/>
    <cellStyle name="Data Input Centre 2 6 30" xfId="11217"/>
    <cellStyle name="Data Input Centre 2 6 31" xfId="11218"/>
    <cellStyle name="Data Input Centre 2 6 32" xfId="11219"/>
    <cellStyle name="Data Input Centre 2 6 33" xfId="11220"/>
    <cellStyle name="Data Input Centre 2 6 34" xfId="11221"/>
    <cellStyle name="Data Input Centre 2 6 35" xfId="11222"/>
    <cellStyle name="Data Input Centre 2 6 36" xfId="11223"/>
    <cellStyle name="Data Input Centre 2 6 37" xfId="38839"/>
    <cellStyle name="Data Input Centre 2 6 4" xfId="11224"/>
    <cellStyle name="Data Input Centre 2 6 4 10" xfId="11225"/>
    <cellStyle name="Data Input Centre 2 6 4 11" xfId="11226"/>
    <cellStyle name="Data Input Centre 2 6 4 12" xfId="11227"/>
    <cellStyle name="Data Input Centre 2 6 4 13" xfId="11228"/>
    <cellStyle name="Data Input Centre 2 6 4 2" xfId="11229"/>
    <cellStyle name="Data Input Centre 2 6 4 3" xfId="11230"/>
    <cellStyle name="Data Input Centre 2 6 4 4" xfId="11231"/>
    <cellStyle name="Data Input Centre 2 6 4 5" xfId="11232"/>
    <cellStyle name="Data Input Centre 2 6 4 6" xfId="11233"/>
    <cellStyle name="Data Input Centre 2 6 4 7" xfId="11234"/>
    <cellStyle name="Data Input Centre 2 6 4 8" xfId="11235"/>
    <cellStyle name="Data Input Centre 2 6 4 9" xfId="11236"/>
    <cellStyle name="Data Input Centre 2 6 5" xfId="11237"/>
    <cellStyle name="Data Input Centre 2 6 6" xfId="11238"/>
    <cellStyle name="Data Input Centre 2 6 7" xfId="11239"/>
    <cellStyle name="Data Input Centre 2 6 8" xfId="11240"/>
    <cellStyle name="Data Input Centre 2 6 9" xfId="11241"/>
    <cellStyle name="Data Input Centre 2 7" xfId="11242"/>
    <cellStyle name="Data Input Centre 2 7 10" xfId="11243"/>
    <cellStyle name="Data Input Centre 2 7 11" xfId="11244"/>
    <cellStyle name="Data Input Centre 2 7 12" xfId="11245"/>
    <cellStyle name="Data Input Centre 2 7 13" xfId="11246"/>
    <cellStyle name="Data Input Centre 2 7 14" xfId="11247"/>
    <cellStyle name="Data Input Centre 2 7 15" xfId="11248"/>
    <cellStyle name="Data Input Centre 2 7 16" xfId="11249"/>
    <cellStyle name="Data Input Centre 2 7 17" xfId="11250"/>
    <cellStyle name="Data Input Centre 2 7 18" xfId="11251"/>
    <cellStyle name="Data Input Centre 2 7 19" xfId="11252"/>
    <cellStyle name="Data Input Centre 2 7 2" xfId="11253"/>
    <cellStyle name="Data Input Centre 2 7 2 10" xfId="11254"/>
    <cellStyle name="Data Input Centre 2 7 2 11" xfId="11255"/>
    <cellStyle name="Data Input Centre 2 7 2 12" xfId="11256"/>
    <cellStyle name="Data Input Centre 2 7 2 13" xfId="11257"/>
    <cellStyle name="Data Input Centre 2 7 2 14" xfId="11258"/>
    <cellStyle name="Data Input Centre 2 7 2 15" xfId="11259"/>
    <cellStyle name="Data Input Centre 2 7 2 16" xfId="11260"/>
    <cellStyle name="Data Input Centre 2 7 2 17" xfId="11261"/>
    <cellStyle name="Data Input Centre 2 7 2 18" xfId="11262"/>
    <cellStyle name="Data Input Centre 2 7 2 19" xfId="11263"/>
    <cellStyle name="Data Input Centre 2 7 2 2" xfId="11264"/>
    <cellStyle name="Data Input Centre 2 7 2 2 10" xfId="11265"/>
    <cellStyle name="Data Input Centre 2 7 2 2 11" xfId="11266"/>
    <cellStyle name="Data Input Centre 2 7 2 2 12" xfId="11267"/>
    <cellStyle name="Data Input Centre 2 7 2 2 13" xfId="11268"/>
    <cellStyle name="Data Input Centre 2 7 2 2 14" xfId="11269"/>
    <cellStyle name="Data Input Centre 2 7 2 2 15" xfId="11270"/>
    <cellStyle name="Data Input Centre 2 7 2 2 16" xfId="11271"/>
    <cellStyle name="Data Input Centre 2 7 2 2 17" xfId="11272"/>
    <cellStyle name="Data Input Centre 2 7 2 2 18" xfId="11273"/>
    <cellStyle name="Data Input Centre 2 7 2 2 19" xfId="11274"/>
    <cellStyle name="Data Input Centre 2 7 2 2 2" xfId="11275"/>
    <cellStyle name="Data Input Centre 2 7 2 2 20" xfId="11276"/>
    <cellStyle name="Data Input Centre 2 7 2 2 21" xfId="11277"/>
    <cellStyle name="Data Input Centre 2 7 2 2 22" xfId="11278"/>
    <cellStyle name="Data Input Centre 2 7 2 2 23" xfId="11279"/>
    <cellStyle name="Data Input Centre 2 7 2 2 24" xfId="11280"/>
    <cellStyle name="Data Input Centre 2 7 2 2 25" xfId="11281"/>
    <cellStyle name="Data Input Centre 2 7 2 2 26" xfId="11282"/>
    <cellStyle name="Data Input Centre 2 7 2 2 27" xfId="11283"/>
    <cellStyle name="Data Input Centre 2 7 2 2 28" xfId="11284"/>
    <cellStyle name="Data Input Centre 2 7 2 2 29" xfId="11285"/>
    <cellStyle name="Data Input Centre 2 7 2 2 3" xfId="11286"/>
    <cellStyle name="Data Input Centre 2 7 2 2 30" xfId="11287"/>
    <cellStyle name="Data Input Centre 2 7 2 2 31" xfId="11288"/>
    <cellStyle name="Data Input Centre 2 7 2 2 32" xfId="11289"/>
    <cellStyle name="Data Input Centre 2 7 2 2 33" xfId="40106"/>
    <cellStyle name="Data Input Centre 2 7 2 2 4" xfId="11290"/>
    <cellStyle name="Data Input Centre 2 7 2 2 5" xfId="11291"/>
    <cellStyle name="Data Input Centre 2 7 2 2 6" xfId="11292"/>
    <cellStyle name="Data Input Centre 2 7 2 2 7" xfId="11293"/>
    <cellStyle name="Data Input Centre 2 7 2 2 8" xfId="11294"/>
    <cellStyle name="Data Input Centre 2 7 2 2 9" xfId="11295"/>
    <cellStyle name="Data Input Centre 2 7 2 20" xfId="11296"/>
    <cellStyle name="Data Input Centre 2 7 2 21" xfId="11297"/>
    <cellStyle name="Data Input Centre 2 7 2 22" xfId="11298"/>
    <cellStyle name="Data Input Centre 2 7 2 23" xfId="11299"/>
    <cellStyle name="Data Input Centre 2 7 2 24" xfId="11300"/>
    <cellStyle name="Data Input Centre 2 7 2 25" xfId="11301"/>
    <cellStyle name="Data Input Centre 2 7 2 26" xfId="11302"/>
    <cellStyle name="Data Input Centre 2 7 2 27" xfId="11303"/>
    <cellStyle name="Data Input Centre 2 7 2 28" xfId="11304"/>
    <cellStyle name="Data Input Centre 2 7 2 29" xfId="11305"/>
    <cellStyle name="Data Input Centre 2 7 2 3" xfId="11306"/>
    <cellStyle name="Data Input Centre 2 7 2 30" xfId="11307"/>
    <cellStyle name="Data Input Centre 2 7 2 31" xfId="11308"/>
    <cellStyle name="Data Input Centre 2 7 2 32" xfId="11309"/>
    <cellStyle name="Data Input Centre 2 7 2 33" xfId="11310"/>
    <cellStyle name="Data Input Centre 2 7 2 34" xfId="11311"/>
    <cellStyle name="Data Input Centre 2 7 2 35" xfId="38843"/>
    <cellStyle name="Data Input Centre 2 7 2 4" xfId="11312"/>
    <cellStyle name="Data Input Centre 2 7 2 5" xfId="11313"/>
    <cellStyle name="Data Input Centre 2 7 2 6" xfId="11314"/>
    <cellStyle name="Data Input Centre 2 7 2 7" xfId="11315"/>
    <cellStyle name="Data Input Centre 2 7 2 8" xfId="11316"/>
    <cellStyle name="Data Input Centre 2 7 2 9" xfId="11317"/>
    <cellStyle name="Data Input Centre 2 7 20" xfId="11318"/>
    <cellStyle name="Data Input Centre 2 7 21" xfId="11319"/>
    <cellStyle name="Data Input Centre 2 7 22" xfId="11320"/>
    <cellStyle name="Data Input Centre 2 7 23" xfId="11321"/>
    <cellStyle name="Data Input Centre 2 7 24" xfId="11322"/>
    <cellStyle name="Data Input Centre 2 7 25" xfId="11323"/>
    <cellStyle name="Data Input Centre 2 7 26" xfId="11324"/>
    <cellStyle name="Data Input Centre 2 7 27" xfId="11325"/>
    <cellStyle name="Data Input Centre 2 7 28" xfId="11326"/>
    <cellStyle name="Data Input Centre 2 7 29" xfId="11327"/>
    <cellStyle name="Data Input Centre 2 7 3" xfId="11328"/>
    <cellStyle name="Data Input Centre 2 7 3 10" xfId="11329"/>
    <cellStyle name="Data Input Centre 2 7 3 11" xfId="11330"/>
    <cellStyle name="Data Input Centre 2 7 3 12" xfId="11331"/>
    <cellStyle name="Data Input Centre 2 7 3 13" xfId="11332"/>
    <cellStyle name="Data Input Centre 2 7 3 14" xfId="11333"/>
    <cellStyle name="Data Input Centre 2 7 3 15" xfId="11334"/>
    <cellStyle name="Data Input Centre 2 7 3 16" xfId="11335"/>
    <cellStyle name="Data Input Centre 2 7 3 17" xfId="11336"/>
    <cellStyle name="Data Input Centre 2 7 3 18" xfId="11337"/>
    <cellStyle name="Data Input Centre 2 7 3 19" xfId="11338"/>
    <cellStyle name="Data Input Centre 2 7 3 2" xfId="11339"/>
    <cellStyle name="Data Input Centre 2 7 3 2 10" xfId="11340"/>
    <cellStyle name="Data Input Centre 2 7 3 2 11" xfId="11341"/>
    <cellStyle name="Data Input Centre 2 7 3 2 12" xfId="11342"/>
    <cellStyle name="Data Input Centre 2 7 3 2 13" xfId="11343"/>
    <cellStyle name="Data Input Centre 2 7 3 2 14" xfId="11344"/>
    <cellStyle name="Data Input Centre 2 7 3 2 15" xfId="11345"/>
    <cellStyle name="Data Input Centre 2 7 3 2 16" xfId="11346"/>
    <cellStyle name="Data Input Centre 2 7 3 2 17" xfId="11347"/>
    <cellStyle name="Data Input Centre 2 7 3 2 18" xfId="11348"/>
    <cellStyle name="Data Input Centre 2 7 3 2 19" xfId="11349"/>
    <cellStyle name="Data Input Centre 2 7 3 2 2" xfId="11350"/>
    <cellStyle name="Data Input Centre 2 7 3 2 20" xfId="11351"/>
    <cellStyle name="Data Input Centre 2 7 3 2 21" xfId="11352"/>
    <cellStyle name="Data Input Centre 2 7 3 2 22" xfId="11353"/>
    <cellStyle name="Data Input Centre 2 7 3 2 23" xfId="11354"/>
    <cellStyle name="Data Input Centre 2 7 3 2 24" xfId="11355"/>
    <cellStyle name="Data Input Centre 2 7 3 2 25" xfId="11356"/>
    <cellStyle name="Data Input Centre 2 7 3 2 26" xfId="11357"/>
    <cellStyle name="Data Input Centre 2 7 3 2 27" xfId="11358"/>
    <cellStyle name="Data Input Centre 2 7 3 2 28" xfId="11359"/>
    <cellStyle name="Data Input Centre 2 7 3 2 29" xfId="11360"/>
    <cellStyle name="Data Input Centre 2 7 3 2 3" xfId="11361"/>
    <cellStyle name="Data Input Centre 2 7 3 2 30" xfId="11362"/>
    <cellStyle name="Data Input Centre 2 7 3 2 31" xfId="11363"/>
    <cellStyle name="Data Input Centre 2 7 3 2 32" xfId="11364"/>
    <cellStyle name="Data Input Centre 2 7 3 2 33" xfId="40059"/>
    <cellStyle name="Data Input Centre 2 7 3 2 4" xfId="11365"/>
    <cellStyle name="Data Input Centre 2 7 3 2 5" xfId="11366"/>
    <cellStyle name="Data Input Centre 2 7 3 2 6" xfId="11367"/>
    <cellStyle name="Data Input Centre 2 7 3 2 7" xfId="11368"/>
    <cellStyle name="Data Input Centre 2 7 3 2 8" xfId="11369"/>
    <cellStyle name="Data Input Centre 2 7 3 2 9" xfId="11370"/>
    <cellStyle name="Data Input Centre 2 7 3 20" xfId="11371"/>
    <cellStyle name="Data Input Centre 2 7 3 21" xfId="11372"/>
    <cellStyle name="Data Input Centre 2 7 3 22" xfId="11373"/>
    <cellStyle name="Data Input Centre 2 7 3 23" xfId="11374"/>
    <cellStyle name="Data Input Centre 2 7 3 24" xfId="11375"/>
    <cellStyle name="Data Input Centre 2 7 3 25" xfId="11376"/>
    <cellStyle name="Data Input Centre 2 7 3 26" xfId="11377"/>
    <cellStyle name="Data Input Centre 2 7 3 27" xfId="11378"/>
    <cellStyle name="Data Input Centre 2 7 3 28" xfId="11379"/>
    <cellStyle name="Data Input Centre 2 7 3 29" xfId="11380"/>
    <cellStyle name="Data Input Centre 2 7 3 3" xfId="11381"/>
    <cellStyle name="Data Input Centre 2 7 3 30" xfId="11382"/>
    <cellStyle name="Data Input Centre 2 7 3 31" xfId="11383"/>
    <cellStyle name="Data Input Centre 2 7 3 32" xfId="11384"/>
    <cellStyle name="Data Input Centre 2 7 3 33" xfId="11385"/>
    <cellStyle name="Data Input Centre 2 7 3 34" xfId="11386"/>
    <cellStyle name="Data Input Centre 2 7 3 35" xfId="38844"/>
    <cellStyle name="Data Input Centre 2 7 3 4" xfId="11387"/>
    <cellStyle name="Data Input Centre 2 7 3 5" xfId="11388"/>
    <cellStyle name="Data Input Centre 2 7 3 6" xfId="11389"/>
    <cellStyle name="Data Input Centre 2 7 3 7" xfId="11390"/>
    <cellStyle name="Data Input Centre 2 7 3 8" xfId="11391"/>
    <cellStyle name="Data Input Centre 2 7 3 9" xfId="11392"/>
    <cellStyle name="Data Input Centre 2 7 30" xfId="11393"/>
    <cellStyle name="Data Input Centre 2 7 31" xfId="11394"/>
    <cellStyle name="Data Input Centre 2 7 32" xfId="11395"/>
    <cellStyle name="Data Input Centre 2 7 33" xfId="11396"/>
    <cellStyle name="Data Input Centre 2 7 34" xfId="11397"/>
    <cellStyle name="Data Input Centre 2 7 35" xfId="11398"/>
    <cellStyle name="Data Input Centre 2 7 36" xfId="11399"/>
    <cellStyle name="Data Input Centre 2 7 37" xfId="38842"/>
    <cellStyle name="Data Input Centre 2 7 4" xfId="11400"/>
    <cellStyle name="Data Input Centre 2 7 4 10" xfId="11401"/>
    <cellStyle name="Data Input Centre 2 7 4 11" xfId="11402"/>
    <cellStyle name="Data Input Centre 2 7 4 12" xfId="11403"/>
    <cellStyle name="Data Input Centre 2 7 4 13" xfId="11404"/>
    <cellStyle name="Data Input Centre 2 7 4 2" xfId="11405"/>
    <cellStyle name="Data Input Centre 2 7 4 3" xfId="11406"/>
    <cellStyle name="Data Input Centre 2 7 4 4" xfId="11407"/>
    <cellStyle name="Data Input Centre 2 7 4 5" xfId="11408"/>
    <cellStyle name="Data Input Centre 2 7 4 6" xfId="11409"/>
    <cellStyle name="Data Input Centre 2 7 4 7" xfId="11410"/>
    <cellStyle name="Data Input Centre 2 7 4 8" xfId="11411"/>
    <cellStyle name="Data Input Centre 2 7 4 9" xfId="11412"/>
    <cellStyle name="Data Input Centre 2 7 5" xfId="11413"/>
    <cellStyle name="Data Input Centre 2 7 6" xfId="11414"/>
    <cellStyle name="Data Input Centre 2 7 7" xfId="11415"/>
    <cellStyle name="Data Input Centre 2 7 8" xfId="11416"/>
    <cellStyle name="Data Input Centre 2 7 9" xfId="11417"/>
    <cellStyle name="Data Input Centre 2 8" xfId="11418"/>
    <cellStyle name="Data Input Centre 2 8 10" xfId="11419"/>
    <cellStyle name="Data Input Centre 2 8 11" xfId="11420"/>
    <cellStyle name="Data Input Centre 2 8 12" xfId="11421"/>
    <cellStyle name="Data Input Centre 2 8 13" xfId="11422"/>
    <cellStyle name="Data Input Centre 2 8 14" xfId="11423"/>
    <cellStyle name="Data Input Centre 2 8 15" xfId="11424"/>
    <cellStyle name="Data Input Centre 2 8 16" xfId="11425"/>
    <cellStyle name="Data Input Centre 2 8 17" xfId="11426"/>
    <cellStyle name="Data Input Centre 2 8 18" xfId="11427"/>
    <cellStyle name="Data Input Centre 2 8 19" xfId="11428"/>
    <cellStyle name="Data Input Centre 2 8 2" xfId="11429"/>
    <cellStyle name="Data Input Centre 2 8 2 10" xfId="11430"/>
    <cellStyle name="Data Input Centre 2 8 2 11" xfId="11431"/>
    <cellStyle name="Data Input Centre 2 8 2 12" xfId="11432"/>
    <cellStyle name="Data Input Centre 2 8 2 13" xfId="11433"/>
    <cellStyle name="Data Input Centre 2 8 2 14" xfId="11434"/>
    <cellStyle name="Data Input Centre 2 8 2 15" xfId="11435"/>
    <cellStyle name="Data Input Centre 2 8 2 16" xfId="11436"/>
    <cellStyle name="Data Input Centre 2 8 2 17" xfId="11437"/>
    <cellStyle name="Data Input Centre 2 8 2 18" xfId="11438"/>
    <cellStyle name="Data Input Centre 2 8 2 19" xfId="11439"/>
    <cellStyle name="Data Input Centre 2 8 2 2" xfId="11440"/>
    <cellStyle name="Data Input Centre 2 8 2 20" xfId="11441"/>
    <cellStyle name="Data Input Centre 2 8 2 21" xfId="11442"/>
    <cellStyle name="Data Input Centre 2 8 2 22" xfId="11443"/>
    <cellStyle name="Data Input Centre 2 8 2 23" xfId="11444"/>
    <cellStyle name="Data Input Centre 2 8 2 24" xfId="11445"/>
    <cellStyle name="Data Input Centre 2 8 2 25" xfId="11446"/>
    <cellStyle name="Data Input Centre 2 8 2 26" xfId="11447"/>
    <cellStyle name="Data Input Centre 2 8 2 27" xfId="11448"/>
    <cellStyle name="Data Input Centre 2 8 2 28" xfId="11449"/>
    <cellStyle name="Data Input Centre 2 8 2 29" xfId="11450"/>
    <cellStyle name="Data Input Centre 2 8 2 3" xfId="11451"/>
    <cellStyle name="Data Input Centre 2 8 2 30" xfId="11452"/>
    <cellStyle name="Data Input Centre 2 8 2 31" xfId="11453"/>
    <cellStyle name="Data Input Centre 2 8 2 32" xfId="11454"/>
    <cellStyle name="Data Input Centre 2 8 2 33" xfId="40052"/>
    <cellStyle name="Data Input Centre 2 8 2 4" xfId="11455"/>
    <cellStyle name="Data Input Centre 2 8 2 5" xfId="11456"/>
    <cellStyle name="Data Input Centre 2 8 2 6" xfId="11457"/>
    <cellStyle name="Data Input Centre 2 8 2 7" xfId="11458"/>
    <cellStyle name="Data Input Centre 2 8 2 8" xfId="11459"/>
    <cellStyle name="Data Input Centre 2 8 2 9" xfId="11460"/>
    <cellStyle name="Data Input Centre 2 8 20" xfId="11461"/>
    <cellStyle name="Data Input Centre 2 8 21" xfId="11462"/>
    <cellStyle name="Data Input Centre 2 8 22" xfId="11463"/>
    <cellStyle name="Data Input Centre 2 8 23" xfId="11464"/>
    <cellStyle name="Data Input Centre 2 8 24" xfId="11465"/>
    <cellStyle name="Data Input Centre 2 8 25" xfId="11466"/>
    <cellStyle name="Data Input Centre 2 8 26" xfId="11467"/>
    <cellStyle name="Data Input Centre 2 8 27" xfId="11468"/>
    <cellStyle name="Data Input Centre 2 8 28" xfId="11469"/>
    <cellStyle name="Data Input Centre 2 8 29" xfId="11470"/>
    <cellStyle name="Data Input Centre 2 8 3" xfId="11471"/>
    <cellStyle name="Data Input Centre 2 8 30" xfId="11472"/>
    <cellStyle name="Data Input Centre 2 8 31" xfId="11473"/>
    <cellStyle name="Data Input Centre 2 8 32" xfId="11474"/>
    <cellStyle name="Data Input Centre 2 8 33" xfId="11475"/>
    <cellStyle name="Data Input Centre 2 8 34" xfId="11476"/>
    <cellStyle name="Data Input Centre 2 8 35" xfId="38845"/>
    <cellStyle name="Data Input Centre 2 8 4" xfId="11477"/>
    <cellStyle name="Data Input Centre 2 8 5" xfId="11478"/>
    <cellStyle name="Data Input Centre 2 8 6" xfId="11479"/>
    <cellStyle name="Data Input Centre 2 8 7" xfId="11480"/>
    <cellStyle name="Data Input Centre 2 8 8" xfId="11481"/>
    <cellStyle name="Data Input Centre 2 8 9" xfId="11482"/>
    <cellStyle name="Data Input Centre 2 9" xfId="11483"/>
    <cellStyle name="Data Input Centre 2 9 10" xfId="11484"/>
    <cellStyle name="Data Input Centre 2 9 11" xfId="11485"/>
    <cellStyle name="Data Input Centre 2 9 12" xfId="11486"/>
    <cellStyle name="Data Input Centre 2 9 13" xfId="11487"/>
    <cellStyle name="Data Input Centre 2 9 14" xfId="11488"/>
    <cellStyle name="Data Input Centre 2 9 15" xfId="11489"/>
    <cellStyle name="Data Input Centre 2 9 16" xfId="11490"/>
    <cellStyle name="Data Input Centre 2 9 17" xfId="11491"/>
    <cellStyle name="Data Input Centre 2 9 18" xfId="11492"/>
    <cellStyle name="Data Input Centre 2 9 19" xfId="11493"/>
    <cellStyle name="Data Input Centre 2 9 2" xfId="11494"/>
    <cellStyle name="Data Input Centre 2 9 20" xfId="11495"/>
    <cellStyle name="Data Input Centre 2 9 21" xfId="11496"/>
    <cellStyle name="Data Input Centre 2 9 22" xfId="11497"/>
    <cellStyle name="Data Input Centre 2 9 23" xfId="11498"/>
    <cellStyle name="Data Input Centre 2 9 24" xfId="11499"/>
    <cellStyle name="Data Input Centre 2 9 25" xfId="11500"/>
    <cellStyle name="Data Input Centre 2 9 26" xfId="11501"/>
    <cellStyle name="Data Input Centre 2 9 27" xfId="11502"/>
    <cellStyle name="Data Input Centre 2 9 28" xfId="11503"/>
    <cellStyle name="Data Input Centre 2 9 29" xfId="11504"/>
    <cellStyle name="Data Input Centre 2 9 3" xfId="11505"/>
    <cellStyle name="Data Input Centre 2 9 30" xfId="11506"/>
    <cellStyle name="Data Input Centre 2 9 31" xfId="11507"/>
    <cellStyle name="Data Input Centre 2 9 32" xfId="11508"/>
    <cellStyle name="Data Input Centre 2 9 33" xfId="39857"/>
    <cellStyle name="Data Input Centre 2 9 4" xfId="11509"/>
    <cellStyle name="Data Input Centre 2 9 5" xfId="11510"/>
    <cellStyle name="Data Input Centre 2 9 6" xfId="11511"/>
    <cellStyle name="Data Input Centre 2 9 7" xfId="11512"/>
    <cellStyle name="Data Input Centre 2 9 8" xfId="11513"/>
    <cellStyle name="Data Input Centre 2 9 9" xfId="11514"/>
    <cellStyle name="Data Input Centre 3" xfId="11515"/>
    <cellStyle name="Data Input Centre 3 10" xfId="11516"/>
    <cellStyle name="Data Input Centre 3 11" xfId="11517"/>
    <cellStyle name="Data Input Centre 3 12" xfId="11518"/>
    <cellStyle name="Data Input Centre 3 13" xfId="11519"/>
    <cellStyle name="Data Input Centre 3 14" xfId="11520"/>
    <cellStyle name="Data Input Centre 3 15" xfId="11521"/>
    <cellStyle name="Data Input Centre 3 16" xfId="11522"/>
    <cellStyle name="Data Input Centre 3 17" xfId="11523"/>
    <cellStyle name="Data Input Centre 3 18" xfId="11524"/>
    <cellStyle name="Data Input Centre 3 19" xfId="11525"/>
    <cellStyle name="Data Input Centre 3 2" xfId="11526"/>
    <cellStyle name="Data Input Centre 3 2 10" xfId="11527"/>
    <cellStyle name="Data Input Centre 3 2 11" xfId="11528"/>
    <cellStyle name="Data Input Centre 3 2 12" xfId="11529"/>
    <cellStyle name="Data Input Centre 3 2 13" xfId="11530"/>
    <cellStyle name="Data Input Centre 3 2 14" xfId="11531"/>
    <cellStyle name="Data Input Centre 3 2 15" xfId="11532"/>
    <cellStyle name="Data Input Centre 3 2 16" xfId="11533"/>
    <cellStyle name="Data Input Centre 3 2 17" xfId="11534"/>
    <cellStyle name="Data Input Centre 3 2 18" xfId="11535"/>
    <cellStyle name="Data Input Centre 3 2 19" xfId="11536"/>
    <cellStyle name="Data Input Centre 3 2 2" xfId="11537"/>
    <cellStyle name="Data Input Centre 3 2 2 10" xfId="11538"/>
    <cellStyle name="Data Input Centre 3 2 2 11" xfId="11539"/>
    <cellStyle name="Data Input Centre 3 2 2 12" xfId="11540"/>
    <cellStyle name="Data Input Centre 3 2 2 13" xfId="11541"/>
    <cellStyle name="Data Input Centre 3 2 2 14" xfId="11542"/>
    <cellStyle name="Data Input Centre 3 2 2 15" xfId="11543"/>
    <cellStyle name="Data Input Centre 3 2 2 16" xfId="11544"/>
    <cellStyle name="Data Input Centre 3 2 2 17" xfId="11545"/>
    <cellStyle name="Data Input Centre 3 2 2 18" xfId="11546"/>
    <cellStyle name="Data Input Centre 3 2 2 19" xfId="11547"/>
    <cellStyle name="Data Input Centre 3 2 2 2" xfId="11548"/>
    <cellStyle name="Data Input Centre 3 2 2 20" xfId="11549"/>
    <cellStyle name="Data Input Centre 3 2 2 21" xfId="11550"/>
    <cellStyle name="Data Input Centre 3 2 2 22" xfId="11551"/>
    <cellStyle name="Data Input Centre 3 2 2 23" xfId="11552"/>
    <cellStyle name="Data Input Centre 3 2 2 24" xfId="11553"/>
    <cellStyle name="Data Input Centre 3 2 2 25" xfId="11554"/>
    <cellStyle name="Data Input Centre 3 2 2 26" xfId="11555"/>
    <cellStyle name="Data Input Centre 3 2 2 27" xfId="11556"/>
    <cellStyle name="Data Input Centre 3 2 2 28" xfId="11557"/>
    <cellStyle name="Data Input Centre 3 2 2 29" xfId="11558"/>
    <cellStyle name="Data Input Centre 3 2 2 3" xfId="11559"/>
    <cellStyle name="Data Input Centre 3 2 2 30" xfId="11560"/>
    <cellStyle name="Data Input Centre 3 2 2 31" xfId="11561"/>
    <cellStyle name="Data Input Centre 3 2 2 32" xfId="11562"/>
    <cellStyle name="Data Input Centre 3 2 2 33" xfId="40168"/>
    <cellStyle name="Data Input Centre 3 2 2 4" xfId="11563"/>
    <cellStyle name="Data Input Centre 3 2 2 5" xfId="11564"/>
    <cellStyle name="Data Input Centre 3 2 2 6" xfId="11565"/>
    <cellStyle name="Data Input Centre 3 2 2 7" xfId="11566"/>
    <cellStyle name="Data Input Centre 3 2 2 8" xfId="11567"/>
    <cellStyle name="Data Input Centre 3 2 2 9" xfId="11568"/>
    <cellStyle name="Data Input Centre 3 2 20" xfId="11569"/>
    <cellStyle name="Data Input Centre 3 2 21" xfId="11570"/>
    <cellStyle name="Data Input Centre 3 2 22" xfId="11571"/>
    <cellStyle name="Data Input Centre 3 2 23" xfId="11572"/>
    <cellStyle name="Data Input Centre 3 2 24" xfId="11573"/>
    <cellStyle name="Data Input Centre 3 2 25" xfId="11574"/>
    <cellStyle name="Data Input Centre 3 2 26" xfId="11575"/>
    <cellStyle name="Data Input Centre 3 2 27" xfId="11576"/>
    <cellStyle name="Data Input Centre 3 2 28" xfId="11577"/>
    <cellStyle name="Data Input Centre 3 2 29" xfId="11578"/>
    <cellStyle name="Data Input Centre 3 2 3" xfId="11579"/>
    <cellStyle name="Data Input Centre 3 2 30" xfId="11580"/>
    <cellStyle name="Data Input Centre 3 2 31" xfId="11581"/>
    <cellStyle name="Data Input Centre 3 2 32" xfId="11582"/>
    <cellStyle name="Data Input Centre 3 2 33" xfId="11583"/>
    <cellStyle name="Data Input Centre 3 2 34" xfId="11584"/>
    <cellStyle name="Data Input Centre 3 2 35" xfId="38847"/>
    <cellStyle name="Data Input Centre 3 2 4" xfId="11585"/>
    <cellStyle name="Data Input Centre 3 2 5" xfId="11586"/>
    <cellStyle name="Data Input Centre 3 2 6" xfId="11587"/>
    <cellStyle name="Data Input Centre 3 2 7" xfId="11588"/>
    <cellStyle name="Data Input Centre 3 2 8" xfId="11589"/>
    <cellStyle name="Data Input Centre 3 2 9" xfId="11590"/>
    <cellStyle name="Data Input Centre 3 20" xfId="11591"/>
    <cellStyle name="Data Input Centre 3 21" xfId="11592"/>
    <cellStyle name="Data Input Centre 3 22" xfId="11593"/>
    <cellStyle name="Data Input Centre 3 23" xfId="11594"/>
    <cellStyle name="Data Input Centre 3 24" xfId="11595"/>
    <cellStyle name="Data Input Centre 3 25" xfId="11596"/>
    <cellStyle name="Data Input Centre 3 26" xfId="11597"/>
    <cellStyle name="Data Input Centre 3 27" xfId="11598"/>
    <cellStyle name="Data Input Centre 3 28" xfId="11599"/>
    <cellStyle name="Data Input Centre 3 29" xfId="11600"/>
    <cellStyle name="Data Input Centre 3 3" xfId="11601"/>
    <cellStyle name="Data Input Centre 3 3 10" xfId="11602"/>
    <cellStyle name="Data Input Centre 3 3 11" xfId="11603"/>
    <cellStyle name="Data Input Centre 3 3 12" xfId="11604"/>
    <cellStyle name="Data Input Centre 3 3 13" xfId="11605"/>
    <cellStyle name="Data Input Centre 3 3 14" xfId="11606"/>
    <cellStyle name="Data Input Centre 3 3 15" xfId="11607"/>
    <cellStyle name="Data Input Centre 3 3 16" xfId="11608"/>
    <cellStyle name="Data Input Centre 3 3 17" xfId="11609"/>
    <cellStyle name="Data Input Centre 3 3 18" xfId="11610"/>
    <cellStyle name="Data Input Centre 3 3 19" xfId="11611"/>
    <cellStyle name="Data Input Centre 3 3 2" xfId="11612"/>
    <cellStyle name="Data Input Centre 3 3 20" xfId="11613"/>
    <cellStyle name="Data Input Centre 3 3 21" xfId="11614"/>
    <cellStyle name="Data Input Centre 3 3 22" xfId="11615"/>
    <cellStyle name="Data Input Centre 3 3 23" xfId="11616"/>
    <cellStyle name="Data Input Centre 3 3 24" xfId="11617"/>
    <cellStyle name="Data Input Centre 3 3 25" xfId="11618"/>
    <cellStyle name="Data Input Centre 3 3 26" xfId="11619"/>
    <cellStyle name="Data Input Centre 3 3 27" xfId="11620"/>
    <cellStyle name="Data Input Centre 3 3 28" xfId="11621"/>
    <cellStyle name="Data Input Centre 3 3 29" xfId="11622"/>
    <cellStyle name="Data Input Centre 3 3 3" xfId="11623"/>
    <cellStyle name="Data Input Centre 3 3 30" xfId="11624"/>
    <cellStyle name="Data Input Centre 3 3 31" xfId="11625"/>
    <cellStyle name="Data Input Centre 3 3 32" xfId="11626"/>
    <cellStyle name="Data Input Centre 3 3 33" xfId="39951"/>
    <cellStyle name="Data Input Centre 3 3 4" xfId="11627"/>
    <cellStyle name="Data Input Centre 3 3 5" xfId="11628"/>
    <cellStyle name="Data Input Centre 3 3 6" xfId="11629"/>
    <cellStyle name="Data Input Centre 3 3 7" xfId="11630"/>
    <cellStyle name="Data Input Centre 3 3 8" xfId="11631"/>
    <cellStyle name="Data Input Centre 3 3 9" xfId="11632"/>
    <cellStyle name="Data Input Centre 3 30" xfId="11633"/>
    <cellStyle name="Data Input Centre 3 31" xfId="11634"/>
    <cellStyle name="Data Input Centre 3 32" xfId="11635"/>
    <cellStyle name="Data Input Centre 3 33" xfId="11636"/>
    <cellStyle name="Data Input Centre 3 34" xfId="11637"/>
    <cellStyle name="Data Input Centre 3 35" xfId="11638"/>
    <cellStyle name="Data Input Centre 3 36" xfId="38846"/>
    <cellStyle name="Data Input Centre 3 4" xfId="11639"/>
    <cellStyle name="Data Input Centre 3 5" xfId="11640"/>
    <cellStyle name="Data Input Centre 3 6" xfId="11641"/>
    <cellStyle name="Data Input Centre 3 7" xfId="11642"/>
    <cellStyle name="Data Input Centre 3 8" xfId="11643"/>
    <cellStyle name="Data Input Centre 3 9" xfId="11644"/>
    <cellStyle name="Data Input Centre 4" xfId="11645"/>
    <cellStyle name="Data Input Centre 4 10" xfId="11646"/>
    <cellStyle name="Data Input Centre 4 11" xfId="11647"/>
    <cellStyle name="Data Input Centre 4 12" xfId="11648"/>
    <cellStyle name="Data Input Centre 4 13" xfId="11649"/>
    <cellStyle name="Data Input Centre 4 14" xfId="39550"/>
    <cellStyle name="Data Input Centre 4 2" xfId="11650"/>
    <cellStyle name="Data Input Centre 4 3" xfId="11651"/>
    <cellStyle name="Data Input Centre 4 4" xfId="11652"/>
    <cellStyle name="Data Input Centre 4 5" xfId="11653"/>
    <cellStyle name="Data Input Centre 4 6" xfId="11654"/>
    <cellStyle name="Data Input Centre 4 7" xfId="11655"/>
    <cellStyle name="Data Input Centre 4 8" xfId="11656"/>
    <cellStyle name="Data Input Centre 4 9" xfId="11657"/>
    <cellStyle name="Data Rows" xfId="7"/>
    <cellStyle name="Data Rows 2" xfId="207"/>
    <cellStyle name="Data Rows 2 2" xfId="11658"/>
    <cellStyle name="Data Rows 2 3" xfId="11659"/>
    <cellStyle name="Data Rows 3" xfId="208"/>
    <cellStyle name="Data Rows 3 2" xfId="11660"/>
    <cellStyle name="Data Rows 3 3" xfId="11661"/>
    <cellStyle name="Data Rows 4" xfId="209"/>
    <cellStyle name="Data Rows 5" xfId="210"/>
    <cellStyle name="Data Rows 5 2" xfId="11662"/>
    <cellStyle name="Data Rows 5 3" xfId="11663"/>
    <cellStyle name="Data Rows 5 4" xfId="11664"/>
    <cellStyle name="Data Rows 5 4 2" xfId="11665"/>
    <cellStyle name="Data Rows 6" xfId="11666"/>
    <cellStyle name="Data Rows 7" xfId="11667"/>
    <cellStyle name="Date" xfId="8"/>
    <cellStyle name="Date (short entry)" xfId="211"/>
    <cellStyle name="Date (short entry) 2" xfId="11668"/>
    <cellStyle name="Date (short entry) 2 10" xfId="11669"/>
    <cellStyle name="Date (short entry) 2 11" xfId="11670"/>
    <cellStyle name="Date (short entry) 2 12" xfId="11671"/>
    <cellStyle name="Date (short entry) 2 13" xfId="11672"/>
    <cellStyle name="Date (short entry) 2 14" xfId="11673"/>
    <cellStyle name="Date (short entry) 2 15" xfId="11674"/>
    <cellStyle name="Date (short entry) 2 16" xfId="11675"/>
    <cellStyle name="Date (short entry) 2 17" xfId="11676"/>
    <cellStyle name="Date (short entry) 2 18" xfId="11677"/>
    <cellStyle name="Date (short entry) 2 19" xfId="11678"/>
    <cellStyle name="Date (short entry) 2 2" xfId="11679"/>
    <cellStyle name="Date (short entry) 2 2 10" xfId="11680"/>
    <cellStyle name="Date (short entry) 2 2 11" xfId="11681"/>
    <cellStyle name="Date (short entry) 2 2 12" xfId="11682"/>
    <cellStyle name="Date (short entry) 2 2 13" xfId="11683"/>
    <cellStyle name="Date (short entry) 2 2 14" xfId="11684"/>
    <cellStyle name="Date (short entry) 2 2 15" xfId="11685"/>
    <cellStyle name="Date (short entry) 2 2 16" xfId="11686"/>
    <cellStyle name="Date (short entry) 2 2 17" xfId="11687"/>
    <cellStyle name="Date (short entry) 2 2 18" xfId="11688"/>
    <cellStyle name="Date (short entry) 2 2 19" xfId="11689"/>
    <cellStyle name="Date (short entry) 2 2 2" xfId="11690"/>
    <cellStyle name="Date (short entry) 2 2 2 10" xfId="11691"/>
    <cellStyle name="Date (short entry) 2 2 2 11" xfId="11692"/>
    <cellStyle name="Date (short entry) 2 2 2 12" xfId="11693"/>
    <cellStyle name="Date (short entry) 2 2 2 13" xfId="11694"/>
    <cellStyle name="Date (short entry) 2 2 2 14" xfId="11695"/>
    <cellStyle name="Date (short entry) 2 2 2 15" xfId="11696"/>
    <cellStyle name="Date (short entry) 2 2 2 16" xfId="11697"/>
    <cellStyle name="Date (short entry) 2 2 2 17" xfId="11698"/>
    <cellStyle name="Date (short entry) 2 2 2 18" xfId="11699"/>
    <cellStyle name="Date (short entry) 2 2 2 19" xfId="11700"/>
    <cellStyle name="Date (short entry) 2 2 2 2" xfId="11701"/>
    <cellStyle name="Date (short entry) 2 2 2 2 10" xfId="11702"/>
    <cellStyle name="Date (short entry) 2 2 2 2 11" xfId="11703"/>
    <cellStyle name="Date (short entry) 2 2 2 2 12" xfId="11704"/>
    <cellStyle name="Date (short entry) 2 2 2 2 13" xfId="11705"/>
    <cellStyle name="Date (short entry) 2 2 2 2 14" xfId="11706"/>
    <cellStyle name="Date (short entry) 2 2 2 2 15" xfId="11707"/>
    <cellStyle name="Date (short entry) 2 2 2 2 16" xfId="11708"/>
    <cellStyle name="Date (short entry) 2 2 2 2 17" xfId="11709"/>
    <cellStyle name="Date (short entry) 2 2 2 2 18" xfId="11710"/>
    <cellStyle name="Date (short entry) 2 2 2 2 19" xfId="11711"/>
    <cellStyle name="Date (short entry) 2 2 2 2 2" xfId="11712"/>
    <cellStyle name="Date (short entry) 2 2 2 2 20" xfId="11713"/>
    <cellStyle name="Date (short entry) 2 2 2 2 21" xfId="11714"/>
    <cellStyle name="Date (short entry) 2 2 2 2 22" xfId="11715"/>
    <cellStyle name="Date (short entry) 2 2 2 2 23" xfId="11716"/>
    <cellStyle name="Date (short entry) 2 2 2 2 24" xfId="11717"/>
    <cellStyle name="Date (short entry) 2 2 2 2 25" xfId="11718"/>
    <cellStyle name="Date (short entry) 2 2 2 2 26" xfId="11719"/>
    <cellStyle name="Date (short entry) 2 2 2 2 27" xfId="11720"/>
    <cellStyle name="Date (short entry) 2 2 2 2 28" xfId="11721"/>
    <cellStyle name="Date (short entry) 2 2 2 2 29" xfId="11722"/>
    <cellStyle name="Date (short entry) 2 2 2 2 3" xfId="11723"/>
    <cellStyle name="Date (short entry) 2 2 2 2 30" xfId="11724"/>
    <cellStyle name="Date (short entry) 2 2 2 2 31" xfId="11725"/>
    <cellStyle name="Date (short entry) 2 2 2 2 32" xfId="11726"/>
    <cellStyle name="Date (short entry) 2 2 2 2 4" xfId="11727"/>
    <cellStyle name="Date (short entry) 2 2 2 2 5" xfId="11728"/>
    <cellStyle name="Date (short entry) 2 2 2 2 6" xfId="11729"/>
    <cellStyle name="Date (short entry) 2 2 2 2 7" xfId="11730"/>
    <cellStyle name="Date (short entry) 2 2 2 2 8" xfId="11731"/>
    <cellStyle name="Date (short entry) 2 2 2 2 9" xfId="11732"/>
    <cellStyle name="Date (short entry) 2 2 2 20" xfId="11733"/>
    <cellStyle name="Date (short entry) 2 2 2 21" xfId="11734"/>
    <cellStyle name="Date (short entry) 2 2 2 22" xfId="11735"/>
    <cellStyle name="Date (short entry) 2 2 2 23" xfId="11736"/>
    <cellStyle name="Date (short entry) 2 2 2 24" xfId="11737"/>
    <cellStyle name="Date (short entry) 2 2 2 25" xfId="11738"/>
    <cellStyle name="Date (short entry) 2 2 2 26" xfId="11739"/>
    <cellStyle name="Date (short entry) 2 2 2 27" xfId="11740"/>
    <cellStyle name="Date (short entry) 2 2 2 28" xfId="11741"/>
    <cellStyle name="Date (short entry) 2 2 2 29" xfId="11742"/>
    <cellStyle name="Date (short entry) 2 2 2 3" xfId="11743"/>
    <cellStyle name="Date (short entry) 2 2 2 30" xfId="11744"/>
    <cellStyle name="Date (short entry) 2 2 2 31" xfId="11745"/>
    <cellStyle name="Date (short entry) 2 2 2 32" xfId="11746"/>
    <cellStyle name="Date (short entry) 2 2 2 33" xfId="11747"/>
    <cellStyle name="Date (short entry) 2 2 2 34" xfId="11748"/>
    <cellStyle name="Date (short entry) 2 2 2 35" xfId="38850"/>
    <cellStyle name="Date (short entry) 2 2 2 4" xfId="11749"/>
    <cellStyle name="Date (short entry) 2 2 2 5" xfId="11750"/>
    <cellStyle name="Date (short entry) 2 2 2 6" xfId="11751"/>
    <cellStyle name="Date (short entry) 2 2 2 7" xfId="11752"/>
    <cellStyle name="Date (short entry) 2 2 2 8" xfId="11753"/>
    <cellStyle name="Date (short entry) 2 2 2 9" xfId="11754"/>
    <cellStyle name="Date (short entry) 2 2 20" xfId="11755"/>
    <cellStyle name="Date (short entry) 2 2 21" xfId="11756"/>
    <cellStyle name="Date (short entry) 2 2 22" xfId="11757"/>
    <cellStyle name="Date (short entry) 2 2 23" xfId="11758"/>
    <cellStyle name="Date (short entry) 2 2 24" xfId="11759"/>
    <cellStyle name="Date (short entry) 2 2 25" xfId="11760"/>
    <cellStyle name="Date (short entry) 2 2 26" xfId="11761"/>
    <cellStyle name="Date (short entry) 2 2 27" xfId="11762"/>
    <cellStyle name="Date (short entry) 2 2 28" xfId="11763"/>
    <cellStyle name="Date (short entry) 2 2 29" xfId="11764"/>
    <cellStyle name="Date (short entry) 2 2 3" xfId="11765"/>
    <cellStyle name="Date (short entry) 2 2 3 10" xfId="11766"/>
    <cellStyle name="Date (short entry) 2 2 3 11" xfId="11767"/>
    <cellStyle name="Date (short entry) 2 2 3 12" xfId="11768"/>
    <cellStyle name="Date (short entry) 2 2 3 13" xfId="11769"/>
    <cellStyle name="Date (short entry) 2 2 3 14" xfId="11770"/>
    <cellStyle name="Date (short entry) 2 2 3 15" xfId="11771"/>
    <cellStyle name="Date (short entry) 2 2 3 16" xfId="11772"/>
    <cellStyle name="Date (short entry) 2 2 3 17" xfId="11773"/>
    <cellStyle name="Date (short entry) 2 2 3 18" xfId="11774"/>
    <cellStyle name="Date (short entry) 2 2 3 19" xfId="11775"/>
    <cellStyle name="Date (short entry) 2 2 3 2" xfId="11776"/>
    <cellStyle name="Date (short entry) 2 2 3 20" xfId="11777"/>
    <cellStyle name="Date (short entry) 2 2 3 21" xfId="11778"/>
    <cellStyle name="Date (short entry) 2 2 3 22" xfId="11779"/>
    <cellStyle name="Date (short entry) 2 2 3 23" xfId="11780"/>
    <cellStyle name="Date (short entry) 2 2 3 24" xfId="11781"/>
    <cellStyle name="Date (short entry) 2 2 3 25" xfId="11782"/>
    <cellStyle name="Date (short entry) 2 2 3 26" xfId="11783"/>
    <cellStyle name="Date (short entry) 2 2 3 27" xfId="11784"/>
    <cellStyle name="Date (short entry) 2 2 3 28" xfId="11785"/>
    <cellStyle name="Date (short entry) 2 2 3 29" xfId="11786"/>
    <cellStyle name="Date (short entry) 2 2 3 3" xfId="11787"/>
    <cellStyle name="Date (short entry) 2 2 3 30" xfId="11788"/>
    <cellStyle name="Date (short entry) 2 2 3 31" xfId="11789"/>
    <cellStyle name="Date (short entry) 2 2 3 32" xfId="11790"/>
    <cellStyle name="Date (short entry) 2 2 3 4" xfId="11791"/>
    <cellStyle name="Date (short entry) 2 2 3 5" xfId="11792"/>
    <cellStyle name="Date (short entry) 2 2 3 6" xfId="11793"/>
    <cellStyle name="Date (short entry) 2 2 3 7" xfId="11794"/>
    <cellStyle name="Date (short entry) 2 2 3 8" xfId="11795"/>
    <cellStyle name="Date (short entry) 2 2 3 9" xfId="11796"/>
    <cellStyle name="Date (short entry) 2 2 30" xfId="11797"/>
    <cellStyle name="Date (short entry) 2 2 31" xfId="11798"/>
    <cellStyle name="Date (short entry) 2 2 32" xfId="11799"/>
    <cellStyle name="Date (short entry) 2 2 33" xfId="11800"/>
    <cellStyle name="Date (short entry) 2 2 34" xfId="11801"/>
    <cellStyle name="Date (short entry) 2 2 35" xfId="11802"/>
    <cellStyle name="Date (short entry) 2 2 36" xfId="38849"/>
    <cellStyle name="Date (short entry) 2 2 4" xfId="11803"/>
    <cellStyle name="Date (short entry) 2 2 5" xfId="11804"/>
    <cellStyle name="Date (short entry) 2 2 6" xfId="11805"/>
    <cellStyle name="Date (short entry) 2 2 7" xfId="11806"/>
    <cellStyle name="Date (short entry) 2 2 8" xfId="11807"/>
    <cellStyle name="Date (short entry) 2 2 9" xfId="11808"/>
    <cellStyle name="Date (short entry) 2 20" xfId="11809"/>
    <cellStyle name="Date (short entry) 2 21" xfId="11810"/>
    <cellStyle name="Date (short entry) 2 22" xfId="11811"/>
    <cellStyle name="Date (short entry) 2 23" xfId="11812"/>
    <cellStyle name="Date (short entry) 2 24" xfId="11813"/>
    <cellStyle name="Date (short entry) 2 25" xfId="11814"/>
    <cellStyle name="Date (short entry) 2 26" xfId="11815"/>
    <cellStyle name="Date (short entry) 2 27" xfId="11816"/>
    <cellStyle name="Date (short entry) 2 28" xfId="11817"/>
    <cellStyle name="Date (short entry) 2 29" xfId="11818"/>
    <cellStyle name="Date (short entry) 2 3" xfId="11819"/>
    <cellStyle name="Date (short entry) 2 3 10" xfId="11820"/>
    <cellStyle name="Date (short entry) 2 3 11" xfId="11821"/>
    <cellStyle name="Date (short entry) 2 3 12" xfId="11822"/>
    <cellStyle name="Date (short entry) 2 3 13" xfId="11823"/>
    <cellStyle name="Date (short entry) 2 3 14" xfId="11824"/>
    <cellStyle name="Date (short entry) 2 3 15" xfId="11825"/>
    <cellStyle name="Date (short entry) 2 3 16" xfId="11826"/>
    <cellStyle name="Date (short entry) 2 3 17" xfId="11827"/>
    <cellStyle name="Date (short entry) 2 3 18" xfId="11828"/>
    <cellStyle name="Date (short entry) 2 3 19" xfId="11829"/>
    <cellStyle name="Date (short entry) 2 3 2" xfId="11830"/>
    <cellStyle name="Date (short entry) 2 3 2 10" xfId="11831"/>
    <cellStyle name="Date (short entry) 2 3 2 11" xfId="11832"/>
    <cellStyle name="Date (short entry) 2 3 2 12" xfId="11833"/>
    <cellStyle name="Date (short entry) 2 3 2 13" xfId="11834"/>
    <cellStyle name="Date (short entry) 2 3 2 14" xfId="11835"/>
    <cellStyle name="Date (short entry) 2 3 2 15" xfId="11836"/>
    <cellStyle name="Date (short entry) 2 3 2 16" xfId="11837"/>
    <cellStyle name="Date (short entry) 2 3 2 17" xfId="11838"/>
    <cellStyle name="Date (short entry) 2 3 2 18" xfId="11839"/>
    <cellStyle name="Date (short entry) 2 3 2 19" xfId="11840"/>
    <cellStyle name="Date (short entry) 2 3 2 2" xfId="11841"/>
    <cellStyle name="Date (short entry) 2 3 2 2 10" xfId="11842"/>
    <cellStyle name="Date (short entry) 2 3 2 2 11" xfId="11843"/>
    <cellStyle name="Date (short entry) 2 3 2 2 12" xfId="11844"/>
    <cellStyle name="Date (short entry) 2 3 2 2 13" xfId="11845"/>
    <cellStyle name="Date (short entry) 2 3 2 2 14" xfId="11846"/>
    <cellStyle name="Date (short entry) 2 3 2 2 15" xfId="11847"/>
    <cellStyle name="Date (short entry) 2 3 2 2 16" xfId="11848"/>
    <cellStyle name="Date (short entry) 2 3 2 2 17" xfId="11849"/>
    <cellStyle name="Date (short entry) 2 3 2 2 18" xfId="11850"/>
    <cellStyle name="Date (short entry) 2 3 2 2 19" xfId="11851"/>
    <cellStyle name="Date (short entry) 2 3 2 2 2" xfId="11852"/>
    <cellStyle name="Date (short entry) 2 3 2 2 20" xfId="11853"/>
    <cellStyle name="Date (short entry) 2 3 2 2 21" xfId="11854"/>
    <cellStyle name="Date (short entry) 2 3 2 2 22" xfId="11855"/>
    <cellStyle name="Date (short entry) 2 3 2 2 23" xfId="11856"/>
    <cellStyle name="Date (short entry) 2 3 2 2 24" xfId="11857"/>
    <cellStyle name="Date (short entry) 2 3 2 2 25" xfId="11858"/>
    <cellStyle name="Date (short entry) 2 3 2 2 26" xfId="11859"/>
    <cellStyle name="Date (short entry) 2 3 2 2 27" xfId="11860"/>
    <cellStyle name="Date (short entry) 2 3 2 2 28" xfId="11861"/>
    <cellStyle name="Date (short entry) 2 3 2 2 29" xfId="11862"/>
    <cellStyle name="Date (short entry) 2 3 2 2 3" xfId="11863"/>
    <cellStyle name="Date (short entry) 2 3 2 2 30" xfId="11864"/>
    <cellStyle name="Date (short entry) 2 3 2 2 31" xfId="11865"/>
    <cellStyle name="Date (short entry) 2 3 2 2 32" xfId="11866"/>
    <cellStyle name="Date (short entry) 2 3 2 2 4" xfId="11867"/>
    <cellStyle name="Date (short entry) 2 3 2 2 5" xfId="11868"/>
    <cellStyle name="Date (short entry) 2 3 2 2 6" xfId="11869"/>
    <cellStyle name="Date (short entry) 2 3 2 2 7" xfId="11870"/>
    <cellStyle name="Date (short entry) 2 3 2 2 8" xfId="11871"/>
    <cellStyle name="Date (short entry) 2 3 2 2 9" xfId="11872"/>
    <cellStyle name="Date (short entry) 2 3 2 20" xfId="11873"/>
    <cellStyle name="Date (short entry) 2 3 2 21" xfId="11874"/>
    <cellStyle name="Date (short entry) 2 3 2 22" xfId="11875"/>
    <cellStyle name="Date (short entry) 2 3 2 23" xfId="11876"/>
    <cellStyle name="Date (short entry) 2 3 2 24" xfId="11877"/>
    <cellStyle name="Date (short entry) 2 3 2 25" xfId="11878"/>
    <cellStyle name="Date (short entry) 2 3 2 26" xfId="11879"/>
    <cellStyle name="Date (short entry) 2 3 2 27" xfId="11880"/>
    <cellStyle name="Date (short entry) 2 3 2 28" xfId="11881"/>
    <cellStyle name="Date (short entry) 2 3 2 29" xfId="11882"/>
    <cellStyle name="Date (short entry) 2 3 2 3" xfId="11883"/>
    <cellStyle name="Date (short entry) 2 3 2 30" xfId="11884"/>
    <cellStyle name="Date (short entry) 2 3 2 31" xfId="11885"/>
    <cellStyle name="Date (short entry) 2 3 2 32" xfId="11886"/>
    <cellStyle name="Date (short entry) 2 3 2 33" xfId="11887"/>
    <cellStyle name="Date (short entry) 2 3 2 34" xfId="11888"/>
    <cellStyle name="Date (short entry) 2 3 2 35" xfId="38852"/>
    <cellStyle name="Date (short entry) 2 3 2 4" xfId="11889"/>
    <cellStyle name="Date (short entry) 2 3 2 5" xfId="11890"/>
    <cellStyle name="Date (short entry) 2 3 2 6" xfId="11891"/>
    <cellStyle name="Date (short entry) 2 3 2 7" xfId="11892"/>
    <cellStyle name="Date (short entry) 2 3 2 8" xfId="11893"/>
    <cellStyle name="Date (short entry) 2 3 2 9" xfId="11894"/>
    <cellStyle name="Date (short entry) 2 3 20" xfId="11895"/>
    <cellStyle name="Date (short entry) 2 3 21" xfId="11896"/>
    <cellStyle name="Date (short entry) 2 3 22" xfId="11897"/>
    <cellStyle name="Date (short entry) 2 3 23" xfId="11898"/>
    <cellStyle name="Date (short entry) 2 3 24" xfId="11899"/>
    <cellStyle name="Date (short entry) 2 3 25" xfId="11900"/>
    <cellStyle name="Date (short entry) 2 3 26" xfId="11901"/>
    <cellStyle name="Date (short entry) 2 3 27" xfId="11902"/>
    <cellStyle name="Date (short entry) 2 3 28" xfId="11903"/>
    <cellStyle name="Date (short entry) 2 3 29" xfId="11904"/>
    <cellStyle name="Date (short entry) 2 3 3" xfId="11905"/>
    <cellStyle name="Date (short entry) 2 3 3 10" xfId="11906"/>
    <cellStyle name="Date (short entry) 2 3 3 11" xfId="11907"/>
    <cellStyle name="Date (short entry) 2 3 3 12" xfId="11908"/>
    <cellStyle name="Date (short entry) 2 3 3 13" xfId="11909"/>
    <cellStyle name="Date (short entry) 2 3 3 14" xfId="11910"/>
    <cellStyle name="Date (short entry) 2 3 3 15" xfId="11911"/>
    <cellStyle name="Date (short entry) 2 3 3 16" xfId="11912"/>
    <cellStyle name="Date (short entry) 2 3 3 17" xfId="11913"/>
    <cellStyle name="Date (short entry) 2 3 3 18" xfId="11914"/>
    <cellStyle name="Date (short entry) 2 3 3 19" xfId="11915"/>
    <cellStyle name="Date (short entry) 2 3 3 2" xfId="11916"/>
    <cellStyle name="Date (short entry) 2 3 3 20" xfId="11917"/>
    <cellStyle name="Date (short entry) 2 3 3 21" xfId="11918"/>
    <cellStyle name="Date (short entry) 2 3 3 22" xfId="11919"/>
    <cellStyle name="Date (short entry) 2 3 3 23" xfId="11920"/>
    <cellStyle name="Date (short entry) 2 3 3 24" xfId="11921"/>
    <cellStyle name="Date (short entry) 2 3 3 25" xfId="11922"/>
    <cellStyle name="Date (short entry) 2 3 3 26" xfId="11923"/>
    <cellStyle name="Date (short entry) 2 3 3 27" xfId="11924"/>
    <cellStyle name="Date (short entry) 2 3 3 28" xfId="11925"/>
    <cellStyle name="Date (short entry) 2 3 3 29" xfId="11926"/>
    <cellStyle name="Date (short entry) 2 3 3 3" xfId="11927"/>
    <cellStyle name="Date (short entry) 2 3 3 30" xfId="11928"/>
    <cellStyle name="Date (short entry) 2 3 3 31" xfId="11929"/>
    <cellStyle name="Date (short entry) 2 3 3 32" xfId="11930"/>
    <cellStyle name="Date (short entry) 2 3 3 4" xfId="11931"/>
    <cellStyle name="Date (short entry) 2 3 3 5" xfId="11932"/>
    <cellStyle name="Date (short entry) 2 3 3 6" xfId="11933"/>
    <cellStyle name="Date (short entry) 2 3 3 7" xfId="11934"/>
    <cellStyle name="Date (short entry) 2 3 3 8" xfId="11935"/>
    <cellStyle name="Date (short entry) 2 3 3 9" xfId="11936"/>
    <cellStyle name="Date (short entry) 2 3 30" xfId="11937"/>
    <cellStyle name="Date (short entry) 2 3 31" xfId="11938"/>
    <cellStyle name="Date (short entry) 2 3 32" xfId="11939"/>
    <cellStyle name="Date (short entry) 2 3 33" xfId="11940"/>
    <cellStyle name="Date (short entry) 2 3 34" xfId="11941"/>
    <cellStyle name="Date (short entry) 2 3 35" xfId="11942"/>
    <cellStyle name="Date (short entry) 2 3 36" xfId="38851"/>
    <cellStyle name="Date (short entry) 2 3 4" xfId="11943"/>
    <cellStyle name="Date (short entry) 2 3 5" xfId="11944"/>
    <cellStyle name="Date (short entry) 2 3 6" xfId="11945"/>
    <cellStyle name="Date (short entry) 2 3 7" xfId="11946"/>
    <cellStyle name="Date (short entry) 2 3 8" xfId="11947"/>
    <cellStyle name="Date (short entry) 2 3 9" xfId="11948"/>
    <cellStyle name="Date (short entry) 2 30" xfId="11949"/>
    <cellStyle name="Date (short entry) 2 31" xfId="11950"/>
    <cellStyle name="Date (short entry) 2 32" xfId="11951"/>
    <cellStyle name="Date (short entry) 2 33" xfId="11952"/>
    <cellStyle name="Date (short entry) 2 34" xfId="11953"/>
    <cellStyle name="Date (short entry) 2 35" xfId="11954"/>
    <cellStyle name="Date (short entry) 2 36" xfId="11955"/>
    <cellStyle name="Date (short entry) 2 37" xfId="11956"/>
    <cellStyle name="Date (short entry) 2 38" xfId="11957"/>
    <cellStyle name="Date (short entry) 2 39" xfId="11958"/>
    <cellStyle name="Date (short entry) 2 4" xfId="11959"/>
    <cellStyle name="Date (short entry) 2 4 10" xfId="11960"/>
    <cellStyle name="Date (short entry) 2 4 11" xfId="11961"/>
    <cellStyle name="Date (short entry) 2 4 12" xfId="11962"/>
    <cellStyle name="Date (short entry) 2 4 13" xfId="11963"/>
    <cellStyle name="Date (short entry) 2 4 14" xfId="11964"/>
    <cellStyle name="Date (short entry) 2 4 15" xfId="11965"/>
    <cellStyle name="Date (short entry) 2 4 16" xfId="11966"/>
    <cellStyle name="Date (short entry) 2 4 17" xfId="11967"/>
    <cellStyle name="Date (short entry) 2 4 18" xfId="11968"/>
    <cellStyle name="Date (short entry) 2 4 19" xfId="11969"/>
    <cellStyle name="Date (short entry) 2 4 2" xfId="11970"/>
    <cellStyle name="Date (short entry) 2 4 2 10" xfId="11971"/>
    <cellStyle name="Date (short entry) 2 4 2 11" xfId="11972"/>
    <cellStyle name="Date (short entry) 2 4 2 12" xfId="11973"/>
    <cellStyle name="Date (short entry) 2 4 2 13" xfId="11974"/>
    <cellStyle name="Date (short entry) 2 4 2 14" xfId="11975"/>
    <cellStyle name="Date (short entry) 2 4 2 15" xfId="11976"/>
    <cellStyle name="Date (short entry) 2 4 2 16" xfId="11977"/>
    <cellStyle name="Date (short entry) 2 4 2 17" xfId="11978"/>
    <cellStyle name="Date (short entry) 2 4 2 18" xfId="11979"/>
    <cellStyle name="Date (short entry) 2 4 2 19" xfId="11980"/>
    <cellStyle name="Date (short entry) 2 4 2 2" xfId="11981"/>
    <cellStyle name="Date (short entry) 2 4 2 2 10" xfId="11982"/>
    <cellStyle name="Date (short entry) 2 4 2 2 11" xfId="11983"/>
    <cellStyle name="Date (short entry) 2 4 2 2 12" xfId="11984"/>
    <cellStyle name="Date (short entry) 2 4 2 2 13" xfId="11985"/>
    <cellStyle name="Date (short entry) 2 4 2 2 14" xfId="11986"/>
    <cellStyle name="Date (short entry) 2 4 2 2 15" xfId="11987"/>
    <cellStyle name="Date (short entry) 2 4 2 2 16" xfId="11988"/>
    <cellStyle name="Date (short entry) 2 4 2 2 17" xfId="11989"/>
    <cellStyle name="Date (short entry) 2 4 2 2 18" xfId="11990"/>
    <cellStyle name="Date (short entry) 2 4 2 2 19" xfId="11991"/>
    <cellStyle name="Date (short entry) 2 4 2 2 2" xfId="11992"/>
    <cellStyle name="Date (short entry) 2 4 2 2 20" xfId="11993"/>
    <cellStyle name="Date (short entry) 2 4 2 2 21" xfId="11994"/>
    <cellStyle name="Date (short entry) 2 4 2 2 22" xfId="11995"/>
    <cellStyle name="Date (short entry) 2 4 2 2 23" xfId="11996"/>
    <cellStyle name="Date (short entry) 2 4 2 2 24" xfId="11997"/>
    <cellStyle name="Date (short entry) 2 4 2 2 25" xfId="11998"/>
    <cellStyle name="Date (short entry) 2 4 2 2 26" xfId="11999"/>
    <cellStyle name="Date (short entry) 2 4 2 2 27" xfId="12000"/>
    <cellStyle name="Date (short entry) 2 4 2 2 28" xfId="12001"/>
    <cellStyle name="Date (short entry) 2 4 2 2 29" xfId="12002"/>
    <cellStyle name="Date (short entry) 2 4 2 2 3" xfId="12003"/>
    <cellStyle name="Date (short entry) 2 4 2 2 30" xfId="12004"/>
    <cellStyle name="Date (short entry) 2 4 2 2 31" xfId="12005"/>
    <cellStyle name="Date (short entry) 2 4 2 2 32" xfId="12006"/>
    <cellStyle name="Date (short entry) 2 4 2 2 4" xfId="12007"/>
    <cellStyle name="Date (short entry) 2 4 2 2 5" xfId="12008"/>
    <cellStyle name="Date (short entry) 2 4 2 2 6" xfId="12009"/>
    <cellStyle name="Date (short entry) 2 4 2 2 7" xfId="12010"/>
    <cellStyle name="Date (short entry) 2 4 2 2 8" xfId="12011"/>
    <cellStyle name="Date (short entry) 2 4 2 2 9" xfId="12012"/>
    <cellStyle name="Date (short entry) 2 4 2 20" xfId="12013"/>
    <cellStyle name="Date (short entry) 2 4 2 21" xfId="12014"/>
    <cellStyle name="Date (short entry) 2 4 2 22" xfId="12015"/>
    <cellStyle name="Date (short entry) 2 4 2 23" xfId="12016"/>
    <cellStyle name="Date (short entry) 2 4 2 24" xfId="12017"/>
    <cellStyle name="Date (short entry) 2 4 2 25" xfId="12018"/>
    <cellStyle name="Date (short entry) 2 4 2 26" xfId="12019"/>
    <cellStyle name="Date (short entry) 2 4 2 27" xfId="12020"/>
    <cellStyle name="Date (short entry) 2 4 2 28" xfId="12021"/>
    <cellStyle name="Date (short entry) 2 4 2 29" xfId="12022"/>
    <cellStyle name="Date (short entry) 2 4 2 3" xfId="12023"/>
    <cellStyle name="Date (short entry) 2 4 2 30" xfId="12024"/>
    <cellStyle name="Date (short entry) 2 4 2 31" xfId="12025"/>
    <cellStyle name="Date (short entry) 2 4 2 32" xfId="12026"/>
    <cellStyle name="Date (short entry) 2 4 2 33" xfId="12027"/>
    <cellStyle name="Date (short entry) 2 4 2 34" xfId="12028"/>
    <cellStyle name="Date (short entry) 2 4 2 35" xfId="38854"/>
    <cellStyle name="Date (short entry) 2 4 2 4" xfId="12029"/>
    <cellStyle name="Date (short entry) 2 4 2 5" xfId="12030"/>
    <cellStyle name="Date (short entry) 2 4 2 6" xfId="12031"/>
    <cellStyle name="Date (short entry) 2 4 2 7" xfId="12032"/>
    <cellStyle name="Date (short entry) 2 4 2 8" xfId="12033"/>
    <cellStyle name="Date (short entry) 2 4 2 9" xfId="12034"/>
    <cellStyle name="Date (short entry) 2 4 20" xfId="12035"/>
    <cellStyle name="Date (short entry) 2 4 21" xfId="12036"/>
    <cellStyle name="Date (short entry) 2 4 22" xfId="12037"/>
    <cellStyle name="Date (short entry) 2 4 23" xfId="12038"/>
    <cellStyle name="Date (short entry) 2 4 24" xfId="12039"/>
    <cellStyle name="Date (short entry) 2 4 25" xfId="12040"/>
    <cellStyle name="Date (short entry) 2 4 26" xfId="12041"/>
    <cellStyle name="Date (short entry) 2 4 27" xfId="12042"/>
    <cellStyle name="Date (short entry) 2 4 28" xfId="12043"/>
    <cellStyle name="Date (short entry) 2 4 29" xfId="12044"/>
    <cellStyle name="Date (short entry) 2 4 3" xfId="12045"/>
    <cellStyle name="Date (short entry) 2 4 3 10" xfId="12046"/>
    <cellStyle name="Date (short entry) 2 4 3 11" xfId="12047"/>
    <cellStyle name="Date (short entry) 2 4 3 12" xfId="12048"/>
    <cellStyle name="Date (short entry) 2 4 3 13" xfId="12049"/>
    <cellStyle name="Date (short entry) 2 4 3 14" xfId="12050"/>
    <cellStyle name="Date (short entry) 2 4 3 15" xfId="12051"/>
    <cellStyle name="Date (short entry) 2 4 3 16" xfId="12052"/>
    <cellStyle name="Date (short entry) 2 4 3 17" xfId="12053"/>
    <cellStyle name="Date (short entry) 2 4 3 18" xfId="12054"/>
    <cellStyle name="Date (short entry) 2 4 3 19" xfId="12055"/>
    <cellStyle name="Date (short entry) 2 4 3 2" xfId="12056"/>
    <cellStyle name="Date (short entry) 2 4 3 2 10" xfId="12057"/>
    <cellStyle name="Date (short entry) 2 4 3 2 11" xfId="12058"/>
    <cellStyle name="Date (short entry) 2 4 3 2 12" xfId="12059"/>
    <cellStyle name="Date (short entry) 2 4 3 2 13" xfId="12060"/>
    <cellStyle name="Date (short entry) 2 4 3 2 14" xfId="12061"/>
    <cellStyle name="Date (short entry) 2 4 3 2 15" xfId="12062"/>
    <cellStyle name="Date (short entry) 2 4 3 2 16" xfId="12063"/>
    <cellStyle name="Date (short entry) 2 4 3 2 17" xfId="12064"/>
    <cellStyle name="Date (short entry) 2 4 3 2 18" xfId="12065"/>
    <cellStyle name="Date (short entry) 2 4 3 2 19" xfId="12066"/>
    <cellStyle name="Date (short entry) 2 4 3 2 2" xfId="12067"/>
    <cellStyle name="Date (short entry) 2 4 3 2 20" xfId="12068"/>
    <cellStyle name="Date (short entry) 2 4 3 2 21" xfId="12069"/>
    <cellStyle name="Date (short entry) 2 4 3 2 22" xfId="12070"/>
    <cellStyle name="Date (short entry) 2 4 3 2 23" xfId="12071"/>
    <cellStyle name="Date (short entry) 2 4 3 2 24" xfId="12072"/>
    <cellStyle name="Date (short entry) 2 4 3 2 25" xfId="12073"/>
    <cellStyle name="Date (short entry) 2 4 3 2 26" xfId="12074"/>
    <cellStyle name="Date (short entry) 2 4 3 2 27" xfId="12075"/>
    <cellStyle name="Date (short entry) 2 4 3 2 28" xfId="12076"/>
    <cellStyle name="Date (short entry) 2 4 3 2 29" xfId="12077"/>
    <cellStyle name="Date (short entry) 2 4 3 2 3" xfId="12078"/>
    <cellStyle name="Date (short entry) 2 4 3 2 30" xfId="12079"/>
    <cellStyle name="Date (short entry) 2 4 3 2 31" xfId="12080"/>
    <cellStyle name="Date (short entry) 2 4 3 2 32" xfId="12081"/>
    <cellStyle name="Date (short entry) 2 4 3 2 4" xfId="12082"/>
    <cellStyle name="Date (short entry) 2 4 3 2 5" xfId="12083"/>
    <cellStyle name="Date (short entry) 2 4 3 2 6" xfId="12084"/>
    <cellStyle name="Date (short entry) 2 4 3 2 7" xfId="12085"/>
    <cellStyle name="Date (short entry) 2 4 3 2 8" xfId="12086"/>
    <cellStyle name="Date (short entry) 2 4 3 2 9" xfId="12087"/>
    <cellStyle name="Date (short entry) 2 4 3 20" xfId="12088"/>
    <cellStyle name="Date (short entry) 2 4 3 21" xfId="12089"/>
    <cellStyle name="Date (short entry) 2 4 3 22" xfId="12090"/>
    <cellStyle name="Date (short entry) 2 4 3 23" xfId="12091"/>
    <cellStyle name="Date (short entry) 2 4 3 24" xfId="12092"/>
    <cellStyle name="Date (short entry) 2 4 3 25" xfId="12093"/>
    <cellStyle name="Date (short entry) 2 4 3 26" xfId="12094"/>
    <cellStyle name="Date (short entry) 2 4 3 27" xfId="12095"/>
    <cellStyle name="Date (short entry) 2 4 3 28" xfId="12096"/>
    <cellStyle name="Date (short entry) 2 4 3 29" xfId="12097"/>
    <cellStyle name="Date (short entry) 2 4 3 3" xfId="12098"/>
    <cellStyle name="Date (short entry) 2 4 3 30" xfId="12099"/>
    <cellStyle name="Date (short entry) 2 4 3 31" xfId="12100"/>
    <cellStyle name="Date (short entry) 2 4 3 32" xfId="12101"/>
    <cellStyle name="Date (short entry) 2 4 3 33" xfId="12102"/>
    <cellStyle name="Date (short entry) 2 4 3 34" xfId="12103"/>
    <cellStyle name="Date (short entry) 2 4 3 35" xfId="38855"/>
    <cellStyle name="Date (short entry) 2 4 3 4" xfId="12104"/>
    <cellStyle name="Date (short entry) 2 4 3 5" xfId="12105"/>
    <cellStyle name="Date (short entry) 2 4 3 6" xfId="12106"/>
    <cellStyle name="Date (short entry) 2 4 3 7" xfId="12107"/>
    <cellStyle name="Date (short entry) 2 4 3 8" xfId="12108"/>
    <cellStyle name="Date (short entry) 2 4 3 9" xfId="12109"/>
    <cellStyle name="Date (short entry) 2 4 30" xfId="12110"/>
    <cellStyle name="Date (short entry) 2 4 31" xfId="12111"/>
    <cellStyle name="Date (short entry) 2 4 32" xfId="12112"/>
    <cellStyle name="Date (short entry) 2 4 33" xfId="12113"/>
    <cellStyle name="Date (short entry) 2 4 34" xfId="12114"/>
    <cellStyle name="Date (short entry) 2 4 35" xfId="12115"/>
    <cellStyle name="Date (short entry) 2 4 36" xfId="12116"/>
    <cellStyle name="Date (short entry) 2 4 37" xfId="38853"/>
    <cellStyle name="Date (short entry) 2 4 4" xfId="12117"/>
    <cellStyle name="Date (short entry) 2 4 4 10" xfId="12118"/>
    <cellStyle name="Date (short entry) 2 4 4 11" xfId="12119"/>
    <cellStyle name="Date (short entry) 2 4 4 12" xfId="12120"/>
    <cellStyle name="Date (short entry) 2 4 4 13" xfId="12121"/>
    <cellStyle name="Date (short entry) 2 4 4 14" xfId="39909"/>
    <cellStyle name="Date (short entry) 2 4 4 2" xfId="12122"/>
    <cellStyle name="Date (short entry) 2 4 4 3" xfId="12123"/>
    <cellStyle name="Date (short entry) 2 4 4 4" xfId="12124"/>
    <cellStyle name="Date (short entry) 2 4 4 5" xfId="12125"/>
    <cellStyle name="Date (short entry) 2 4 4 6" xfId="12126"/>
    <cellStyle name="Date (short entry) 2 4 4 7" xfId="12127"/>
    <cellStyle name="Date (short entry) 2 4 4 8" xfId="12128"/>
    <cellStyle name="Date (short entry) 2 4 4 9" xfId="12129"/>
    <cellStyle name="Date (short entry) 2 4 5" xfId="12130"/>
    <cellStyle name="Date (short entry) 2 4 6" xfId="12131"/>
    <cellStyle name="Date (short entry) 2 4 7" xfId="12132"/>
    <cellStyle name="Date (short entry) 2 4 8" xfId="12133"/>
    <cellStyle name="Date (short entry) 2 4 9" xfId="12134"/>
    <cellStyle name="Date (short entry) 2 40" xfId="12135"/>
    <cellStyle name="Date (short entry) 2 41" xfId="38848"/>
    <cellStyle name="Date (short entry) 2 5" xfId="12136"/>
    <cellStyle name="Date (short entry) 2 5 10" xfId="12137"/>
    <cellStyle name="Date (short entry) 2 5 11" xfId="12138"/>
    <cellStyle name="Date (short entry) 2 5 12" xfId="12139"/>
    <cellStyle name="Date (short entry) 2 5 13" xfId="12140"/>
    <cellStyle name="Date (short entry) 2 5 14" xfId="12141"/>
    <cellStyle name="Date (short entry) 2 5 15" xfId="12142"/>
    <cellStyle name="Date (short entry) 2 5 16" xfId="12143"/>
    <cellStyle name="Date (short entry) 2 5 17" xfId="12144"/>
    <cellStyle name="Date (short entry) 2 5 18" xfId="12145"/>
    <cellStyle name="Date (short entry) 2 5 19" xfId="12146"/>
    <cellStyle name="Date (short entry) 2 5 2" xfId="12147"/>
    <cellStyle name="Date (short entry) 2 5 2 10" xfId="12148"/>
    <cellStyle name="Date (short entry) 2 5 2 11" xfId="12149"/>
    <cellStyle name="Date (short entry) 2 5 2 12" xfId="12150"/>
    <cellStyle name="Date (short entry) 2 5 2 13" xfId="12151"/>
    <cellStyle name="Date (short entry) 2 5 2 14" xfId="40037"/>
    <cellStyle name="Date (short entry) 2 5 2 2" xfId="12152"/>
    <cellStyle name="Date (short entry) 2 5 2 3" xfId="12153"/>
    <cellStyle name="Date (short entry) 2 5 2 4" xfId="12154"/>
    <cellStyle name="Date (short entry) 2 5 2 5" xfId="12155"/>
    <cellStyle name="Date (short entry) 2 5 2 6" xfId="12156"/>
    <cellStyle name="Date (short entry) 2 5 2 7" xfId="12157"/>
    <cellStyle name="Date (short entry) 2 5 2 8" xfId="12158"/>
    <cellStyle name="Date (short entry) 2 5 2 9" xfId="12159"/>
    <cellStyle name="Date (short entry) 2 5 20" xfId="12160"/>
    <cellStyle name="Date (short entry) 2 5 21" xfId="12161"/>
    <cellStyle name="Date (short entry) 2 5 22" xfId="12162"/>
    <cellStyle name="Date (short entry) 2 5 23" xfId="12163"/>
    <cellStyle name="Date (short entry) 2 5 24" xfId="12164"/>
    <cellStyle name="Date (short entry) 2 5 25" xfId="12165"/>
    <cellStyle name="Date (short entry) 2 5 26" xfId="12166"/>
    <cellStyle name="Date (short entry) 2 5 27" xfId="12167"/>
    <cellStyle name="Date (short entry) 2 5 28" xfId="12168"/>
    <cellStyle name="Date (short entry) 2 5 29" xfId="12169"/>
    <cellStyle name="Date (short entry) 2 5 3" xfId="12170"/>
    <cellStyle name="Date (short entry) 2 5 30" xfId="12171"/>
    <cellStyle name="Date (short entry) 2 5 31" xfId="12172"/>
    <cellStyle name="Date (short entry) 2 5 32" xfId="12173"/>
    <cellStyle name="Date (short entry) 2 5 33" xfId="12174"/>
    <cellStyle name="Date (short entry) 2 5 34" xfId="12175"/>
    <cellStyle name="Date (short entry) 2 5 35" xfId="38856"/>
    <cellStyle name="Date (short entry) 2 5 4" xfId="12176"/>
    <cellStyle name="Date (short entry) 2 5 5" xfId="12177"/>
    <cellStyle name="Date (short entry) 2 5 6" xfId="12178"/>
    <cellStyle name="Date (short entry) 2 5 7" xfId="12179"/>
    <cellStyle name="Date (short entry) 2 5 8" xfId="12180"/>
    <cellStyle name="Date (short entry) 2 5 9" xfId="12181"/>
    <cellStyle name="Date (short entry) 2 6" xfId="12182"/>
    <cellStyle name="Date (short entry) 2 6 10" xfId="12183"/>
    <cellStyle name="Date (short entry) 2 6 11" xfId="12184"/>
    <cellStyle name="Date (short entry) 2 6 12" xfId="12185"/>
    <cellStyle name="Date (short entry) 2 6 13" xfId="12186"/>
    <cellStyle name="Date (short entry) 2 6 14" xfId="12187"/>
    <cellStyle name="Date (short entry) 2 6 15" xfId="12188"/>
    <cellStyle name="Date (short entry) 2 6 16" xfId="12189"/>
    <cellStyle name="Date (short entry) 2 6 17" xfId="12190"/>
    <cellStyle name="Date (short entry) 2 6 18" xfId="12191"/>
    <cellStyle name="Date (short entry) 2 6 19" xfId="12192"/>
    <cellStyle name="Date (short entry) 2 6 2" xfId="12193"/>
    <cellStyle name="Date (short entry) 2 6 2 10" xfId="12194"/>
    <cellStyle name="Date (short entry) 2 6 2 11" xfId="12195"/>
    <cellStyle name="Date (short entry) 2 6 2 12" xfId="12196"/>
    <cellStyle name="Date (short entry) 2 6 2 13" xfId="12197"/>
    <cellStyle name="Date (short entry) 2 6 2 14" xfId="12198"/>
    <cellStyle name="Date (short entry) 2 6 2 15" xfId="12199"/>
    <cellStyle name="Date (short entry) 2 6 2 16" xfId="12200"/>
    <cellStyle name="Date (short entry) 2 6 2 17" xfId="12201"/>
    <cellStyle name="Date (short entry) 2 6 2 18" xfId="12202"/>
    <cellStyle name="Date (short entry) 2 6 2 19" xfId="12203"/>
    <cellStyle name="Date (short entry) 2 6 2 2" xfId="12204"/>
    <cellStyle name="Date (short entry) 2 6 2 20" xfId="12205"/>
    <cellStyle name="Date (short entry) 2 6 2 21" xfId="12206"/>
    <cellStyle name="Date (short entry) 2 6 2 22" xfId="12207"/>
    <cellStyle name="Date (short entry) 2 6 2 23" xfId="12208"/>
    <cellStyle name="Date (short entry) 2 6 2 24" xfId="12209"/>
    <cellStyle name="Date (short entry) 2 6 2 25" xfId="12210"/>
    <cellStyle name="Date (short entry) 2 6 2 26" xfId="12211"/>
    <cellStyle name="Date (short entry) 2 6 2 27" xfId="12212"/>
    <cellStyle name="Date (short entry) 2 6 2 28" xfId="12213"/>
    <cellStyle name="Date (short entry) 2 6 2 29" xfId="12214"/>
    <cellStyle name="Date (short entry) 2 6 2 3" xfId="12215"/>
    <cellStyle name="Date (short entry) 2 6 2 30" xfId="12216"/>
    <cellStyle name="Date (short entry) 2 6 2 31" xfId="12217"/>
    <cellStyle name="Date (short entry) 2 6 2 32" xfId="12218"/>
    <cellStyle name="Date (short entry) 2 6 2 4" xfId="12219"/>
    <cellStyle name="Date (short entry) 2 6 2 5" xfId="12220"/>
    <cellStyle name="Date (short entry) 2 6 2 6" xfId="12221"/>
    <cellStyle name="Date (short entry) 2 6 2 7" xfId="12222"/>
    <cellStyle name="Date (short entry) 2 6 2 8" xfId="12223"/>
    <cellStyle name="Date (short entry) 2 6 2 9" xfId="12224"/>
    <cellStyle name="Date (short entry) 2 6 20" xfId="12225"/>
    <cellStyle name="Date (short entry) 2 6 21" xfId="12226"/>
    <cellStyle name="Date (short entry) 2 6 22" xfId="12227"/>
    <cellStyle name="Date (short entry) 2 6 23" xfId="12228"/>
    <cellStyle name="Date (short entry) 2 6 24" xfId="12229"/>
    <cellStyle name="Date (short entry) 2 6 25" xfId="12230"/>
    <cellStyle name="Date (short entry) 2 6 26" xfId="12231"/>
    <cellStyle name="Date (short entry) 2 6 27" xfId="12232"/>
    <cellStyle name="Date (short entry) 2 6 28" xfId="12233"/>
    <cellStyle name="Date (short entry) 2 6 29" xfId="12234"/>
    <cellStyle name="Date (short entry) 2 6 3" xfId="12235"/>
    <cellStyle name="Date (short entry) 2 6 30" xfId="12236"/>
    <cellStyle name="Date (short entry) 2 6 31" xfId="12237"/>
    <cellStyle name="Date (short entry) 2 6 32" xfId="12238"/>
    <cellStyle name="Date (short entry) 2 6 33" xfId="12239"/>
    <cellStyle name="Date (short entry) 2 6 34" xfId="12240"/>
    <cellStyle name="Date (short entry) 2 6 35" xfId="38857"/>
    <cellStyle name="Date (short entry) 2 6 4" xfId="12241"/>
    <cellStyle name="Date (short entry) 2 6 5" xfId="12242"/>
    <cellStyle name="Date (short entry) 2 6 6" xfId="12243"/>
    <cellStyle name="Date (short entry) 2 6 7" xfId="12244"/>
    <cellStyle name="Date (short entry) 2 6 8" xfId="12245"/>
    <cellStyle name="Date (short entry) 2 6 9" xfId="12246"/>
    <cellStyle name="Date (short entry) 2 7" xfId="12247"/>
    <cellStyle name="Date (short entry) 2 7 10" xfId="12248"/>
    <cellStyle name="Date (short entry) 2 7 11" xfId="12249"/>
    <cellStyle name="Date (short entry) 2 7 12" xfId="12250"/>
    <cellStyle name="Date (short entry) 2 7 13" xfId="12251"/>
    <cellStyle name="Date (short entry) 2 7 14" xfId="39525"/>
    <cellStyle name="Date (short entry) 2 7 2" xfId="12252"/>
    <cellStyle name="Date (short entry) 2 7 3" xfId="12253"/>
    <cellStyle name="Date (short entry) 2 7 4" xfId="12254"/>
    <cellStyle name="Date (short entry) 2 7 5" xfId="12255"/>
    <cellStyle name="Date (short entry) 2 7 6" xfId="12256"/>
    <cellStyle name="Date (short entry) 2 7 7" xfId="12257"/>
    <cellStyle name="Date (short entry) 2 7 8" xfId="12258"/>
    <cellStyle name="Date (short entry) 2 7 9" xfId="12259"/>
    <cellStyle name="Date (short entry) 2 8" xfId="12260"/>
    <cellStyle name="Date (short entry) 2 8 10" xfId="12261"/>
    <cellStyle name="Date (short entry) 2 8 11" xfId="12262"/>
    <cellStyle name="Date (short entry) 2 8 12" xfId="12263"/>
    <cellStyle name="Date (short entry) 2 8 13" xfId="12264"/>
    <cellStyle name="Date (short entry) 2 8 14" xfId="12265"/>
    <cellStyle name="Date (short entry) 2 8 15" xfId="12266"/>
    <cellStyle name="Date (short entry) 2 8 16" xfId="12267"/>
    <cellStyle name="Date (short entry) 2 8 17" xfId="12268"/>
    <cellStyle name="Date (short entry) 2 8 18" xfId="12269"/>
    <cellStyle name="Date (short entry) 2 8 19" xfId="12270"/>
    <cellStyle name="Date (short entry) 2 8 2" xfId="12271"/>
    <cellStyle name="Date (short entry) 2 8 20" xfId="12272"/>
    <cellStyle name="Date (short entry) 2 8 21" xfId="12273"/>
    <cellStyle name="Date (short entry) 2 8 22" xfId="12274"/>
    <cellStyle name="Date (short entry) 2 8 23" xfId="12275"/>
    <cellStyle name="Date (short entry) 2 8 24" xfId="12276"/>
    <cellStyle name="Date (short entry) 2 8 25" xfId="12277"/>
    <cellStyle name="Date (short entry) 2 8 26" xfId="12278"/>
    <cellStyle name="Date (short entry) 2 8 27" xfId="12279"/>
    <cellStyle name="Date (short entry) 2 8 28" xfId="12280"/>
    <cellStyle name="Date (short entry) 2 8 29" xfId="12281"/>
    <cellStyle name="Date (short entry) 2 8 3" xfId="12282"/>
    <cellStyle name="Date (short entry) 2 8 30" xfId="12283"/>
    <cellStyle name="Date (short entry) 2 8 31" xfId="12284"/>
    <cellStyle name="Date (short entry) 2 8 32" xfId="12285"/>
    <cellStyle name="Date (short entry) 2 8 4" xfId="12286"/>
    <cellStyle name="Date (short entry) 2 8 5" xfId="12287"/>
    <cellStyle name="Date (short entry) 2 8 6" xfId="12288"/>
    <cellStyle name="Date (short entry) 2 8 7" xfId="12289"/>
    <cellStyle name="Date (short entry) 2 8 8" xfId="12290"/>
    <cellStyle name="Date (short entry) 2 8 9" xfId="12291"/>
    <cellStyle name="Date (short entry) 2 9" xfId="12292"/>
    <cellStyle name="Date (short entry) 3" xfId="12293"/>
    <cellStyle name="Date (short entry) 3 10" xfId="12294"/>
    <cellStyle name="Date (short entry) 3 11" xfId="12295"/>
    <cellStyle name="Date (short entry) 3 12" xfId="12296"/>
    <cellStyle name="Date (short entry) 3 13" xfId="12297"/>
    <cellStyle name="Date (short entry) 3 14" xfId="12298"/>
    <cellStyle name="Date (short entry) 3 15" xfId="12299"/>
    <cellStyle name="Date (short entry) 3 16" xfId="12300"/>
    <cellStyle name="Date (short entry) 3 17" xfId="12301"/>
    <cellStyle name="Date (short entry) 3 18" xfId="12302"/>
    <cellStyle name="Date (short entry) 3 19" xfId="12303"/>
    <cellStyle name="Date (short entry) 3 2" xfId="12304"/>
    <cellStyle name="Date (short entry) 3 2 10" xfId="12305"/>
    <cellStyle name="Date (short entry) 3 2 11" xfId="12306"/>
    <cellStyle name="Date (short entry) 3 2 12" xfId="12307"/>
    <cellStyle name="Date (short entry) 3 2 13" xfId="12308"/>
    <cellStyle name="Date (short entry) 3 2 14" xfId="12309"/>
    <cellStyle name="Date (short entry) 3 2 15" xfId="12310"/>
    <cellStyle name="Date (short entry) 3 2 16" xfId="12311"/>
    <cellStyle name="Date (short entry) 3 2 17" xfId="12312"/>
    <cellStyle name="Date (short entry) 3 2 18" xfId="12313"/>
    <cellStyle name="Date (short entry) 3 2 19" xfId="12314"/>
    <cellStyle name="Date (short entry) 3 2 2" xfId="12315"/>
    <cellStyle name="Date (short entry) 3 2 2 10" xfId="12316"/>
    <cellStyle name="Date (short entry) 3 2 2 11" xfId="12317"/>
    <cellStyle name="Date (short entry) 3 2 2 12" xfId="12318"/>
    <cellStyle name="Date (short entry) 3 2 2 13" xfId="12319"/>
    <cellStyle name="Date (short entry) 3 2 2 14" xfId="12320"/>
    <cellStyle name="Date (short entry) 3 2 2 15" xfId="12321"/>
    <cellStyle name="Date (short entry) 3 2 2 16" xfId="12322"/>
    <cellStyle name="Date (short entry) 3 2 2 17" xfId="12323"/>
    <cellStyle name="Date (short entry) 3 2 2 18" xfId="12324"/>
    <cellStyle name="Date (short entry) 3 2 2 19" xfId="12325"/>
    <cellStyle name="Date (short entry) 3 2 2 2" xfId="12326"/>
    <cellStyle name="Date (short entry) 3 2 2 2 10" xfId="12327"/>
    <cellStyle name="Date (short entry) 3 2 2 2 11" xfId="12328"/>
    <cellStyle name="Date (short entry) 3 2 2 2 12" xfId="12329"/>
    <cellStyle name="Date (short entry) 3 2 2 2 13" xfId="12330"/>
    <cellStyle name="Date (short entry) 3 2 2 2 14" xfId="12331"/>
    <cellStyle name="Date (short entry) 3 2 2 2 15" xfId="12332"/>
    <cellStyle name="Date (short entry) 3 2 2 2 16" xfId="12333"/>
    <cellStyle name="Date (short entry) 3 2 2 2 17" xfId="12334"/>
    <cellStyle name="Date (short entry) 3 2 2 2 18" xfId="12335"/>
    <cellStyle name="Date (short entry) 3 2 2 2 19" xfId="12336"/>
    <cellStyle name="Date (short entry) 3 2 2 2 2" xfId="12337"/>
    <cellStyle name="Date (short entry) 3 2 2 2 20" xfId="12338"/>
    <cellStyle name="Date (short entry) 3 2 2 2 21" xfId="12339"/>
    <cellStyle name="Date (short entry) 3 2 2 2 22" xfId="12340"/>
    <cellStyle name="Date (short entry) 3 2 2 2 23" xfId="12341"/>
    <cellStyle name="Date (short entry) 3 2 2 2 24" xfId="12342"/>
    <cellStyle name="Date (short entry) 3 2 2 2 25" xfId="12343"/>
    <cellStyle name="Date (short entry) 3 2 2 2 26" xfId="12344"/>
    <cellStyle name="Date (short entry) 3 2 2 2 27" xfId="12345"/>
    <cellStyle name="Date (short entry) 3 2 2 2 28" xfId="12346"/>
    <cellStyle name="Date (short entry) 3 2 2 2 29" xfId="12347"/>
    <cellStyle name="Date (short entry) 3 2 2 2 3" xfId="12348"/>
    <cellStyle name="Date (short entry) 3 2 2 2 30" xfId="12349"/>
    <cellStyle name="Date (short entry) 3 2 2 2 31" xfId="12350"/>
    <cellStyle name="Date (short entry) 3 2 2 2 32" xfId="12351"/>
    <cellStyle name="Date (short entry) 3 2 2 2 4" xfId="12352"/>
    <cellStyle name="Date (short entry) 3 2 2 2 5" xfId="12353"/>
    <cellStyle name="Date (short entry) 3 2 2 2 6" xfId="12354"/>
    <cellStyle name="Date (short entry) 3 2 2 2 7" xfId="12355"/>
    <cellStyle name="Date (short entry) 3 2 2 2 8" xfId="12356"/>
    <cellStyle name="Date (short entry) 3 2 2 2 9" xfId="12357"/>
    <cellStyle name="Date (short entry) 3 2 2 20" xfId="12358"/>
    <cellStyle name="Date (short entry) 3 2 2 21" xfId="12359"/>
    <cellStyle name="Date (short entry) 3 2 2 22" xfId="12360"/>
    <cellStyle name="Date (short entry) 3 2 2 23" xfId="12361"/>
    <cellStyle name="Date (short entry) 3 2 2 24" xfId="12362"/>
    <cellStyle name="Date (short entry) 3 2 2 25" xfId="12363"/>
    <cellStyle name="Date (short entry) 3 2 2 26" xfId="12364"/>
    <cellStyle name="Date (short entry) 3 2 2 27" xfId="12365"/>
    <cellStyle name="Date (short entry) 3 2 2 28" xfId="12366"/>
    <cellStyle name="Date (short entry) 3 2 2 29" xfId="12367"/>
    <cellStyle name="Date (short entry) 3 2 2 3" xfId="12368"/>
    <cellStyle name="Date (short entry) 3 2 2 30" xfId="12369"/>
    <cellStyle name="Date (short entry) 3 2 2 31" xfId="12370"/>
    <cellStyle name="Date (short entry) 3 2 2 32" xfId="12371"/>
    <cellStyle name="Date (short entry) 3 2 2 33" xfId="12372"/>
    <cellStyle name="Date (short entry) 3 2 2 34" xfId="12373"/>
    <cellStyle name="Date (short entry) 3 2 2 35" xfId="38860"/>
    <cellStyle name="Date (short entry) 3 2 2 4" xfId="12374"/>
    <cellStyle name="Date (short entry) 3 2 2 5" xfId="12375"/>
    <cellStyle name="Date (short entry) 3 2 2 6" xfId="12376"/>
    <cellStyle name="Date (short entry) 3 2 2 7" xfId="12377"/>
    <cellStyle name="Date (short entry) 3 2 2 8" xfId="12378"/>
    <cellStyle name="Date (short entry) 3 2 2 9" xfId="12379"/>
    <cellStyle name="Date (short entry) 3 2 20" xfId="12380"/>
    <cellStyle name="Date (short entry) 3 2 21" xfId="12381"/>
    <cellStyle name="Date (short entry) 3 2 22" xfId="12382"/>
    <cellStyle name="Date (short entry) 3 2 23" xfId="12383"/>
    <cellStyle name="Date (short entry) 3 2 24" xfId="12384"/>
    <cellStyle name="Date (short entry) 3 2 25" xfId="12385"/>
    <cellStyle name="Date (short entry) 3 2 26" xfId="12386"/>
    <cellStyle name="Date (short entry) 3 2 27" xfId="12387"/>
    <cellStyle name="Date (short entry) 3 2 28" xfId="12388"/>
    <cellStyle name="Date (short entry) 3 2 29" xfId="12389"/>
    <cellStyle name="Date (short entry) 3 2 3" xfId="12390"/>
    <cellStyle name="Date (short entry) 3 2 3 10" xfId="12391"/>
    <cellStyle name="Date (short entry) 3 2 3 11" xfId="12392"/>
    <cellStyle name="Date (short entry) 3 2 3 12" xfId="12393"/>
    <cellStyle name="Date (short entry) 3 2 3 13" xfId="12394"/>
    <cellStyle name="Date (short entry) 3 2 3 14" xfId="12395"/>
    <cellStyle name="Date (short entry) 3 2 3 15" xfId="12396"/>
    <cellStyle name="Date (short entry) 3 2 3 16" xfId="12397"/>
    <cellStyle name="Date (short entry) 3 2 3 17" xfId="12398"/>
    <cellStyle name="Date (short entry) 3 2 3 18" xfId="12399"/>
    <cellStyle name="Date (short entry) 3 2 3 19" xfId="12400"/>
    <cellStyle name="Date (short entry) 3 2 3 2" xfId="12401"/>
    <cellStyle name="Date (short entry) 3 2 3 20" xfId="12402"/>
    <cellStyle name="Date (short entry) 3 2 3 21" xfId="12403"/>
    <cellStyle name="Date (short entry) 3 2 3 22" xfId="12404"/>
    <cellStyle name="Date (short entry) 3 2 3 23" xfId="12405"/>
    <cellStyle name="Date (short entry) 3 2 3 24" xfId="12406"/>
    <cellStyle name="Date (short entry) 3 2 3 25" xfId="12407"/>
    <cellStyle name="Date (short entry) 3 2 3 26" xfId="12408"/>
    <cellStyle name="Date (short entry) 3 2 3 27" xfId="12409"/>
    <cellStyle name="Date (short entry) 3 2 3 28" xfId="12410"/>
    <cellStyle name="Date (short entry) 3 2 3 29" xfId="12411"/>
    <cellStyle name="Date (short entry) 3 2 3 3" xfId="12412"/>
    <cellStyle name="Date (short entry) 3 2 3 30" xfId="12413"/>
    <cellStyle name="Date (short entry) 3 2 3 31" xfId="12414"/>
    <cellStyle name="Date (short entry) 3 2 3 32" xfId="12415"/>
    <cellStyle name="Date (short entry) 3 2 3 4" xfId="12416"/>
    <cellStyle name="Date (short entry) 3 2 3 5" xfId="12417"/>
    <cellStyle name="Date (short entry) 3 2 3 6" xfId="12418"/>
    <cellStyle name="Date (short entry) 3 2 3 7" xfId="12419"/>
    <cellStyle name="Date (short entry) 3 2 3 8" xfId="12420"/>
    <cellStyle name="Date (short entry) 3 2 3 9" xfId="12421"/>
    <cellStyle name="Date (short entry) 3 2 30" xfId="12422"/>
    <cellStyle name="Date (short entry) 3 2 31" xfId="12423"/>
    <cellStyle name="Date (short entry) 3 2 32" xfId="12424"/>
    <cellStyle name="Date (short entry) 3 2 33" xfId="12425"/>
    <cellStyle name="Date (short entry) 3 2 34" xfId="12426"/>
    <cellStyle name="Date (short entry) 3 2 35" xfId="12427"/>
    <cellStyle name="Date (short entry) 3 2 36" xfId="38859"/>
    <cellStyle name="Date (short entry) 3 2 4" xfId="12428"/>
    <cellStyle name="Date (short entry) 3 2 5" xfId="12429"/>
    <cellStyle name="Date (short entry) 3 2 6" xfId="12430"/>
    <cellStyle name="Date (short entry) 3 2 7" xfId="12431"/>
    <cellStyle name="Date (short entry) 3 2 8" xfId="12432"/>
    <cellStyle name="Date (short entry) 3 2 9" xfId="12433"/>
    <cellStyle name="Date (short entry) 3 20" xfId="12434"/>
    <cellStyle name="Date (short entry) 3 21" xfId="12435"/>
    <cellStyle name="Date (short entry) 3 22" xfId="12436"/>
    <cellStyle name="Date (short entry) 3 23" xfId="12437"/>
    <cellStyle name="Date (short entry) 3 24" xfId="12438"/>
    <cellStyle name="Date (short entry) 3 25" xfId="12439"/>
    <cellStyle name="Date (short entry) 3 26" xfId="12440"/>
    <cellStyle name="Date (short entry) 3 27" xfId="12441"/>
    <cellStyle name="Date (short entry) 3 28" xfId="12442"/>
    <cellStyle name="Date (short entry) 3 29" xfId="12443"/>
    <cellStyle name="Date (short entry) 3 3" xfId="12444"/>
    <cellStyle name="Date (short entry) 3 3 10" xfId="12445"/>
    <cellStyle name="Date (short entry) 3 3 11" xfId="12446"/>
    <cellStyle name="Date (short entry) 3 3 12" xfId="12447"/>
    <cellStyle name="Date (short entry) 3 3 13" xfId="12448"/>
    <cellStyle name="Date (short entry) 3 3 14" xfId="39923"/>
    <cellStyle name="Date (short entry) 3 3 2" xfId="12449"/>
    <cellStyle name="Date (short entry) 3 3 3" xfId="12450"/>
    <cellStyle name="Date (short entry) 3 3 4" xfId="12451"/>
    <cellStyle name="Date (short entry) 3 3 5" xfId="12452"/>
    <cellStyle name="Date (short entry) 3 3 6" xfId="12453"/>
    <cellStyle name="Date (short entry) 3 3 7" xfId="12454"/>
    <cellStyle name="Date (short entry) 3 3 8" xfId="12455"/>
    <cellStyle name="Date (short entry) 3 3 9" xfId="12456"/>
    <cellStyle name="Date (short entry) 3 30" xfId="12457"/>
    <cellStyle name="Date (short entry) 3 31" xfId="12458"/>
    <cellStyle name="Date (short entry) 3 32" xfId="12459"/>
    <cellStyle name="Date (short entry) 3 33" xfId="12460"/>
    <cellStyle name="Date (short entry) 3 34" xfId="12461"/>
    <cellStyle name="Date (short entry) 3 35" xfId="12462"/>
    <cellStyle name="Date (short entry) 3 36" xfId="38858"/>
    <cellStyle name="Date (short entry) 3 4" xfId="12463"/>
    <cellStyle name="Date (short entry) 3 5" xfId="12464"/>
    <cellStyle name="Date (short entry) 3 6" xfId="12465"/>
    <cellStyle name="Date (short entry) 3 7" xfId="12466"/>
    <cellStyle name="Date (short entry) 3 8" xfId="12467"/>
    <cellStyle name="Date (short entry) 3 9" xfId="12468"/>
    <cellStyle name="Date (short entry) 4" xfId="12469"/>
    <cellStyle name="Date (short entry) 4 10" xfId="12470"/>
    <cellStyle name="Date (short entry) 4 11" xfId="12471"/>
    <cellStyle name="Date (short entry) 4 12" xfId="12472"/>
    <cellStyle name="Date (short entry) 4 13" xfId="12473"/>
    <cellStyle name="Date (short entry) 4 14" xfId="12474"/>
    <cellStyle name="Date (short entry) 4 15" xfId="12475"/>
    <cellStyle name="Date (short entry) 4 16" xfId="12476"/>
    <cellStyle name="Date (short entry) 4 17" xfId="12477"/>
    <cellStyle name="Date (short entry) 4 18" xfId="12478"/>
    <cellStyle name="Date (short entry) 4 19" xfId="12479"/>
    <cellStyle name="Date (short entry) 4 2" xfId="12480"/>
    <cellStyle name="Date (short entry) 4 2 10" xfId="12481"/>
    <cellStyle name="Date (short entry) 4 2 11" xfId="12482"/>
    <cellStyle name="Date (short entry) 4 2 12" xfId="12483"/>
    <cellStyle name="Date (short entry) 4 2 13" xfId="12484"/>
    <cellStyle name="Date (short entry) 4 2 14" xfId="12485"/>
    <cellStyle name="Date (short entry) 4 2 15" xfId="12486"/>
    <cellStyle name="Date (short entry) 4 2 16" xfId="12487"/>
    <cellStyle name="Date (short entry) 4 2 17" xfId="12488"/>
    <cellStyle name="Date (short entry) 4 2 18" xfId="12489"/>
    <cellStyle name="Date (short entry) 4 2 19" xfId="12490"/>
    <cellStyle name="Date (short entry) 4 2 2" xfId="12491"/>
    <cellStyle name="Date (short entry) 4 2 2 10" xfId="12492"/>
    <cellStyle name="Date (short entry) 4 2 2 11" xfId="12493"/>
    <cellStyle name="Date (short entry) 4 2 2 12" xfId="12494"/>
    <cellStyle name="Date (short entry) 4 2 2 13" xfId="12495"/>
    <cellStyle name="Date (short entry) 4 2 2 14" xfId="12496"/>
    <cellStyle name="Date (short entry) 4 2 2 15" xfId="12497"/>
    <cellStyle name="Date (short entry) 4 2 2 16" xfId="12498"/>
    <cellStyle name="Date (short entry) 4 2 2 17" xfId="12499"/>
    <cellStyle name="Date (short entry) 4 2 2 18" xfId="12500"/>
    <cellStyle name="Date (short entry) 4 2 2 19" xfId="12501"/>
    <cellStyle name="Date (short entry) 4 2 2 2" xfId="12502"/>
    <cellStyle name="Date (short entry) 4 2 2 20" xfId="12503"/>
    <cellStyle name="Date (short entry) 4 2 2 21" xfId="12504"/>
    <cellStyle name="Date (short entry) 4 2 2 22" xfId="12505"/>
    <cellStyle name="Date (short entry) 4 2 2 23" xfId="12506"/>
    <cellStyle name="Date (short entry) 4 2 2 24" xfId="12507"/>
    <cellStyle name="Date (short entry) 4 2 2 25" xfId="12508"/>
    <cellStyle name="Date (short entry) 4 2 2 26" xfId="12509"/>
    <cellStyle name="Date (short entry) 4 2 2 27" xfId="12510"/>
    <cellStyle name="Date (short entry) 4 2 2 28" xfId="12511"/>
    <cellStyle name="Date (short entry) 4 2 2 29" xfId="12512"/>
    <cellStyle name="Date (short entry) 4 2 2 3" xfId="12513"/>
    <cellStyle name="Date (short entry) 4 2 2 30" xfId="12514"/>
    <cellStyle name="Date (short entry) 4 2 2 31" xfId="12515"/>
    <cellStyle name="Date (short entry) 4 2 2 32" xfId="12516"/>
    <cellStyle name="Date (short entry) 4 2 2 4" xfId="12517"/>
    <cellStyle name="Date (short entry) 4 2 2 5" xfId="12518"/>
    <cellStyle name="Date (short entry) 4 2 2 6" xfId="12519"/>
    <cellStyle name="Date (short entry) 4 2 2 7" xfId="12520"/>
    <cellStyle name="Date (short entry) 4 2 2 8" xfId="12521"/>
    <cellStyle name="Date (short entry) 4 2 2 9" xfId="12522"/>
    <cellStyle name="Date (short entry) 4 2 20" xfId="12523"/>
    <cellStyle name="Date (short entry) 4 2 21" xfId="12524"/>
    <cellStyle name="Date (short entry) 4 2 22" xfId="12525"/>
    <cellStyle name="Date (short entry) 4 2 23" xfId="12526"/>
    <cellStyle name="Date (short entry) 4 2 24" xfId="12527"/>
    <cellStyle name="Date (short entry) 4 2 25" xfId="12528"/>
    <cellStyle name="Date (short entry) 4 2 26" xfId="12529"/>
    <cellStyle name="Date (short entry) 4 2 27" xfId="12530"/>
    <cellStyle name="Date (short entry) 4 2 28" xfId="12531"/>
    <cellStyle name="Date (short entry) 4 2 29" xfId="12532"/>
    <cellStyle name="Date (short entry) 4 2 3" xfId="12533"/>
    <cellStyle name="Date (short entry) 4 2 30" xfId="12534"/>
    <cellStyle name="Date (short entry) 4 2 31" xfId="12535"/>
    <cellStyle name="Date (short entry) 4 2 32" xfId="12536"/>
    <cellStyle name="Date (short entry) 4 2 33" xfId="12537"/>
    <cellStyle name="Date (short entry) 4 2 34" xfId="12538"/>
    <cellStyle name="Date (short entry) 4 2 35" xfId="38862"/>
    <cellStyle name="Date (short entry) 4 2 4" xfId="12539"/>
    <cellStyle name="Date (short entry) 4 2 5" xfId="12540"/>
    <cellStyle name="Date (short entry) 4 2 6" xfId="12541"/>
    <cellStyle name="Date (short entry) 4 2 7" xfId="12542"/>
    <cellStyle name="Date (short entry) 4 2 8" xfId="12543"/>
    <cellStyle name="Date (short entry) 4 2 9" xfId="12544"/>
    <cellStyle name="Date (short entry) 4 20" xfId="12545"/>
    <cellStyle name="Date (short entry) 4 21" xfId="12546"/>
    <cellStyle name="Date (short entry) 4 22" xfId="12547"/>
    <cellStyle name="Date (short entry) 4 23" xfId="12548"/>
    <cellStyle name="Date (short entry) 4 24" xfId="12549"/>
    <cellStyle name="Date (short entry) 4 25" xfId="12550"/>
    <cellStyle name="Date (short entry) 4 26" xfId="12551"/>
    <cellStyle name="Date (short entry) 4 27" xfId="12552"/>
    <cellStyle name="Date (short entry) 4 28" xfId="12553"/>
    <cellStyle name="Date (short entry) 4 29" xfId="12554"/>
    <cellStyle name="Date (short entry) 4 3" xfId="12555"/>
    <cellStyle name="Date (short entry) 4 3 10" xfId="12556"/>
    <cellStyle name="Date (short entry) 4 3 11" xfId="12557"/>
    <cellStyle name="Date (short entry) 4 3 12" xfId="12558"/>
    <cellStyle name="Date (short entry) 4 3 13" xfId="12559"/>
    <cellStyle name="Date (short entry) 4 3 14" xfId="12560"/>
    <cellStyle name="Date (short entry) 4 3 15" xfId="12561"/>
    <cellStyle name="Date (short entry) 4 3 16" xfId="12562"/>
    <cellStyle name="Date (short entry) 4 3 17" xfId="12563"/>
    <cellStyle name="Date (short entry) 4 3 18" xfId="12564"/>
    <cellStyle name="Date (short entry) 4 3 19" xfId="12565"/>
    <cellStyle name="Date (short entry) 4 3 2" xfId="12566"/>
    <cellStyle name="Date (short entry) 4 3 20" xfId="12567"/>
    <cellStyle name="Date (short entry) 4 3 21" xfId="12568"/>
    <cellStyle name="Date (short entry) 4 3 22" xfId="12569"/>
    <cellStyle name="Date (short entry) 4 3 23" xfId="12570"/>
    <cellStyle name="Date (short entry) 4 3 24" xfId="12571"/>
    <cellStyle name="Date (short entry) 4 3 25" xfId="12572"/>
    <cellStyle name="Date (short entry) 4 3 26" xfId="12573"/>
    <cellStyle name="Date (short entry) 4 3 27" xfId="12574"/>
    <cellStyle name="Date (short entry) 4 3 28" xfId="12575"/>
    <cellStyle name="Date (short entry) 4 3 29" xfId="12576"/>
    <cellStyle name="Date (short entry) 4 3 3" xfId="12577"/>
    <cellStyle name="Date (short entry) 4 3 30" xfId="12578"/>
    <cellStyle name="Date (short entry) 4 3 31" xfId="12579"/>
    <cellStyle name="Date (short entry) 4 3 32" xfId="12580"/>
    <cellStyle name="Date (short entry) 4 3 4" xfId="12581"/>
    <cellStyle name="Date (short entry) 4 3 5" xfId="12582"/>
    <cellStyle name="Date (short entry) 4 3 6" xfId="12583"/>
    <cellStyle name="Date (short entry) 4 3 7" xfId="12584"/>
    <cellStyle name="Date (short entry) 4 3 8" xfId="12585"/>
    <cellStyle name="Date (short entry) 4 3 9" xfId="12586"/>
    <cellStyle name="Date (short entry) 4 30" xfId="12587"/>
    <cellStyle name="Date (short entry) 4 31" xfId="12588"/>
    <cellStyle name="Date (short entry) 4 32" xfId="12589"/>
    <cellStyle name="Date (short entry) 4 33" xfId="12590"/>
    <cellStyle name="Date (short entry) 4 34" xfId="12591"/>
    <cellStyle name="Date (short entry) 4 35" xfId="12592"/>
    <cellStyle name="Date (short entry) 4 36" xfId="38861"/>
    <cellStyle name="Date (short entry) 4 4" xfId="12593"/>
    <cellStyle name="Date (short entry) 4 5" xfId="12594"/>
    <cellStyle name="Date (short entry) 4 6" xfId="12595"/>
    <cellStyle name="Date (short entry) 4 7" xfId="12596"/>
    <cellStyle name="Date (short entry) 4 8" xfId="12597"/>
    <cellStyle name="Date (short entry) 4 9" xfId="12598"/>
    <cellStyle name="Date (short entry) 5" xfId="12599"/>
    <cellStyle name="Date (short entry) 5 10" xfId="12600"/>
    <cellStyle name="Date (short entry) 5 11" xfId="12601"/>
    <cellStyle name="Date (short entry) 5 12" xfId="12602"/>
    <cellStyle name="Date (short entry) 5 13" xfId="12603"/>
    <cellStyle name="Date (short entry) 5 14" xfId="12604"/>
    <cellStyle name="Date (short entry) 5 15" xfId="12605"/>
    <cellStyle name="Date (short entry) 5 16" xfId="12606"/>
    <cellStyle name="Date (short entry) 5 17" xfId="12607"/>
    <cellStyle name="Date (short entry) 5 18" xfId="12608"/>
    <cellStyle name="Date (short entry) 5 19" xfId="12609"/>
    <cellStyle name="Date (short entry) 5 2" xfId="12610"/>
    <cellStyle name="Date (short entry) 5 2 10" xfId="12611"/>
    <cellStyle name="Date (short entry) 5 2 11" xfId="12612"/>
    <cellStyle name="Date (short entry) 5 2 12" xfId="12613"/>
    <cellStyle name="Date (short entry) 5 2 13" xfId="12614"/>
    <cellStyle name="Date (short entry) 5 2 14" xfId="12615"/>
    <cellStyle name="Date (short entry) 5 2 15" xfId="12616"/>
    <cellStyle name="Date (short entry) 5 2 16" xfId="12617"/>
    <cellStyle name="Date (short entry) 5 2 17" xfId="12618"/>
    <cellStyle name="Date (short entry) 5 2 18" xfId="12619"/>
    <cellStyle name="Date (short entry) 5 2 19" xfId="12620"/>
    <cellStyle name="Date (short entry) 5 2 2" xfId="12621"/>
    <cellStyle name="Date (short entry) 5 2 2 10" xfId="12622"/>
    <cellStyle name="Date (short entry) 5 2 2 11" xfId="12623"/>
    <cellStyle name="Date (short entry) 5 2 2 12" xfId="12624"/>
    <cellStyle name="Date (short entry) 5 2 2 13" xfId="12625"/>
    <cellStyle name="Date (short entry) 5 2 2 14" xfId="12626"/>
    <cellStyle name="Date (short entry) 5 2 2 15" xfId="12627"/>
    <cellStyle name="Date (short entry) 5 2 2 16" xfId="12628"/>
    <cellStyle name="Date (short entry) 5 2 2 17" xfId="12629"/>
    <cellStyle name="Date (short entry) 5 2 2 18" xfId="12630"/>
    <cellStyle name="Date (short entry) 5 2 2 19" xfId="12631"/>
    <cellStyle name="Date (short entry) 5 2 2 2" xfId="12632"/>
    <cellStyle name="Date (short entry) 5 2 2 20" xfId="12633"/>
    <cellStyle name="Date (short entry) 5 2 2 21" xfId="12634"/>
    <cellStyle name="Date (short entry) 5 2 2 22" xfId="12635"/>
    <cellStyle name="Date (short entry) 5 2 2 23" xfId="12636"/>
    <cellStyle name="Date (short entry) 5 2 2 24" xfId="12637"/>
    <cellStyle name="Date (short entry) 5 2 2 25" xfId="12638"/>
    <cellStyle name="Date (short entry) 5 2 2 26" xfId="12639"/>
    <cellStyle name="Date (short entry) 5 2 2 27" xfId="12640"/>
    <cellStyle name="Date (short entry) 5 2 2 28" xfId="12641"/>
    <cellStyle name="Date (short entry) 5 2 2 29" xfId="12642"/>
    <cellStyle name="Date (short entry) 5 2 2 3" xfId="12643"/>
    <cellStyle name="Date (short entry) 5 2 2 30" xfId="12644"/>
    <cellStyle name="Date (short entry) 5 2 2 31" xfId="12645"/>
    <cellStyle name="Date (short entry) 5 2 2 32" xfId="12646"/>
    <cellStyle name="Date (short entry) 5 2 2 4" xfId="12647"/>
    <cellStyle name="Date (short entry) 5 2 2 5" xfId="12648"/>
    <cellStyle name="Date (short entry) 5 2 2 6" xfId="12649"/>
    <cellStyle name="Date (short entry) 5 2 2 7" xfId="12650"/>
    <cellStyle name="Date (short entry) 5 2 2 8" xfId="12651"/>
    <cellStyle name="Date (short entry) 5 2 2 9" xfId="12652"/>
    <cellStyle name="Date (short entry) 5 2 20" xfId="12653"/>
    <cellStyle name="Date (short entry) 5 2 21" xfId="12654"/>
    <cellStyle name="Date (short entry) 5 2 22" xfId="12655"/>
    <cellStyle name="Date (short entry) 5 2 23" xfId="12656"/>
    <cellStyle name="Date (short entry) 5 2 24" xfId="12657"/>
    <cellStyle name="Date (short entry) 5 2 25" xfId="12658"/>
    <cellStyle name="Date (short entry) 5 2 26" xfId="12659"/>
    <cellStyle name="Date (short entry) 5 2 27" xfId="12660"/>
    <cellStyle name="Date (short entry) 5 2 28" xfId="12661"/>
    <cellStyle name="Date (short entry) 5 2 29" xfId="12662"/>
    <cellStyle name="Date (short entry) 5 2 3" xfId="12663"/>
    <cellStyle name="Date (short entry) 5 2 30" xfId="12664"/>
    <cellStyle name="Date (short entry) 5 2 31" xfId="12665"/>
    <cellStyle name="Date (short entry) 5 2 32" xfId="12666"/>
    <cellStyle name="Date (short entry) 5 2 33" xfId="12667"/>
    <cellStyle name="Date (short entry) 5 2 34" xfId="12668"/>
    <cellStyle name="Date (short entry) 5 2 35" xfId="38864"/>
    <cellStyle name="Date (short entry) 5 2 4" xfId="12669"/>
    <cellStyle name="Date (short entry) 5 2 5" xfId="12670"/>
    <cellStyle name="Date (short entry) 5 2 6" xfId="12671"/>
    <cellStyle name="Date (short entry) 5 2 7" xfId="12672"/>
    <cellStyle name="Date (short entry) 5 2 8" xfId="12673"/>
    <cellStyle name="Date (short entry) 5 2 9" xfId="12674"/>
    <cellStyle name="Date (short entry) 5 20" xfId="12675"/>
    <cellStyle name="Date (short entry) 5 21" xfId="12676"/>
    <cellStyle name="Date (short entry) 5 22" xfId="12677"/>
    <cellStyle name="Date (short entry) 5 23" xfId="12678"/>
    <cellStyle name="Date (short entry) 5 24" xfId="12679"/>
    <cellStyle name="Date (short entry) 5 25" xfId="12680"/>
    <cellStyle name="Date (short entry) 5 26" xfId="12681"/>
    <cellStyle name="Date (short entry) 5 27" xfId="12682"/>
    <cellStyle name="Date (short entry) 5 28" xfId="12683"/>
    <cellStyle name="Date (short entry) 5 29" xfId="12684"/>
    <cellStyle name="Date (short entry) 5 3" xfId="12685"/>
    <cellStyle name="Date (short entry) 5 3 10" xfId="12686"/>
    <cellStyle name="Date (short entry) 5 3 11" xfId="12687"/>
    <cellStyle name="Date (short entry) 5 3 12" xfId="12688"/>
    <cellStyle name="Date (short entry) 5 3 13" xfId="12689"/>
    <cellStyle name="Date (short entry) 5 3 14" xfId="12690"/>
    <cellStyle name="Date (short entry) 5 3 15" xfId="12691"/>
    <cellStyle name="Date (short entry) 5 3 16" xfId="12692"/>
    <cellStyle name="Date (short entry) 5 3 17" xfId="12693"/>
    <cellStyle name="Date (short entry) 5 3 18" xfId="12694"/>
    <cellStyle name="Date (short entry) 5 3 19" xfId="12695"/>
    <cellStyle name="Date (short entry) 5 3 2" xfId="12696"/>
    <cellStyle name="Date (short entry) 5 3 20" xfId="12697"/>
    <cellStyle name="Date (short entry) 5 3 21" xfId="12698"/>
    <cellStyle name="Date (short entry) 5 3 22" xfId="12699"/>
    <cellStyle name="Date (short entry) 5 3 23" xfId="12700"/>
    <cellStyle name="Date (short entry) 5 3 24" xfId="12701"/>
    <cellStyle name="Date (short entry) 5 3 25" xfId="12702"/>
    <cellStyle name="Date (short entry) 5 3 26" xfId="12703"/>
    <cellStyle name="Date (short entry) 5 3 27" xfId="12704"/>
    <cellStyle name="Date (short entry) 5 3 28" xfId="12705"/>
    <cellStyle name="Date (short entry) 5 3 29" xfId="12706"/>
    <cellStyle name="Date (short entry) 5 3 3" xfId="12707"/>
    <cellStyle name="Date (short entry) 5 3 30" xfId="12708"/>
    <cellStyle name="Date (short entry) 5 3 31" xfId="12709"/>
    <cellStyle name="Date (short entry) 5 3 32" xfId="12710"/>
    <cellStyle name="Date (short entry) 5 3 4" xfId="12711"/>
    <cellStyle name="Date (short entry) 5 3 5" xfId="12712"/>
    <cellStyle name="Date (short entry) 5 3 6" xfId="12713"/>
    <cellStyle name="Date (short entry) 5 3 7" xfId="12714"/>
    <cellStyle name="Date (short entry) 5 3 8" xfId="12715"/>
    <cellStyle name="Date (short entry) 5 3 9" xfId="12716"/>
    <cellStyle name="Date (short entry) 5 30" xfId="12717"/>
    <cellStyle name="Date (short entry) 5 31" xfId="12718"/>
    <cellStyle name="Date (short entry) 5 32" xfId="12719"/>
    <cellStyle name="Date (short entry) 5 33" xfId="12720"/>
    <cellStyle name="Date (short entry) 5 34" xfId="12721"/>
    <cellStyle name="Date (short entry) 5 35" xfId="12722"/>
    <cellStyle name="Date (short entry) 5 36" xfId="38863"/>
    <cellStyle name="Date (short entry) 5 4" xfId="12723"/>
    <cellStyle name="Date (short entry) 5 5" xfId="12724"/>
    <cellStyle name="Date (short entry) 5 6" xfId="12725"/>
    <cellStyle name="Date (short entry) 5 7" xfId="12726"/>
    <cellStyle name="Date (short entry) 5 8" xfId="12727"/>
    <cellStyle name="Date (short entry) 5 9" xfId="12728"/>
    <cellStyle name="Date (short entry) 6" xfId="12729"/>
    <cellStyle name="Date (short entry) 6 10" xfId="12730"/>
    <cellStyle name="Date (short entry) 6 11" xfId="12731"/>
    <cellStyle name="Date (short entry) 6 12" xfId="12732"/>
    <cellStyle name="Date (short entry) 6 13" xfId="12733"/>
    <cellStyle name="Date (short entry) 6 14" xfId="12734"/>
    <cellStyle name="Date (short entry) 6 15" xfId="12735"/>
    <cellStyle name="Date (short entry) 6 16" xfId="12736"/>
    <cellStyle name="Date (short entry) 6 17" xfId="12737"/>
    <cellStyle name="Date (short entry) 6 18" xfId="12738"/>
    <cellStyle name="Date (short entry) 6 19" xfId="12739"/>
    <cellStyle name="Date (short entry) 6 2" xfId="12740"/>
    <cellStyle name="Date (short entry) 6 2 10" xfId="12741"/>
    <cellStyle name="Date (short entry) 6 2 11" xfId="12742"/>
    <cellStyle name="Date (short entry) 6 2 12" xfId="12743"/>
    <cellStyle name="Date (short entry) 6 2 13" xfId="12744"/>
    <cellStyle name="Date (short entry) 6 2 14" xfId="12745"/>
    <cellStyle name="Date (short entry) 6 2 15" xfId="12746"/>
    <cellStyle name="Date (short entry) 6 2 16" xfId="12747"/>
    <cellStyle name="Date (short entry) 6 2 17" xfId="12748"/>
    <cellStyle name="Date (short entry) 6 2 18" xfId="12749"/>
    <cellStyle name="Date (short entry) 6 2 19" xfId="12750"/>
    <cellStyle name="Date (short entry) 6 2 2" xfId="12751"/>
    <cellStyle name="Date (short entry) 6 2 2 10" xfId="12752"/>
    <cellStyle name="Date (short entry) 6 2 2 11" xfId="12753"/>
    <cellStyle name="Date (short entry) 6 2 2 12" xfId="12754"/>
    <cellStyle name="Date (short entry) 6 2 2 13" xfId="12755"/>
    <cellStyle name="Date (short entry) 6 2 2 14" xfId="12756"/>
    <cellStyle name="Date (short entry) 6 2 2 15" xfId="12757"/>
    <cellStyle name="Date (short entry) 6 2 2 16" xfId="12758"/>
    <cellStyle name="Date (short entry) 6 2 2 17" xfId="12759"/>
    <cellStyle name="Date (short entry) 6 2 2 18" xfId="12760"/>
    <cellStyle name="Date (short entry) 6 2 2 19" xfId="12761"/>
    <cellStyle name="Date (short entry) 6 2 2 2" xfId="12762"/>
    <cellStyle name="Date (short entry) 6 2 2 20" xfId="12763"/>
    <cellStyle name="Date (short entry) 6 2 2 21" xfId="12764"/>
    <cellStyle name="Date (short entry) 6 2 2 22" xfId="12765"/>
    <cellStyle name="Date (short entry) 6 2 2 23" xfId="12766"/>
    <cellStyle name="Date (short entry) 6 2 2 24" xfId="12767"/>
    <cellStyle name="Date (short entry) 6 2 2 25" xfId="12768"/>
    <cellStyle name="Date (short entry) 6 2 2 26" xfId="12769"/>
    <cellStyle name="Date (short entry) 6 2 2 27" xfId="12770"/>
    <cellStyle name="Date (short entry) 6 2 2 28" xfId="12771"/>
    <cellStyle name="Date (short entry) 6 2 2 29" xfId="12772"/>
    <cellStyle name="Date (short entry) 6 2 2 3" xfId="12773"/>
    <cellStyle name="Date (short entry) 6 2 2 30" xfId="12774"/>
    <cellStyle name="Date (short entry) 6 2 2 31" xfId="12775"/>
    <cellStyle name="Date (short entry) 6 2 2 32" xfId="12776"/>
    <cellStyle name="Date (short entry) 6 2 2 4" xfId="12777"/>
    <cellStyle name="Date (short entry) 6 2 2 5" xfId="12778"/>
    <cellStyle name="Date (short entry) 6 2 2 6" xfId="12779"/>
    <cellStyle name="Date (short entry) 6 2 2 7" xfId="12780"/>
    <cellStyle name="Date (short entry) 6 2 2 8" xfId="12781"/>
    <cellStyle name="Date (short entry) 6 2 2 9" xfId="12782"/>
    <cellStyle name="Date (short entry) 6 2 20" xfId="12783"/>
    <cellStyle name="Date (short entry) 6 2 21" xfId="12784"/>
    <cellStyle name="Date (short entry) 6 2 22" xfId="12785"/>
    <cellStyle name="Date (short entry) 6 2 23" xfId="12786"/>
    <cellStyle name="Date (short entry) 6 2 24" xfId="12787"/>
    <cellStyle name="Date (short entry) 6 2 25" xfId="12788"/>
    <cellStyle name="Date (short entry) 6 2 26" xfId="12789"/>
    <cellStyle name="Date (short entry) 6 2 27" xfId="12790"/>
    <cellStyle name="Date (short entry) 6 2 28" xfId="12791"/>
    <cellStyle name="Date (short entry) 6 2 29" xfId="12792"/>
    <cellStyle name="Date (short entry) 6 2 3" xfId="12793"/>
    <cellStyle name="Date (short entry) 6 2 30" xfId="12794"/>
    <cellStyle name="Date (short entry) 6 2 31" xfId="12795"/>
    <cellStyle name="Date (short entry) 6 2 32" xfId="12796"/>
    <cellStyle name="Date (short entry) 6 2 33" xfId="12797"/>
    <cellStyle name="Date (short entry) 6 2 34" xfId="12798"/>
    <cellStyle name="Date (short entry) 6 2 35" xfId="38866"/>
    <cellStyle name="Date (short entry) 6 2 4" xfId="12799"/>
    <cellStyle name="Date (short entry) 6 2 5" xfId="12800"/>
    <cellStyle name="Date (short entry) 6 2 6" xfId="12801"/>
    <cellStyle name="Date (short entry) 6 2 7" xfId="12802"/>
    <cellStyle name="Date (short entry) 6 2 8" xfId="12803"/>
    <cellStyle name="Date (short entry) 6 2 9" xfId="12804"/>
    <cellStyle name="Date (short entry) 6 20" xfId="12805"/>
    <cellStyle name="Date (short entry) 6 21" xfId="12806"/>
    <cellStyle name="Date (short entry) 6 22" xfId="12807"/>
    <cellStyle name="Date (short entry) 6 23" xfId="12808"/>
    <cellStyle name="Date (short entry) 6 24" xfId="12809"/>
    <cellStyle name="Date (short entry) 6 25" xfId="12810"/>
    <cellStyle name="Date (short entry) 6 26" xfId="12811"/>
    <cellStyle name="Date (short entry) 6 27" xfId="12812"/>
    <cellStyle name="Date (short entry) 6 28" xfId="12813"/>
    <cellStyle name="Date (short entry) 6 29" xfId="12814"/>
    <cellStyle name="Date (short entry) 6 3" xfId="12815"/>
    <cellStyle name="Date (short entry) 6 3 10" xfId="12816"/>
    <cellStyle name="Date (short entry) 6 3 11" xfId="12817"/>
    <cellStyle name="Date (short entry) 6 3 12" xfId="12818"/>
    <cellStyle name="Date (short entry) 6 3 13" xfId="12819"/>
    <cellStyle name="Date (short entry) 6 3 14" xfId="12820"/>
    <cellStyle name="Date (short entry) 6 3 15" xfId="12821"/>
    <cellStyle name="Date (short entry) 6 3 16" xfId="12822"/>
    <cellStyle name="Date (short entry) 6 3 17" xfId="12823"/>
    <cellStyle name="Date (short entry) 6 3 18" xfId="12824"/>
    <cellStyle name="Date (short entry) 6 3 19" xfId="12825"/>
    <cellStyle name="Date (short entry) 6 3 2" xfId="12826"/>
    <cellStyle name="Date (short entry) 6 3 2 10" xfId="12827"/>
    <cellStyle name="Date (short entry) 6 3 2 11" xfId="12828"/>
    <cellStyle name="Date (short entry) 6 3 2 12" xfId="12829"/>
    <cellStyle name="Date (short entry) 6 3 2 13" xfId="12830"/>
    <cellStyle name="Date (short entry) 6 3 2 14" xfId="12831"/>
    <cellStyle name="Date (short entry) 6 3 2 15" xfId="12832"/>
    <cellStyle name="Date (short entry) 6 3 2 16" xfId="12833"/>
    <cellStyle name="Date (short entry) 6 3 2 17" xfId="12834"/>
    <cellStyle name="Date (short entry) 6 3 2 18" xfId="12835"/>
    <cellStyle name="Date (short entry) 6 3 2 19" xfId="12836"/>
    <cellStyle name="Date (short entry) 6 3 2 2" xfId="12837"/>
    <cellStyle name="Date (short entry) 6 3 2 20" xfId="12838"/>
    <cellStyle name="Date (short entry) 6 3 2 21" xfId="12839"/>
    <cellStyle name="Date (short entry) 6 3 2 22" xfId="12840"/>
    <cellStyle name="Date (short entry) 6 3 2 23" xfId="12841"/>
    <cellStyle name="Date (short entry) 6 3 2 24" xfId="12842"/>
    <cellStyle name="Date (short entry) 6 3 2 25" xfId="12843"/>
    <cellStyle name="Date (short entry) 6 3 2 26" xfId="12844"/>
    <cellStyle name="Date (short entry) 6 3 2 27" xfId="12845"/>
    <cellStyle name="Date (short entry) 6 3 2 28" xfId="12846"/>
    <cellStyle name="Date (short entry) 6 3 2 29" xfId="12847"/>
    <cellStyle name="Date (short entry) 6 3 2 3" xfId="12848"/>
    <cellStyle name="Date (short entry) 6 3 2 30" xfId="12849"/>
    <cellStyle name="Date (short entry) 6 3 2 31" xfId="12850"/>
    <cellStyle name="Date (short entry) 6 3 2 32" xfId="12851"/>
    <cellStyle name="Date (short entry) 6 3 2 4" xfId="12852"/>
    <cellStyle name="Date (short entry) 6 3 2 5" xfId="12853"/>
    <cellStyle name="Date (short entry) 6 3 2 6" xfId="12854"/>
    <cellStyle name="Date (short entry) 6 3 2 7" xfId="12855"/>
    <cellStyle name="Date (short entry) 6 3 2 8" xfId="12856"/>
    <cellStyle name="Date (short entry) 6 3 2 9" xfId="12857"/>
    <cellStyle name="Date (short entry) 6 3 20" xfId="12858"/>
    <cellStyle name="Date (short entry) 6 3 21" xfId="12859"/>
    <cellStyle name="Date (short entry) 6 3 22" xfId="12860"/>
    <cellStyle name="Date (short entry) 6 3 23" xfId="12861"/>
    <cellStyle name="Date (short entry) 6 3 24" xfId="12862"/>
    <cellStyle name="Date (short entry) 6 3 25" xfId="12863"/>
    <cellStyle name="Date (short entry) 6 3 26" xfId="12864"/>
    <cellStyle name="Date (short entry) 6 3 27" xfId="12865"/>
    <cellStyle name="Date (short entry) 6 3 28" xfId="12866"/>
    <cellStyle name="Date (short entry) 6 3 29" xfId="12867"/>
    <cellStyle name="Date (short entry) 6 3 3" xfId="12868"/>
    <cellStyle name="Date (short entry) 6 3 30" xfId="12869"/>
    <cellStyle name="Date (short entry) 6 3 31" xfId="12870"/>
    <cellStyle name="Date (short entry) 6 3 32" xfId="12871"/>
    <cellStyle name="Date (short entry) 6 3 33" xfId="12872"/>
    <cellStyle name="Date (short entry) 6 3 34" xfId="12873"/>
    <cellStyle name="Date (short entry) 6 3 35" xfId="38867"/>
    <cellStyle name="Date (short entry) 6 3 4" xfId="12874"/>
    <cellStyle name="Date (short entry) 6 3 5" xfId="12875"/>
    <cellStyle name="Date (short entry) 6 3 6" xfId="12876"/>
    <cellStyle name="Date (short entry) 6 3 7" xfId="12877"/>
    <cellStyle name="Date (short entry) 6 3 8" xfId="12878"/>
    <cellStyle name="Date (short entry) 6 3 9" xfId="12879"/>
    <cellStyle name="Date (short entry) 6 30" xfId="12880"/>
    <cellStyle name="Date (short entry) 6 31" xfId="12881"/>
    <cellStyle name="Date (short entry) 6 32" xfId="12882"/>
    <cellStyle name="Date (short entry) 6 33" xfId="12883"/>
    <cellStyle name="Date (short entry) 6 34" xfId="12884"/>
    <cellStyle name="Date (short entry) 6 35" xfId="12885"/>
    <cellStyle name="Date (short entry) 6 36" xfId="12886"/>
    <cellStyle name="Date (short entry) 6 37" xfId="38865"/>
    <cellStyle name="Date (short entry) 6 4" xfId="12887"/>
    <cellStyle name="Date (short entry) 6 4 10" xfId="12888"/>
    <cellStyle name="Date (short entry) 6 4 11" xfId="12889"/>
    <cellStyle name="Date (short entry) 6 4 12" xfId="12890"/>
    <cellStyle name="Date (short entry) 6 4 13" xfId="12891"/>
    <cellStyle name="Date (short entry) 6 4 14" xfId="40018"/>
    <cellStyle name="Date (short entry) 6 4 2" xfId="12892"/>
    <cellStyle name="Date (short entry) 6 4 3" xfId="12893"/>
    <cellStyle name="Date (short entry) 6 4 4" xfId="12894"/>
    <cellStyle name="Date (short entry) 6 4 5" xfId="12895"/>
    <cellStyle name="Date (short entry) 6 4 6" xfId="12896"/>
    <cellStyle name="Date (short entry) 6 4 7" xfId="12897"/>
    <cellStyle name="Date (short entry) 6 4 8" xfId="12898"/>
    <cellStyle name="Date (short entry) 6 4 9" xfId="12899"/>
    <cellStyle name="Date (short entry) 6 5" xfId="12900"/>
    <cellStyle name="Date (short entry) 6 6" xfId="12901"/>
    <cellStyle name="Date (short entry) 6 7" xfId="12902"/>
    <cellStyle name="Date (short entry) 6 8" xfId="12903"/>
    <cellStyle name="Date (short entry) 6 9" xfId="12904"/>
    <cellStyle name="Date (short entry) 7" xfId="12905"/>
    <cellStyle name="Date (short entry) 7 10" xfId="12906"/>
    <cellStyle name="Date (short entry) 7 11" xfId="12907"/>
    <cellStyle name="Date (short entry) 7 12" xfId="12908"/>
    <cellStyle name="Date (short entry) 7 13" xfId="12909"/>
    <cellStyle name="Date (short entry) 7 2" xfId="12910"/>
    <cellStyle name="Date (short entry) 7 3" xfId="12911"/>
    <cellStyle name="Date (short entry) 7 4" xfId="12912"/>
    <cellStyle name="Date (short entry) 7 5" xfId="12913"/>
    <cellStyle name="Date (short entry) 7 6" xfId="12914"/>
    <cellStyle name="Date (short entry) 7 7" xfId="12915"/>
    <cellStyle name="Date (short entry) 7 8" xfId="12916"/>
    <cellStyle name="Date (short entry) 7 9" xfId="12917"/>
    <cellStyle name="Date (short entry) 8" xfId="12918"/>
    <cellStyle name="Date (short entry) 9" xfId="38549"/>
    <cellStyle name="Date (short)" xfId="9"/>
    <cellStyle name="Date (short) 2" xfId="212"/>
    <cellStyle name="Date (short) 2 2" xfId="12919"/>
    <cellStyle name="Date (short) 2 3" xfId="12920"/>
    <cellStyle name="Date (short) 3" xfId="213"/>
    <cellStyle name="Date 10" xfId="214"/>
    <cellStyle name="Date 11" xfId="215"/>
    <cellStyle name="Date 12" xfId="216"/>
    <cellStyle name="Date 13" xfId="217"/>
    <cellStyle name="Date 14" xfId="218"/>
    <cellStyle name="Date 15" xfId="219"/>
    <cellStyle name="Date 16" xfId="220"/>
    <cellStyle name="Date 17" xfId="221"/>
    <cellStyle name="Date 18" xfId="222"/>
    <cellStyle name="Date 19" xfId="223"/>
    <cellStyle name="Date 2" xfId="224"/>
    <cellStyle name="Date 2 2" xfId="225"/>
    <cellStyle name="Date 2 3" xfId="12921"/>
    <cellStyle name="Date 2 4" xfId="12922"/>
    <cellStyle name="Date 20" xfId="226"/>
    <cellStyle name="Date 21" xfId="227"/>
    <cellStyle name="Date 22" xfId="228"/>
    <cellStyle name="Date 23" xfId="229"/>
    <cellStyle name="Date 24" xfId="230"/>
    <cellStyle name="Date 25" xfId="231"/>
    <cellStyle name="Date 26" xfId="232"/>
    <cellStyle name="Date 27" xfId="233"/>
    <cellStyle name="Date 28" xfId="234"/>
    <cellStyle name="Date 29" xfId="235"/>
    <cellStyle name="Date 3" xfId="236"/>
    <cellStyle name="Date 3 2" xfId="12923"/>
    <cellStyle name="Date 3 3" xfId="12924"/>
    <cellStyle name="Date 30" xfId="237"/>
    <cellStyle name="Date 31" xfId="238"/>
    <cellStyle name="Date 32" xfId="239"/>
    <cellStyle name="Date 33" xfId="240"/>
    <cellStyle name="Date 34" xfId="241"/>
    <cellStyle name="Date 35" xfId="242"/>
    <cellStyle name="Date 36" xfId="243"/>
    <cellStyle name="Date 37" xfId="244"/>
    <cellStyle name="Date 38" xfId="245"/>
    <cellStyle name="Date 39" xfId="246"/>
    <cellStyle name="Date 4" xfId="247"/>
    <cellStyle name="Date 40" xfId="248"/>
    <cellStyle name="Date 41" xfId="249"/>
    <cellStyle name="Date 42" xfId="250"/>
    <cellStyle name="Date 43" xfId="251"/>
    <cellStyle name="Date 44" xfId="252"/>
    <cellStyle name="Date 45" xfId="253"/>
    <cellStyle name="Date 46" xfId="254"/>
    <cellStyle name="Date 47" xfId="255"/>
    <cellStyle name="Date 48" xfId="12925"/>
    <cellStyle name="Date 49" xfId="12926"/>
    <cellStyle name="Date 5" xfId="256"/>
    <cellStyle name="Date 50" xfId="12927"/>
    <cellStyle name="Date 51" xfId="12928"/>
    <cellStyle name="Date 52" xfId="12929"/>
    <cellStyle name="Date 53" xfId="12930"/>
    <cellStyle name="Date 54" xfId="12931"/>
    <cellStyle name="Date 55" xfId="12932"/>
    <cellStyle name="Date 56" xfId="12933"/>
    <cellStyle name="Date 57" xfId="12934"/>
    <cellStyle name="Date 58" xfId="12935"/>
    <cellStyle name="Date 59" xfId="12936"/>
    <cellStyle name="Date 6" xfId="257"/>
    <cellStyle name="Date 60" xfId="12937"/>
    <cellStyle name="Date 61" xfId="12938"/>
    <cellStyle name="Date 62" xfId="12939"/>
    <cellStyle name="Date 63" xfId="12940"/>
    <cellStyle name="Date 64" xfId="12941"/>
    <cellStyle name="Date 65" xfId="12942"/>
    <cellStyle name="Date 66" xfId="12943"/>
    <cellStyle name="Date 67" xfId="40254"/>
    <cellStyle name="Date 68" xfId="40255"/>
    <cellStyle name="Date 69" xfId="40256"/>
    <cellStyle name="Date 7" xfId="258"/>
    <cellStyle name="Date 70" xfId="40257"/>
    <cellStyle name="Date 71" xfId="40258"/>
    <cellStyle name="Date 72" xfId="40259"/>
    <cellStyle name="Date 73" xfId="40260"/>
    <cellStyle name="Date 74" xfId="40261"/>
    <cellStyle name="Date 8" xfId="259"/>
    <cellStyle name="Date 9" xfId="260"/>
    <cellStyle name="Date and Time" xfId="12944"/>
    <cellStyle name="Date and Time 2" xfId="12945"/>
    <cellStyle name="Date and Time 3" xfId="12946"/>
    <cellStyle name="Date Heading" xfId="261"/>
    <cellStyle name="Date Heading 2" xfId="12947"/>
    <cellStyle name="Date Heading 2 2" xfId="12948"/>
    <cellStyle name="Date Heading 3" xfId="12949"/>
    <cellStyle name="Date Heading 4" xfId="12950"/>
    <cellStyle name="Disclosure Date" xfId="10"/>
    <cellStyle name="Disclosure Date 2" xfId="12951"/>
    <cellStyle name="Disclosure Date 2 10" xfId="12952"/>
    <cellStyle name="Disclosure Date 2 11" xfId="12953"/>
    <cellStyle name="Disclosure Date 2 12" xfId="12954"/>
    <cellStyle name="Disclosure Date 2 13" xfId="12955"/>
    <cellStyle name="Disclosure Date 2 14" xfId="12956"/>
    <cellStyle name="Disclosure Date 2 15" xfId="12957"/>
    <cellStyle name="Disclosure Date 2 16" xfId="12958"/>
    <cellStyle name="Disclosure Date 2 17" xfId="12959"/>
    <cellStyle name="Disclosure Date 2 18" xfId="12960"/>
    <cellStyle name="Disclosure Date 2 19" xfId="12961"/>
    <cellStyle name="Disclosure Date 2 2" xfId="12962"/>
    <cellStyle name="Disclosure Date 2 2 10" xfId="12963"/>
    <cellStyle name="Disclosure Date 2 2 11" xfId="12964"/>
    <cellStyle name="Disclosure Date 2 2 12" xfId="12965"/>
    <cellStyle name="Disclosure Date 2 2 13" xfId="12966"/>
    <cellStyle name="Disclosure Date 2 2 14" xfId="12967"/>
    <cellStyle name="Disclosure Date 2 2 15" xfId="12968"/>
    <cellStyle name="Disclosure Date 2 2 16" xfId="12969"/>
    <cellStyle name="Disclosure Date 2 2 17" xfId="12970"/>
    <cellStyle name="Disclosure Date 2 2 18" xfId="12971"/>
    <cellStyle name="Disclosure Date 2 2 19" xfId="12972"/>
    <cellStyle name="Disclosure Date 2 2 2" xfId="12973"/>
    <cellStyle name="Disclosure Date 2 2 2 10" xfId="12974"/>
    <cellStyle name="Disclosure Date 2 2 2 11" xfId="12975"/>
    <cellStyle name="Disclosure Date 2 2 2 12" xfId="12976"/>
    <cellStyle name="Disclosure Date 2 2 2 13" xfId="12977"/>
    <cellStyle name="Disclosure Date 2 2 2 14" xfId="12978"/>
    <cellStyle name="Disclosure Date 2 2 2 15" xfId="12979"/>
    <cellStyle name="Disclosure Date 2 2 2 16" xfId="12980"/>
    <cellStyle name="Disclosure Date 2 2 2 17" xfId="12981"/>
    <cellStyle name="Disclosure Date 2 2 2 18" xfId="12982"/>
    <cellStyle name="Disclosure Date 2 2 2 19" xfId="12983"/>
    <cellStyle name="Disclosure Date 2 2 2 2" xfId="12984"/>
    <cellStyle name="Disclosure Date 2 2 2 2 10" xfId="12985"/>
    <cellStyle name="Disclosure Date 2 2 2 2 11" xfId="12986"/>
    <cellStyle name="Disclosure Date 2 2 2 2 12" xfId="12987"/>
    <cellStyle name="Disclosure Date 2 2 2 2 13" xfId="12988"/>
    <cellStyle name="Disclosure Date 2 2 2 2 14" xfId="12989"/>
    <cellStyle name="Disclosure Date 2 2 2 2 15" xfId="12990"/>
    <cellStyle name="Disclosure Date 2 2 2 2 16" xfId="12991"/>
    <cellStyle name="Disclosure Date 2 2 2 2 17" xfId="12992"/>
    <cellStyle name="Disclosure Date 2 2 2 2 18" xfId="12993"/>
    <cellStyle name="Disclosure Date 2 2 2 2 19" xfId="12994"/>
    <cellStyle name="Disclosure Date 2 2 2 2 2" xfId="12995"/>
    <cellStyle name="Disclosure Date 2 2 2 2 20" xfId="12996"/>
    <cellStyle name="Disclosure Date 2 2 2 2 21" xfId="12997"/>
    <cellStyle name="Disclosure Date 2 2 2 2 22" xfId="12998"/>
    <cellStyle name="Disclosure Date 2 2 2 2 23" xfId="12999"/>
    <cellStyle name="Disclosure Date 2 2 2 2 24" xfId="13000"/>
    <cellStyle name="Disclosure Date 2 2 2 2 25" xfId="13001"/>
    <cellStyle name="Disclosure Date 2 2 2 2 26" xfId="13002"/>
    <cellStyle name="Disclosure Date 2 2 2 2 27" xfId="13003"/>
    <cellStyle name="Disclosure Date 2 2 2 2 28" xfId="13004"/>
    <cellStyle name="Disclosure Date 2 2 2 2 29" xfId="13005"/>
    <cellStyle name="Disclosure Date 2 2 2 2 3" xfId="13006"/>
    <cellStyle name="Disclosure Date 2 2 2 2 30" xfId="13007"/>
    <cellStyle name="Disclosure Date 2 2 2 2 31" xfId="13008"/>
    <cellStyle name="Disclosure Date 2 2 2 2 32" xfId="13009"/>
    <cellStyle name="Disclosure Date 2 2 2 2 4" xfId="13010"/>
    <cellStyle name="Disclosure Date 2 2 2 2 5" xfId="13011"/>
    <cellStyle name="Disclosure Date 2 2 2 2 6" xfId="13012"/>
    <cellStyle name="Disclosure Date 2 2 2 2 7" xfId="13013"/>
    <cellStyle name="Disclosure Date 2 2 2 2 8" xfId="13014"/>
    <cellStyle name="Disclosure Date 2 2 2 2 9" xfId="13015"/>
    <cellStyle name="Disclosure Date 2 2 2 20" xfId="13016"/>
    <cellStyle name="Disclosure Date 2 2 2 21" xfId="13017"/>
    <cellStyle name="Disclosure Date 2 2 2 22" xfId="13018"/>
    <cellStyle name="Disclosure Date 2 2 2 23" xfId="13019"/>
    <cellStyle name="Disclosure Date 2 2 2 24" xfId="13020"/>
    <cellStyle name="Disclosure Date 2 2 2 25" xfId="13021"/>
    <cellStyle name="Disclosure Date 2 2 2 26" xfId="13022"/>
    <cellStyle name="Disclosure Date 2 2 2 27" xfId="13023"/>
    <cellStyle name="Disclosure Date 2 2 2 28" xfId="13024"/>
    <cellStyle name="Disclosure Date 2 2 2 29" xfId="13025"/>
    <cellStyle name="Disclosure Date 2 2 2 3" xfId="13026"/>
    <cellStyle name="Disclosure Date 2 2 2 30" xfId="13027"/>
    <cellStyle name="Disclosure Date 2 2 2 31" xfId="13028"/>
    <cellStyle name="Disclosure Date 2 2 2 32" xfId="13029"/>
    <cellStyle name="Disclosure Date 2 2 2 33" xfId="13030"/>
    <cellStyle name="Disclosure Date 2 2 2 34" xfId="13031"/>
    <cellStyle name="Disclosure Date 2 2 2 35" xfId="38870"/>
    <cellStyle name="Disclosure Date 2 2 2 35 2" xfId="40298"/>
    <cellStyle name="Disclosure Date 2 2 2 4" xfId="13032"/>
    <cellStyle name="Disclosure Date 2 2 2 5" xfId="13033"/>
    <cellStyle name="Disclosure Date 2 2 2 6" xfId="13034"/>
    <cellStyle name="Disclosure Date 2 2 2 7" xfId="13035"/>
    <cellStyle name="Disclosure Date 2 2 2 8" xfId="13036"/>
    <cellStyle name="Disclosure Date 2 2 2 9" xfId="13037"/>
    <cellStyle name="Disclosure Date 2 2 20" xfId="13038"/>
    <cellStyle name="Disclosure Date 2 2 21" xfId="13039"/>
    <cellStyle name="Disclosure Date 2 2 22" xfId="13040"/>
    <cellStyle name="Disclosure Date 2 2 23" xfId="13041"/>
    <cellStyle name="Disclosure Date 2 2 24" xfId="13042"/>
    <cellStyle name="Disclosure Date 2 2 25" xfId="13043"/>
    <cellStyle name="Disclosure Date 2 2 26" xfId="13044"/>
    <cellStyle name="Disclosure Date 2 2 27" xfId="13045"/>
    <cellStyle name="Disclosure Date 2 2 28" xfId="13046"/>
    <cellStyle name="Disclosure Date 2 2 29" xfId="13047"/>
    <cellStyle name="Disclosure Date 2 2 3" xfId="13048"/>
    <cellStyle name="Disclosure Date 2 2 3 10" xfId="13049"/>
    <cellStyle name="Disclosure Date 2 2 3 11" xfId="13050"/>
    <cellStyle name="Disclosure Date 2 2 3 12" xfId="13051"/>
    <cellStyle name="Disclosure Date 2 2 3 13" xfId="13052"/>
    <cellStyle name="Disclosure Date 2 2 3 14" xfId="13053"/>
    <cellStyle name="Disclosure Date 2 2 3 15" xfId="13054"/>
    <cellStyle name="Disclosure Date 2 2 3 16" xfId="13055"/>
    <cellStyle name="Disclosure Date 2 2 3 17" xfId="13056"/>
    <cellStyle name="Disclosure Date 2 2 3 18" xfId="13057"/>
    <cellStyle name="Disclosure Date 2 2 3 19" xfId="13058"/>
    <cellStyle name="Disclosure Date 2 2 3 2" xfId="13059"/>
    <cellStyle name="Disclosure Date 2 2 3 20" xfId="13060"/>
    <cellStyle name="Disclosure Date 2 2 3 21" xfId="13061"/>
    <cellStyle name="Disclosure Date 2 2 3 22" xfId="13062"/>
    <cellStyle name="Disclosure Date 2 2 3 23" xfId="13063"/>
    <cellStyle name="Disclosure Date 2 2 3 24" xfId="13064"/>
    <cellStyle name="Disclosure Date 2 2 3 25" xfId="13065"/>
    <cellStyle name="Disclosure Date 2 2 3 26" xfId="13066"/>
    <cellStyle name="Disclosure Date 2 2 3 27" xfId="13067"/>
    <cellStyle name="Disclosure Date 2 2 3 28" xfId="13068"/>
    <cellStyle name="Disclosure Date 2 2 3 29" xfId="13069"/>
    <cellStyle name="Disclosure Date 2 2 3 3" xfId="13070"/>
    <cellStyle name="Disclosure Date 2 2 3 30" xfId="13071"/>
    <cellStyle name="Disclosure Date 2 2 3 31" xfId="13072"/>
    <cellStyle name="Disclosure Date 2 2 3 32" xfId="13073"/>
    <cellStyle name="Disclosure Date 2 2 3 4" xfId="13074"/>
    <cellStyle name="Disclosure Date 2 2 3 5" xfId="13075"/>
    <cellStyle name="Disclosure Date 2 2 3 6" xfId="13076"/>
    <cellStyle name="Disclosure Date 2 2 3 7" xfId="13077"/>
    <cellStyle name="Disclosure Date 2 2 3 8" xfId="13078"/>
    <cellStyle name="Disclosure Date 2 2 3 9" xfId="13079"/>
    <cellStyle name="Disclosure Date 2 2 30" xfId="13080"/>
    <cellStyle name="Disclosure Date 2 2 31" xfId="13081"/>
    <cellStyle name="Disclosure Date 2 2 32" xfId="13082"/>
    <cellStyle name="Disclosure Date 2 2 33" xfId="13083"/>
    <cellStyle name="Disclosure Date 2 2 34" xfId="13084"/>
    <cellStyle name="Disclosure Date 2 2 35" xfId="13085"/>
    <cellStyle name="Disclosure Date 2 2 36" xfId="38869"/>
    <cellStyle name="Disclosure Date 2 2 4" xfId="13086"/>
    <cellStyle name="Disclosure Date 2 2 5" xfId="13087"/>
    <cellStyle name="Disclosure Date 2 2 6" xfId="13088"/>
    <cellStyle name="Disclosure Date 2 2 7" xfId="13089"/>
    <cellStyle name="Disclosure Date 2 2 8" xfId="13090"/>
    <cellStyle name="Disclosure Date 2 2 9" xfId="13091"/>
    <cellStyle name="Disclosure Date 2 20" xfId="13092"/>
    <cellStyle name="Disclosure Date 2 21" xfId="13093"/>
    <cellStyle name="Disclosure Date 2 22" xfId="13094"/>
    <cellStyle name="Disclosure Date 2 23" xfId="13095"/>
    <cellStyle name="Disclosure Date 2 24" xfId="13096"/>
    <cellStyle name="Disclosure Date 2 25" xfId="13097"/>
    <cellStyle name="Disclosure Date 2 26" xfId="13098"/>
    <cellStyle name="Disclosure Date 2 27" xfId="13099"/>
    <cellStyle name="Disclosure Date 2 28" xfId="13100"/>
    <cellStyle name="Disclosure Date 2 29" xfId="13101"/>
    <cellStyle name="Disclosure Date 2 3" xfId="13102"/>
    <cellStyle name="Disclosure Date 2 3 10" xfId="13103"/>
    <cellStyle name="Disclosure Date 2 3 11" xfId="13104"/>
    <cellStyle name="Disclosure Date 2 3 12" xfId="13105"/>
    <cellStyle name="Disclosure Date 2 3 13" xfId="13106"/>
    <cellStyle name="Disclosure Date 2 3 14" xfId="13107"/>
    <cellStyle name="Disclosure Date 2 3 15" xfId="13108"/>
    <cellStyle name="Disclosure Date 2 3 16" xfId="13109"/>
    <cellStyle name="Disclosure Date 2 3 17" xfId="13110"/>
    <cellStyle name="Disclosure Date 2 3 18" xfId="13111"/>
    <cellStyle name="Disclosure Date 2 3 19" xfId="13112"/>
    <cellStyle name="Disclosure Date 2 3 2" xfId="13113"/>
    <cellStyle name="Disclosure Date 2 3 2 10" xfId="13114"/>
    <cellStyle name="Disclosure Date 2 3 2 11" xfId="13115"/>
    <cellStyle name="Disclosure Date 2 3 2 12" xfId="13116"/>
    <cellStyle name="Disclosure Date 2 3 2 13" xfId="13117"/>
    <cellStyle name="Disclosure Date 2 3 2 14" xfId="13118"/>
    <cellStyle name="Disclosure Date 2 3 2 15" xfId="13119"/>
    <cellStyle name="Disclosure Date 2 3 2 16" xfId="13120"/>
    <cellStyle name="Disclosure Date 2 3 2 17" xfId="13121"/>
    <cellStyle name="Disclosure Date 2 3 2 18" xfId="13122"/>
    <cellStyle name="Disclosure Date 2 3 2 19" xfId="13123"/>
    <cellStyle name="Disclosure Date 2 3 2 2" xfId="13124"/>
    <cellStyle name="Disclosure Date 2 3 2 2 10" xfId="13125"/>
    <cellStyle name="Disclosure Date 2 3 2 2 11" xfId="13126"/>
    <cellStyle name="Disclosure Date 2 3 2 2 12" xfId="13127"/>
    <cellStyle name="Disclosure Date 2 3 2 2 13" xfId="13128"/>
    <cellStyle name="Disclosure Date 2 3 2 2 14" xfId="13129"/>
    <cellStyle name="Disclosure Date 2 3 2 2 15" xfId="13130"/>
    <cellStyle name="Disclosure Date 2 3 2 2 16" xfId="13131"/>
    <cellStyle name="Disclosure Date 2 3 2 2 17" xfId="13132"/>
    <cellStyle name="Disclosure Date 2 3 2 2 18" xfId="13133"/>
    <cellStyle name="Disclosure Date 2 3 2 2 19" xfId="13134"/>
    <cellStyle name="Disclosure Date 2 3 2 2 2" xfId="13135"/>
    <cellStyle name="Disclosure Date 2 3 2 2 20" xfId="13136"/>
    <cellStyle name="Disclosure Date 2 3 2 2 21" xfId="13137"/>
    <cellStyle name="Disclosure Date 2 3 2 2 22" xfId="13138"/>
    <cellStyle name="Disclosure Date 2 3 2 2 23" xfId="13139"/>
    <cellStyle name="Disclosure Date 2 3 2 2 24" xfId="13140"/>
    <cellStyle name="Disclosure Date 2 3 2 2 25" xfId="13141"/>
    <cellStyle name="Disclosure Date 2 3 2 2 26" xfId="13142"/>
    <cellStyle name="Disclosure Date 2 3 2 2 27" xfId="13143"/>
    <cellStyle name="Disclosure Date 2 3 2 2 28" xfId="13144"/>
    <cellStyle name="Disclosure Date 2 3 2 2 29" xfId="13145"/>
    <cellStyle name="Disclosure Date 2 3 2 2 3" xfId="13146"/>
    <cellStyle name="Disclosure Date 2 3 2 2 30" xfId="13147"/>
    <cellStyle name="Disclosure Date 2 3 2 2 31" xfId="13148"/>
    <cellStyle name="Disclosure Date 2 3 2 2 32" xfId="13149"/>
    <cellStyle name="Disclosure Date 2 3 2 2 4" xfId="13150"/>
    <cellStyle name="Disclosure Date 2 3 2 2 5" xfId="13151"/>
    <cellStyle name="Disclosure Date 2 3 2 2 6" xfId="13152"/>
    <cellStyle name="Disclosure Date 2 3 2 2 7" xfId="13153"/>
    <cellStyle name="Disclosure Date 2 3 2 2 8" xfId="13154"/>
    <cellStyle name="Disclosure Date 2 3 2 2 9" xfId="13155"/>
    <cellStyle name="Disclosure Date 2 3 2 20" xfId="13156"/>
    <cellStyle name="Disclosure Date 2 3 2 21" xfId="13157"/>
    <cellStyle name="Disclosure Date 2 3 2 22" xfId="13158"/>
    <cellStyle name="Disclosure Date 2 3 2 23" xfId="13159"/>
    <cellStyle name="Disclosure Date 2 3 2 24" xfId="13160"/>
    <cellStyle name="Disclosure Date 2 3 2 25" xfId="13161"/>
    <cellStyle name="Disclosure Date 2 3 2 26" xfId="13162"/>
    <cellStyle name="Disclosure Date 2 3 2 27" xfId="13163"/>
    <cellStyle name="Disclosure Date 2 3 2 28" xfId="13164"/>
    <cellStyle name="Disclosure Date 2 3 2 29" xfId="13165"/>
    <cellStyle name="Disclosure Date 2 3 2 3" xfId="13166"/>
    <cellStyle name="Disclosure Date 2 3 2 30" xfId="13167"/>
    <cellStyle name="Disclosure Date 2 3 2 31" xfId="13168"/>
    <cellStyle name="Disclosure Date 2 3 2 32" xfId="13169"/>
    <cellStyle name="Disclosure Date 2 3 2 33" xfId="13170"/>
    <cellStyle name="Disclosure Date 2 3 2 34" xfId="13171"/>
    <cellStyle name="Disclosure Date 2 3 2 35" xfId="38872"/>
    <cellStyle name="Disclosure Date 2 3 2 4" xfId="13172"/>
    <cellStyle name="Disclosure Date 2 3 2 5" xfId="13173"/>
    <cellStyle name="Disclosure Date 2 3 2 6" xfId="13174"/>
    <cellStyle name="Disclosure Date 2 3 2 7" xfId="13175"/>
    <cellStyle name="Disclosure Date 2 3 2 8" xfId="13176"/>
    <cellStyle name="Disclosure Date 2 3 2 9" xfId="13177"/>
    <cellStyle name="Disclosure Date 2 3 20" xfId="13178"/>
    <cellStyle name="Disclosure Date 2 3 21" xfId="13179"/>
    <cellStyle name="Disclosure Date 2 3 22" xfId="13180"/>
    <cellStyle name="Disclosure Date 2 3 23" xfId="13181"/>
    <cellStyle name="Disclosure Date 2 3 24" xfId="13182"/>
    <cellStyle name="Disclosure Date 2 3 25" xfId="13183"/>
    <cellStyle name="Disclosure Date 2 3 26" xfId="13184"/>
    <cellStyle name="Disclosure Date 2 3 27" xfId="13185"/>
    <cellStyle name="Disclosure Date 2 3 28" xfId="13186"/>
    <cellStyle name="Disclosure Date 2 3 29" xfId="13187"/>
    <cellStyle name="Disclosure Date 2 3 3" xfId="13188"/>
    <cellStyle name="Disclosure Date 2 3 3 10" xfId="13189"/>
    <cellStyle name="Disclosure Date 2 3 3 11" xfId="13190"/>
    <cellStyle name="Disclosure Date 2 3 3 12" xfId="13191"/>
    <cellStyle name="Disclosure Date 2 3 3 13" xfId="13192"/>
    <cellStyle name="Disclosure Date 2 3 3 14" xfId="13193"/>
    <cellStyle name="Disclosure Date 2 3 3 15" xfId="13194"/>
    <cellStyle name="Disclosure Date 2 3 3 16" xfId="13195"/>
    <cellStyle name="Disclosure Date 2 3 3 17" xfId="13196"/>
    <cellStyle name="Disclosure Date 2 3 3 18" xfId="13197"/>
    <cellStyle name="Disclosure Date 2 3 3 19" xfId="13198"/>
    <cellStyle name="Disclosure Date 2 3 3 2" xfId="13199"/>
    <cellStyle name="Disclosure Date 2 3 3 20" xfId="13200"/>
    <cellStyle name="Disclosure Date 2 3 3 21" xfId="13201"/>
    <cellStyle name="Disclosure Date 2 3 3 22" xfId="13202"/>
    <cellStyle name="Disclosure Date 2 3 3 23" xfId="13203"/>
    <cellStyle name="Disclosure Date 2 3 3 24" xfId="13204"/>
    <cellStyle name="Disclosure Date 2 3 3 25" xfId="13205"/>
    <cellStyle name="Disclosure Date 2 3 3 26" xfId="13206"/>
    <cellStyle name="Disclosure Date 2 3 3 27" xfId="13207"/>
    <cellStyle name="Disclosure Date 2 3 3 28" xfId="13208"/>
    <cellStyle name="Disclosure Date 2 3 3 29" xfId="13209"/>
    <cellStyle name="Disclosure Date 2 3 3 3" xfId="13210"/>
    <cellStyle name="Disclosure Date 2 3 3 30" xfId="13211"/>
    <cellStyle name="Disclosure Date 2 3 3 31" xfId="13212"/>
    <cellStyle name="Disclosure Date 2 3 3 32" xfId="13213"/>
    <cellStyle name="Disclosure Date 2 3 3 4" xfId="13214"/>
    <cellStyle name="Disclosure Date 2 3 3 5" xfId="13215"/>
    <cellStyle name="Disclosure Date 2 3 3 6" xfId="13216"/>
    <cellStyle name="Disclosure Date 2 3 3 7" xfId="13217"/>
    <cellStyle name="Disclosure Date 2 3 3 8" xfId="13218"/>
    <cellStyle name="Disclosure Date 2 3 3 9" xfId="13219"/>
    <cellStyle name="Disclosure Date 2 3 30" xfId="13220"/>
    <cellStyle name="Disclosure Date 2 3 31" xfId="13221"/>
    <cellStyle name="Disclosure Date 2 3 32" xfId="13222"/>
    <cellStyle name="Disclosure Date 2 3 33" xfId="13223"/>
    <cellStyle name="Disclosure Date 2 3 34" xfId="13224"/>
    <cellStyle name="Disclosure Date 2 3 35" xfId="13225"/>
    <cellStyle name="Disclosure Date 2 3 36" xfId="38871"/>
    <cellStyle name="Disclosure Date 2 3 4" xfId="13226"/>
    <cellStyle name="Disclosure Date 2 3 5" xfId="13227"/>
    <cellStyle name="Disclosure Date 2 3 6" xfId="13228"/>
    <cellStyle name="Disclosure Date 2 3 7" xfId="13229"/>
    <cellStyle name="Disclosure Date 2 3 8" xfId="13230"/>
    <cellStyle name="Disclosure Date 2 3 9" xfId="13231"/>
    <cellStyle name="Disclosure Date 2 30" xfId="13232"/>
    <cellStyle name="Disclosure Date 2 31" xfId="13233"/>
    <cellStyle name="Disclosure Date 2 32" xfId="13234"/>
    <cellStyle name="Disclosure Date 2 33" xfId="13235"/>
    <cellStyle name="Disclosure Date 2 34" xfId="13236"/>
    <cellStyle name="Disclosure Date 2 35" xfId="13237"/>
    <cellStyle name="Disclosure Date 2 36" xfId="13238"/>
    <cellStyle name="Disclosure Date 2 37" xfId="13239"/>
    <cellStyle name="Disclosure Date 2 38" xfId="13240"/>
    <cellStyle name="Disclosure Date 2 39" xfId="38868"/>
    <cellStyle name="Disclosure Date 2 4" xfId="13241"/>
    <cellStyle name="Disclosure Date 2 4 10" xfId="13242"/>
    <cellStyle name="Disclosure Date 2 4 11" xfId="13243"/>
    <cellStyle name="Disclosure Date 2 4 12" xfId="13244"/>
    <cellStyle name="Disclosure Date 2 4 13" xfId="13245"/>
    <cellStyle name="Disclosure Date 2 4 14" xfId="13246"/>
    <cellStyle name="Disclosure Date 2 4 15" xfId="13247"/>
    <cellStyle name="Disclosure Date 2 4 16" xfId="13248"/>
    <cellStyle name="Disclosure Date 2 4 17" xfId="13249"/>
    <cellStyle name="Disclosure Date 2 4 18" xfId="13250"/>
    <cellStyle name="Disclosure Date 2 4 19" xfId="13251"/>
    <cellStyle name="Disclosure Date 2 4 2" xfId="13252"/>
    <cellStyle name="Disclosure Date 2 4 2 10" xfId="13253"/>
    <cellStyle name="Disclosure Date 2 4 2 11" xfId="13254"/>
    <cellStyle name="Disclosure Date 2 4 2 12" xfId="13255"/>
    <cellStyle name="Disclosure Date 2 4 2 13" xfId="13256"/>
    <cellStyle name="Disclosure Date 2 4 2 14" xfId="13257"/>
    <cellStyle name="Disclosure Date 2 4 2 15" xfId="13258"/>
    <cellStyle name="Disclosure Date 2 4 2 16" xfId="13259"/>
    <cellStyle name="Disclosure Date 2 4 2 17" xfId="13260"/>
    <cellStyle name="Disclosure Date 2 4 2 18" xfId="13261"/>
    <cellStyle name="Disclosure Date 2 4 2 19" xfId="13262"/>
    <cellStyle name="Disclosure Date 2 4 2 2" xfId="13263"/>
    <cellStyle name="Disclosure Date 2 4 2 2 10" xfId="13264"/>
    <cellStyle name="Disclosure Date 2 4 2 2 11" xfId="13265"/>
    <cellStyle name="Disclosure Date 2 4 2 2 12" xfId="13266"/>
    <cellStyle name="Disclosure Date 2 4 2 2 13" xfId="13267"/>
    <cellStyle name="Disclosure Date 2 4 2 2 14" xfId="13268"/>
    <cellStyle name="Disclosure Date 2 4 2 2 15" xfId="13269"/>
    <cellStyle name="Disclosure Date 2 4 2 2 16" xfId="13270"/>
    <cellStyle name="Disclosure Date 2 4 2 2 17" xfId="13271"/>
    <cellStyle name="Disclosure Date 2 4 2 2 18" xfId="13272"/>
    <cellStyle name="Disclosure Date 2 4 2 2 19" xfId="13273"/>
    <cellStyle name="Disclosure Date 2 4 2 2 2" xfId="13274"/>
    <cellStyle name="Disclosure Date 2 4 2 2 20" xfId="13275"/>
    <cellStyle name="Disclosure Date 2 4 2 2 21" xfId="13276"/>
    <cellStyle name="Disclosure Date 2 4 2 2 22" xfId="13277"/>
    <cellStyle name="Disclosure Date 2 4 2 2 23" xfId="13278"/>
    <cellStyle name="Disclosure Date 2 4 2 2 24" xfId="13279"/>
    <cellStyle name="Disclosure Date 2 4 2 2 25" xfId="13280"/>
    <cellStyle name="Disclosure Date 2 4 2 2 26" xfId="13281"/>
    <cellStyle name="Disclosure Date 2 4 2 2 27" xfId="13282"/>
    <cellStyle name="Disclosure Date 2 4 2 2 28" xfId="13283"/>
    <cellStyle name="Disclosure Date 2 4 2 2 29" xfId="13284"/>
    <cellStyle name="Disclosure Date 2 4 2 2 3" xfId="13285"/>
    <cellStyle name="Disclosure Date 2 4 2 2 30" xfId="13286"/>
    <cellStyle name="Disclosure Date 2 4 2 2 31" xfId="13287"/>
    <cellStyle name="Disclosure Date 2 4 2 2 32" xfId="13288"/>
    <cellStyle name="Disclosure Date 2 4 2 2 4" xfId="13289"/>
    <cellStyle name="Disclosure Date 2 4 2 2 5" xfId="13290"/>
    <cellStyle name="Disclosure Date 2 4 2 2 6" xfId="13291"/>
    <cellStyle name="Disclosure Date 2 4 2 2 7" xfId="13292"/>
    <cellStyle name="Disclosure Date 2 4 2 2 8" xfId="13293"/>
    <cellStyle name="Disclosure Date 2 4 2 2 9" xfId="13294"/>
    <cellStyle name="Disclosure Date 2 4 2 20" xfId="13295"/>
    <cellStyle name="Disclosure Date 2 4 2 21" xfId="13296"/>
    <cellStyle name="Disclosure Date 2 4 2 22" xfId="13297"/>
    <cellStyle name="Disclosure Date 2 4 2 23" xfId="13298"/>
    <cellStyle name="Disclosure Date 2 4 2 24" xfId="13299"/>
    <cellStyle name="Disclosure Date 2 4 2 25" xfId="13300"/>
    <cellStyle name="Disclosure Date 2 4 2 26" xfId="13301"/>
    <cellStyle name="Disclosure Date 2 4 2 27" xfId="13302"/>
    <cellStyle name="Disclosure Date 2 4 2 28" xfId="13303"/>
    <cellStyle name="Disclosure Date 2 4 2 29" xfId="13304"/>
    <cellStyle name="Disclosure Date 2 4 2 3" xfId="13305"/>
    <cellStyle name="Disclosure Date 2 4 2 30" xfId="13306"/>
    <cellStyle name="Disclosure Date 2 4 2 31" xfId="13307"/>
    <cellStyle name="Disclosure Date 2 4 2 32" xfId="13308"/>
    <cellStyle name="Disclosure Date 2 4 2 33" xfId="13309"/>
    <cellStyle name="Disclosure Date 2 4 2 34" xfId="13310"/>
    <cellStyle name="Disclosure Date 2 4 2 35" xfId="38874"/>
    <cellStyle name="Disclosure Date 2 4 2 4" xfId="13311"/>
    <cellStyle name="Disclosure Date 2 4 2 5" xfId="13312"/>
    <cellStyle name="Disclosure Date 2 4 2 6" xfId="13313"/>
    <cellStyle name="Disclosure Date 2 4 2 7" xfId="13314"/>
    <cellStyle name="Disclosure Date 2 4 2 8" xfId="13315"/>
    <cellStyle name="Disclosure Date 2 4 2 9" xfId="13316"/>
    <cellStyle name="Disclosure Date 2 4 20" xfId="13317"/>
    <cellStyle name="Disclosure Date 2 4 21" xfId="13318"/>
    <cellStyle name="Disclosure Date 2 4 22" xfId="13319"/>
    <cellStyle name="Disclosure Date 2 4 23" xfId="13320"/>
    <cellStyle name="Disclosure Date 2 4 24" xfId="13321"/>
    <cellStyle name="Disclosure Date 2 4 25" xfId="13322"/>
    <cellStyle name="Disclosure Date 2 4 26" xfId="13323"/>
    <cellStyle name="Disclosure Date 2 4 27" xfId="13324"/>
    <cellStyle name="Disclosure Date 2 4 28" xfId="13325"/>
    <cellStyle name="Disclosure Date 2 4 29" xfId="13326"/>
    <cellStyle name="Disclosure Date 2 4 3" xfId="13327"/>
    <cellStyle name="Disclosure Date 2 4 3 10" xfId="13328"/>
    <cellStyle name="Disclosure Date 2 4 3 11" xfId="13329"/>
    <cellStyle name="Disclosure Date 2 4 3 12" xfId="13330"/>
    <cellStyle name="Disclosure Date 2 4 3 13" xfId="13331"/>
    <cellStyle name="Disclosure Date 2 4 3 14" xfId="13332"/>
    <cellStyle name="Disclosure Date 2 4 3 15" xfId="13333"/>
    <cellStyle name="Disclosure Date 2 4 3 16" xfId="13334"/>
    <cellStyle name="Disclosure Date 2 4 3 17" xfId="13335"/>
    <cellStyle name="Disclosure Date 2 4 3 18" xfId="13336"/>
    <cellStyle name="Disclosure Date 2 4 3 19" xfId="13337"/>
    <cellStyle name="Disclosure Date 2 4 3 2" xfId="13338"/>
    <cellStyle name="Disclosure Date 2 4 3 2 10" xfId="13339"/>
    <cellStyle name="Disclosure Date 2 4 3 2 11" xfId="13340"/>
    <cellStyle name="Disclosure Date 2 4 3 2 12" xfId="13341"/>
    <cellStyle name="Disclosure Date 2 4 3 2 13" xfId="13342"/>
    <cellStyle name="Disclosure Date 2 4 3 2 14" xfId="13343"/>
    <cellStyle name="Disclosure Date 2 4 3 2 15" xfId="13344"/>
    <cellStyle name="Disclosure Date 2 4 3 2 16" xfId="13345"/>
    <cellStyle name="Disclosure Date 2 4 3 2 17" xfId="13346"/>
    <cellStyle name="Disclosure Date 2 4 3 2 18" xfId="13347"/>
    <cellStyle name="Disclosure Date 2 4 3 2 19" xfId="13348"/>
    <cellStyle name="Disclosure Date 2 4 3 2 2" xfId="13349"/>
    <cellStyle name="Disclosure Date 2 4 3 2 20" xfId="13350"/>
    <cellStyle name="Disclosure Date 2 4 3 2 21" xfId="13351"/>
    <cellStyle name="Disclosure Date 2 4 3 2 22" xfId="13352"/>
    <cellStyle name="Disclosure Date 2 4 3 2 23" xfId="13353"/>
    <cellStyle name="Disclosure Date 2 4 3 2 24" xfId="13354"/>
    <cellStyle name="Disclosure Date 2 4 3 2 25" xfId="13355"/>
    <cellStyle name="Disclosure Date 2 4 3 2 26" xfId="13356"/>
    <cellStyle name="Disclosure Date 2 4 3 2 27" xfId="13357"/>
    <cellStyle name="Disclosure Date 2 4 3 2 28" xfId="13358"/>
    <cellStyle name="Disclosure Date 2 4 3 2 29" xfId="13359"/>
    <cellStyle name="Disclosure Date 2 4 3 2 3" xfId="13360"/>
    <cellStyle name="Disclosure Date 2 4 3 2 30" xfId="13361"/>
    <cellStyle name="Disclosure Date 2 4 3 2 31" xfId="13362"/>
    <cellStyle name="Disclosure Date 2 4 3 2 32" xfId="13363"/>
    <cellStyle name="Disclosure Date 2 4 3 2 4" xfId="13364"/>
    <cellStyle name="Disclosure Date 2 4 3 2 5" xfId="13365"/>
    <cellStyle name="Disclosure Date 2 4 3 2 6" xfId="13366"/>
    <cellStyle name="Disclosure Date 2 4 3 2 7" xfId="13367"/>
    <cellStyle name="Disclosure Date 2 4 3 2 8" xfId="13368"/>
    <cellStyle name="Disclosure Date 2 4 3 2 9" xfId="13369"/>
    <cellStyle name="Disclosure Date 2 4 3 20" xfId="13370"/>
    <cellStyle name="Disclosure Date 2 4 3 21" xfId="13371"/>
    <cellStyle name="Disclosure Date 2 4 3 22" xfId="13372"/>
    <cellStyle name="Disclosure Date 2 4 3 23" xfId="13373"/>
    <cellStyle name="Disclosure Date 2 4 3 24" xfId="13374"/>
    <cellStyle name="Disclosure Date 2 4 3 25" xfId="13375"/>
    <cellStyle name="Disclosure Date 2 4 3 26" xfId="13376"/>
    <cellStyle name="Disclosure Date 2 4 3 27" xfId="13377"/>
    <cellStyle name="Disclosure Date 2 4 3 28" xfId="13378"/>
    <cellStyle name="Disclosure Date 2 4 3 29" xfId="13379"/>
    <cellStyle name="Disclosure Date 2 4 3 3" xfId="13380"/>
    <cellStyle name="Disclosure Date 2 4 3 30" xfId="13381"/>
    <cellStyle name="Disclosure Date 2 4 3 31" xfId="13382"/>
    <cellStyle name="Disclosure Date 2 4 3 32" xfId="13383"/>
    <cellStyle name="Disclosure Date 2 4 3 33" xfId="13384"/>
    <cellStyle name="Disclosure Date 2 4 3 34" xfId="13385"/>
    <cellStyle name="Disclosure Date 2 4 3 35" xfId="38875"/>
    <cellStyle name="Disclosure Date 2 4 3 4" xfId="13386"/>
    <cellStyle name="Disclosure Date 2 4 3 5" xfId="13387"/>
    <cellStyle name="Disclosure Date 2 4 3 6" xfId="13388"/>
    <cellStyle name="Disclosure Date 2 4 3 7" xfId="13389"/>
    <cellStyle name="Disclosure Date 2 4 3 8" xfId="13390"/>
    <cellStyle name="Disclosure Date 2 4 3 9" xfId="13391"/>
    <cellStyle name="Disclosure Date 2 4 30" xfId="13392"/>
    <cellStyle name="Disclosure Date 2 4 31" xfId="13393"/>
    <cellStyle name="Disclosure Date 2 4 32" xfId="13394"/>
    <cellStyle name="Disclosure Date 2 4 33" xfId="13395"/>
    <cellStyle name="Disclosure Date 2 4 34" xfId="13396"/>
    <cellStyle name="Disclosure Date 2 4 35" xfId="13397"/>
    <cellStyle name="Disclosure Date 2 4 36" xfId="13398"/>
    <cellStyle name="Disclosure Date 2 4 37" xfId="38873"/>
    <cellStyle name="Disclosure Date 2 4 4" xfId="13399"/>
    <cellStyle name="Disclosure Date 2 4 4 10" xfId="13400"/>
    <cellStyle name="Disclosure Date 2 4 4 11" xfId="13401"/>
    <cellStyle name="Disclosure Date 2 4 4 12" xfId="13402"/>
    <cellStyle name="Disclosure Date 2 4 4 13" xfId="13403"/>
    <cellStyle name="Disclosure Date 2 4 4 14" xfId="39881"/>
    <cellStyle name="Disclosure Date 2 4 4 2" xfId="13404"/>
    <cellStyle name="Disclosure Date 2 4 4 3" xfId="13405"/>
    <cellStyle name="Disclosure Date 2 4 4 4" xfId="13406"/>
    <cellStyle name="Disclosure Date 2 4 4 5" xfId="13407"/>
    <cellStyle name="Disclosure Date 2 4 4 6" xfId="13408"/>
    <cellStyle name="Disclosure Date 2 4 4 7" xfId="13409"/>
    <cellStyle name="Disclosure Date 2 4 4 8" xfId="13410"/>
    <cellStyle name="Disclosure Date 2 4 4 9" xfId="13411"/>
    <cellStyle name="Disclosure Date 2 4 5" xfId="13412"/>
    <cellStyle name="Disclosure Date 2 4 6" xfId="13413"/>
    <cellStyle name="Disclosure Date 2 4 7" xfId="13414"/>
    <cellStyle name="Disclosure Date 2 4 8" xfId="13415"/>
    <cellStyle name="Disclosure Date 2 4 9" xfId="13416"/>
    <cellStyle name="Disclosure Date 2 5" xfId="13417"/>
    <cellStyle name="Disclosure Date 2 5 10" xfId="13418"/>
    <cellStyle name="Disclosure Date 2 5 11" xfId="13419"/>
    <cellStyle name="Disclosure Date 2 5 12" xfId="13420"/>
    <cellStyle name="Disclosure Date 2 5 13" xfId="13421"/>
    <cellStyle name="Disclosure Date 2 5 14" xfId="13422"/>
    <cellStyle name="Disclosure Date 2 5 15" xfId="13423"/>
    <cellStyle name="Disclosure Date 2 5 16" xfId="13424"/>
    <cellStyle name="Disclosure Date 2 5 17" xfId="13425"/>
    <cellStyle name="Disclosure Date 2 5 18" xfId="13426"/>
    <cellStyle name="Disclosure Date 2 5 19" xfId="13427"/>
    <cellStyle name="Disclosure Date 2 5 2" xfId="13428"/>
    <cellStyle name="Disclosure Date 2 5 2 10" xfId="13429"/>
    <cellStyle name="Disclosure Date 2 5 2 11" xfId="13430"/>
    <cellStyle name="Disclosure Date 2 5 2 12" xfId="13431"/>
    <cellStyle name="Disclosure Date 2 5 2 13" xfId="13432"/>
    <cellStyle name="Disclosure Date 2 5 2 14" xfId="13433"/>
    <cellStyle name="Disclosure Date 2 5 2 15" xfId="13434"/>
    <cellStyle name="Disclosure Date 2 5 2 16" xfId="13435"/>
    <cellStyle name="Disclosure Date 2 5 2 17" xfId="13436"/>
    <cellStyle name="Disclosure Date 2 5 2 18" xfId="13437"/>
    <cellStyle name="Disclosure Date 2 5 2 19" xfId="13438"/>
    <cellStyle name="Disclosure Date 2 5 2 2" xfId="13439"/>
    <cellStyle name="Disclosure Date 2 5 2 20" xfId="13440"/>
    <cellStyle name="Disclosure Date 2 5 2 21" xfId="13441"/>
    <cellStyle name="Disclosure Date 2 5 2 22" xfId="13442"/>
    <cellStyle name="Disclosure Date 2 5 2 23" xfId="13443"/>
    <cellStyle name="Disclosure Date 2 5 2 24" xfId="13444"/>
    <cellStyle name="Disclosure Date 2 5 2 25" xfId="13445"/>
    <cellStyle name="Disclosure Date 2 5 2 26" xfId="13446"/>
    <cellStyle name="Disclosure Date 2 5 2 27" xfId="13447"/>
    <cellStyle name="Disclosure Date 2 5 2 28" xfId="13448"/>
    <cellStyle name="Disclosure Date 2 5 2 29" xfId="13449"/>
    <cellStyle name="Disclosure Date 2 5 2 3" xfId="13450"/>
    <cellStyle name="Disclosure Date 2 5 2 30" xfId="13451"/>
    <cellStyle name="Disclosure Date 2 5 2 31" xfId="13452"/>
    <cellStyle name="Disclosure Date 2 5 2 32" xfId="13453"/>
    <cellStyle name="Disclosure Date 2 5 2 4" xfId="13454"/>
    <cellStyle name="Disclosure Date 2 5 2 5" xfId="13455"/>
    <cellStyle name="Disclosure Date 2 5 2 6" xfId="13456"/>
    <cellStyle name="Disclosure Date 2 5 2 7" xfId="13457"/>
    <cellStyle name="Disclosure Date 2 5 2 8" xfId="13458"/>
    <cellStyle name="Disclosure Date 2 5 2 9" xfId="13459"/>
    <cellStyle name="Disclosure Date 2 5 20" xfId="13460"/>
    <cellStyle name="Disclosure Date 2 5 21" xfId="13461"/>
    <cellStyle name="Disclosure Date 2 5 22" xfId="13462"/>
    <cellStyle name="Disclosure Date 2 5 23" xfId="13463"/>
    <cellStyle name="Disclosure Date 2 5 24" xfId="13464"/>
    <cellStyle name="Disclosure Date 2 5 25" xfId="13465"/>
    <cellStyle name="Disclosure Date 2 5 26" xfId="13466"/>
    <cellStyle name="Disclosure Date 2 5 27" xfId="13467"/>
    <cellStyle name="Disclosure Date 2 5 28" xfId="13468"/>
    <cellStyle name="Disclosure Date 2 5 29" xfId="13469"/>
    <cellStyle name="Disclosure Date 2 5 3" xfId="13470"/>
    <cellStyle name="Disclosure Date 2 5 30" xfId="13471"/>
    <cellStyle name="Disclosure Date 2 5 31" xfId="13472"/>
    <cellStyle name="Disclosure Date 2 5 32" xfId="13473"/>
    <cellStyle name="Disclosure Date 2 5 33" xfId="13474"/>
    <cellStyle name="Disclosure Date 2 5 34" xfId="13475"/>
    <cellStyle name="Disclosure Date 2 5 35" xfId="38876"/>
    <cellStyle name="Disclosure Date 2 5 4" xfId="13476"/>
    <cellStyle name="Disclosure Date 2 5 5" xfId="13477"/>
    <cellStyle name="Disclosure Date 2 5 6" xfId="13478"/>
    <cellStyle name="Disclosure Date 2 5 7" xfId="13479"/>
    <cellStyle name="Disclosure Date 2 5 8" xfId="13480"/>
    <cellStyle name="Disclosure Date 2 5 9" xfId="13481"/>
    <cellStyle name="Disclosure Date 2 6" xfId="13482"/>
    <cellStyle name="Disclosure Date 2 6 10" xfId="13483"/>
    <cellStyle name="Disclosure Date 2 6 11" xfId="13484"/>
    <cellStyle name="Disclosure Date 2 6 12" xfId="13485"/>
    <cellStyle name="Disclosure Date 2 6 13" xfId="13486"/>
    <cellStyle name="Disclosure Date 2 6 14" xfId="13487"/>
    <cellStyle name="Disclosure Date 2 6 15" xfId="13488"/>
    <cellStyle name="Disclosure Date 2 6 16" xfId="13489"/>
    <cellStyle name="Disclosure Date 2 6 17" xfId="13490"/>
    <cellStyle name="Disclosure Date 2 6 18" xfId="13491"/>
    <cellStyle name="Disclosure Date 2 6 19" xfId="13492"/>
    <cellStyle name="Disclosure Date 2 6 2" xfId="13493"/>
    <cellStyle name="Disclosure Date 2 6 20" xfId="13494"/>
    <cellStyle name="Disclosure Date 2 6 21" xfId="13495"/>
    <cellStyle name="Disclosure Date 2 6 22" xfId="13496"/>
    <cellStyle name="Disclosure Date 2 6 23" xfId="13497"/>
    <cellStyle name="Disclosure Date 2 6 24" xfId="13498"/>
    <cellStyle name="Disclosure Date 2 6 25" xfId="13499"/>
    <cellStyle name="Disclosure Date 2 6 26" xfId="13500"/>
    <cellStyle name="Disclosure Date 2 6 27" xfId="13501"/>
    <cellStyle name="Disclosure Date 2 6 28" xfId="13502"/>
    <cellStyle name="Disclosure Date 2 6 29" xfId="13503"/>
    <cellStyle name="Disclosure Date 2 6 3" xfId="13504"/>
    <cellStyle name="Disclosure Date 2 6 30" xfId="13505"/>
    <cellStyle name="Disclosure Date 2 6 31" xfId="13506"/>
    <cellStyle name="Disclosure Date 2 6 32" xfId="13507"/>
    <cellStyle name="Disclosure Date 2 6 4" xfId="13508"/>
    <cellStyle name="Disclosure Date 2 6 5" xfId="13509"/>
    <cellStyle name="Disclosure Date 2 6 6" xfId="13510"/>
    <cellStyle name="Disclosure Date 2 6 7" xfId="13511"/>
    <cellStyle name="Disclosure Date 2 6 8" xfId="13512"/>
    <cellStyle name="Disclosure Date 2 6 9" xfId="13513"/>
    <cellStyle name="Disclosure Date 2 7" xfId="13514"/>
    <cellStyle name="Disclosure Date 2 8" xfId="13515"/>
    <cellStyle name="Disclosure Date 2 9" xfId="13516"/>
    <cellStyle name="Disclosure Date 3" xfId="13517"/>
    <cellStyle name="Disclosure Date 3 10" xfId="13518"/>
    <cellStyle name="Disclosure Date 3 11" xfId="13519"/>
    <cellStyle name="Disclosure Date 3 12" xfId="13520"/>
    <cellStyle name="Disclosure Date 3 13" xfId="13521"/>
    <cellStyle name="Disclosure Date 3 14" xfId="13522"/>
    <cellStyle name="Disclosure Date 3 15" xfId="13523"/>
    <cellStyle name="Disclosure Date 3 16" xfId="13524"/>
    <cellStyle name="Disclosure Date 3 17" xfId="13525"/>
    <cellStyle name="Disclosure Date 3 18" xfId="13526"/>
    <cellStyle name="Disclosure Date 3 19" xfId="13527"/>
    <cellStyle name="Disclosure Date 3 2" xfId="13528"/>
    <cellStyle name="Disclosure Date 3 2 10" xfId="13529"/>
    <cellStyle name="Disclosure Date 3 2 11" xfId="13530"/>
    <cellStyle name="Disclosure Date 3 2 12" xfId="13531"/>
    <cellStyle name="Disclosure Date 3 2 13" xfId="13532"/>
    <cellStyle name="Disclosure Date 3 2 14" xfId="13533"/>
    <cellStyle name="Disclosure Date 3 2 15" xfId="13534"/>
    <cellStyle name="Disclosure Date 3 2 16" xfId="13535"/>
    <cellStyle name="Disclosure Date 3 2 17" xfId="13536"/>
    <cellStyle name="Disclosure Date 3 2 18" xfId="13537"/>
    <cellStyle name="Disclosure Date 3 2 19" xfId="13538"/>
    <cellStyle name="Disclosure Date 3 2 2" xfId="13539"/>
    <cellStyle name="Disclosure Date 3 2 2 10" xfId="13540"/>
    <cellStyle name="Disclosure Date 3 2 2 11" xfId="13541"/>
    <cellStyle name="Disclosure Date 3 2 2 12" xfId="13542"/>
    <cellStyle name="Disclosure Date 3 2 2 13" xfId="13543"/>
    <cellStyle name="Disclosure Date 3 2 2 14" xfId="13544"/>
    <cellStyle name="Disclosure Date 3 2 2 15" xfId="13545"/>
    <cellStyle name="Disclosure Date 3 2 2 16" xfId="13546"/>
    <cellStyle name="Disclosure Date 3 2 2 17" xfId="13547"/>
    <cellStyle name="Disclosure Date 3 2 2 18" xfId="13548"/>
    <cellStyle name="Disclosure Date 3 2 2 19" xfId="13549"/>
    <cellStyle name="Disclosure Date 3 2 2 2" xfId="13550"/>
    <cellStyle name="Disclosure Date 3 2 2 20" xfId="13551"/>
    <cellStyle name="Disclosure Date 3 2 2 21" xfId="13552"/>
    <cellStyle name="Disclosure Date 3 2 2 22" xfId="13553"/>
    <cellStyle name="Disclosure Date 3 2 2 23" xfId="13554"/>
    <cellStyle name="Disclosure Date 3 2 2 24" xfId="13555"/>
    <cellStyle name="Disclosure Date 3 2 2 25" xfId="13556"/>
    <cellStyle name="Disclosure Date 3 2 2 26" xfId="13557"/>
    <cellStyle name="Disclosure Date 3 2 2 27" xfId="13558"/>
    <cellStyle name="Disclosure Date 3 2 2 28" xfId="13559"/>
    <cellStyle name="Disclosure Date 3 2 2 29" xfId="13560"/>
    <cellStyle name="Disclosure Date 3 2 2 3" xfId="13561"/>
    <cellStyle name="Disclosure Date 3 2 2 30" xfId="13562"/>
    <cellStyle name="Disclosure Date 3 2 2 31" xfId="13563"/>
    <cellStyle name="Disclosure Date 3 2 2 32" xfId="13564"/>
    <cellStyle name="Disclosure Date 3 2 2 4" xfId="13565"/>
    <cellStyle name="Disclosure Date 3 2 2 5" xfId="13566"/>
    <cellStyle name="Disclosure Date 3 2 2 6" xfId="13567"/>
    <cellStyle name="Disclosure Date 3 2 2 7" xfId="13568"/>
    <cellStyle name="Disclosure Date 3 2 2 8" xfId="13569"/>
    <cellStyle name="Disclosure Date 3 2 2 9" xfId="13570"/>
    <cellStyle name="Disclosure Date 3 2 20" xfId="13571"/>
    <cellStyle name="Disclosure Date 3 2 21" xfId="13572"/>
    <cellStyle name="Disclosure Date 3 2 22" xfId="13573"/>
    <cellStyle name="Disclosure Date 3 2 23" xfId="13574"/>
    <cellStyle name="Disclosure Date 3 2 24" xfId="13575"/>
    <cellStyle name="Disclosure Date 3 2 25" xfId="13576"/>
    <cellStyle name="Disclosure Date 3 2 26" xfId="13577"/>
    <cellStyle name="Disclosure Date 3 2 27" xfId="13578"/>
    <cellStyle name="Disclosure Date 3 2 28" xfId="13579"/>
    <cellStyle name="Disclosure Date 3 2 29" xfId="13580"/>
    <cellStyle name="Disclosure Date 3 2 3" xfId="13581"/>
    <cellStyle name="Disclosure Date 3 2 30" xfId="13582"/>
    <cellStyle name="Disclosure Date 3 2 31" xfId="13583"/>
    <cellStyle name="Disclosure Date 3 2 32" xfId="13584"/>
    <cellStyle name="Disclosure Date 3 2 33" xfId="13585"/>
    <cellStyle name="Disclosure Date 3 2 34" xfId="13586"/>
    <cellStyle name="Disclosure Date 3 2 35" xfId="38878"/>
    <cellStyle name="Disclosure Date 3 2 4" xfId="13587"/>
    <cellStyle name="Disclosure Date 3 2 5" xfId="13588"/>
    <cellStyle name="Disclosure Date 3 2 6" xfId="13589"/>
    <cellStyle name="Disclosure Date 3 2 7" xfId="13590"/>
    <cellStyle name="Disclosure Date 3 2 8" xfId="13591"/>
    <cellStyle name="Disclosure Date 3 2 9" xfId="13592"/>
    <cellStyle name="Disclosure Date 3 20" xfId="13593"/>
    <cellStyle name="Disclosure Date 3 21" xfId="13594"/>
    <cellStyle name="Disclosure Date 3 22" xfId="13595"/>
    <cellStyle name="Disclosure Date 3 23" xfId="13596"/>
    <cellStyle name="Disclosure Date 3 24" xfId="13597"/>
    <cellStyle name="Disclosure Date 3 25" xfId="13598"/>
    <cellStyle name="Disclosure Date 3 26" xfId="13599"/>
    <cellStyle name="Disclosure Date 3 27" xfId="13600"/>
    <cellStyle name="Disclosure Date 3 28" xfId="13601"/>
    <cellStyle name="Disclosure Date 3 29" xfId="13602"/>
    <cellStyle name="Disclosure Date 3 3" xfId="13603"/>
    <cellStyle name="Disclosure Date 3 3 10" xfId="13604"/>
    <cellStyle name="Disclosure Date 3 3 11" xfId="13605"/>
    <cellStyle name="Disclosure Date 3 3 12" xfId="13606"/>
    <cellStyle name="Disclosure Date 3 3 13" xfId="13607"/>
    <cellStyle name="Disclosure Date 3 3 14" xfId="13608"/>
    <cellStyle name="Disclosure Date 3 3 15" xfId="13609"/>
    <cellStyle name="Disclosure Date 3 3 16" xfId="13610"/>
    <cellStyle name="Disclosure Date 3 3 17" xfId="13611"/>
    <cellStyle name="Disclosure Date 3 3 18" xfId="13612"/>
    <cellStyle name="Disclosure Date 3 3 19" xfId="13613"/>
    <cellStyle name="Disclosure Date 3 3 2" xfId="13614"/>
    <cellStyle name="Disclosure Date 3 3 20" xfId="13615"/>
    <cellStyle name="Disclosure Date 3 3 21" xfId="13616"/>
    <cellStyle name="Disclosure Date 3 3 22" xfId="13617"/>
    <cellStyle name="Disclosure Date 3 3 23" xfId="13618"/>
    <cellStyle name="Disclosure Date 3 3 24" xfId="13619"/>
    <cellStyle name="Disclosure Date 3 3 25" xfId="13620"/>
    <cellStyle name="Disclosure Date 3 3 26" xfId="13621"/>
    <cellStyle name="Disclosure Date 3 3 27" xfId="13622"/>
    <cellStyle name="Disclosure Date 3 3 28" xfId="13623"/>
    <cellStyle name="Disclosure Date 3 3 29" xfId="13624"/>
    <cellStyle name="Disclosure Date 3 3 3" xfId="13625"/>
    <cellStyle name="Disclosure Date 3 3 30" xfId="13626"/>
    <cellStyle name="Disclosure Date 3 3 31" xfId="13627"/>
    <cellStyle name="Disclosure Date 3 3 32" xfId="13628"/>
    <cellStyle name="Disclosure Date 3 3 4" xfId="13629"/>
    <cellStyle name="Disclosure Date 3 3 5" xfId="13630"/>
    <cellStyle name="Disclosure Date 3 3 6" xfId="13631"/>
    <cellStyle name="Disclosure Date 3 3 7" xfId="13632"/>
    <cellStyle name="Disclosure Date 3 3 8" xfId="13633"/>
    <cellStyle name="Disclosure Date 3 3 9" xfId="13634"/>
    <cellStyle name="Disclosure Date 3 30" xfId="13635"/>
    <cellStyle name="Disclosure Date 3 31" xfId="13636"/>
    <cellStyle name="Disclosure Date 3 32" xfId="13637"/>
    <cellStyle name="Disclosure Date 3 33" xfId="13638"/>
    <cellStyle name="Disclosure Date 3 34" xfId="13639"/>
    <cellStyle name="Disclosure Date 3 35" xfId="13640"/>
    <cellStyle name="Disclosure Date 3 36" xfId="38877"/>
    <cellStyle name="Disclosure Date 3 4" xfId="13641"/>
    <cellStyle name="Disclosure Date 3 5" xfId="13642"/>
    <cellStyle name="Disclosure Date 3 6" xfId="13643"/>
    <cellStyle name="Disclosure Date 3 7" xfId="13644"/>
    <cellStyle name="Disclosure Date 3 8" xfId="13645"/>
    <cellStyle name="Disclosure Date 3 9" xfId="13646"/>
    <cellStyle name="Disclosure Date 4" xfId="13647"/>
    <cellStyle name="Disclosure Date 4 10" xfId="13648"/>
    <cellStyle name="Disclosure Date 4 11" xfId="13649"/>
    <cellStyle name="Disclosure Date 4 12" xfId="13650"/>
    <cellStyle name="Disclosure Date 4 13" xfId="13651"/>
    <cellStyle name="Disclosure Date 4 2" xfId="13652"/>
    <cellStyle name="Disclosure Date 4 3" xfId="13653"/>
    <cellStyle name="Disclosure Date 4 4" xfId="13654"/>
    <cellStyle name="Disclosure Date 4 5" xfId="13655"/>
    <cellStyle name="Disclosure Date 4 6" xfId="13656"/>
    <cellStyle name="Disclosure Date 4 7" xfId="13657"/>
    <cellStyle name="Disclosure Date 4 8" xfId="13658"/>
    <cellStyle name="Disclosure Date 4 9" xfId="13659"/>
    <cellStyle name="Entry 1A" xfId="262"/>
    <cellStyle name="Entry 1A 2" xfId="263"/>
    <cellStyle name="Entry 1A 2 2" xfId="13660"/>
    <cellStyle name="Entry 1A 2 3" xfId="13661"/>
    <cellStyle name="Entry 1A 2 3 10" xfId="13662"/>
    <cellStyle name="Entry 1A 2 3 11" xfId="13663"/>
    <cellStyle name="Entry 1A 2 3 12" xfId="13664"/>
    <cellStyle name="Entry 1A 2 3 13" xfId="13665"/>
    <cellStyle name="Entry 1A 2 3 14" xfId="13666"/>
    <cellStyle name="Entry 1A 2 3 15" xfId="13667"/>
    <cellStyle name="Entry 1A 2 3 16" xfId="13668"/>
    <cellStyle name="Entry 1A 2 3 17" xfId="13669"/>
    <cellStyle name="Entry 1A 2 3 18" xfId="13670"/>
    <cellStyle name="Entry 1A 2 3 19" xfId="13671"/>
    <cellStyle name="Entry 1A 2 3 2" xfId="13672"/>
    <cellStyle name="Entry 1A 2 3 2 10" xfId="13673"/>
    <cellStyle name="Entry 1A 2 3 2 11" xfId="13674"/>
    <cellStyle name="Entry 1A 2 3 2 12" xfId="13675"/>
    <cellStyle name="Entry 1A 2 3 2 13" xfId="13676"/>
    <cellStyle name="Entry 1A 2 3 2 14" xfId="13677"/>
    <cellStyle name="Entry 1A 2 3 2 15" xfId="13678"/>
    <cellStyle name="Entry 1A 2 3 2 16" xfId="13679"/>
    <cellStyle name="Entry 1A 2 3 2 17" xfId="13680"/>
    <cellStyle name="Entry 1A 2 3 2 18" xfId="13681"/>
    <cellStyle name="Entry 1A 2 3 2 19" xfId="13682"/>
    <cellStyle name="Entry 1A 2 3 2 2" xfId="13683"/>
    <cellStyle name="Entry 1A 2 3 2 2 10" xfId="13684"/>
    <cellStyle name="Entry 1A 2 3 2 2 11" xfId="13685"/>
    <cellStyle name="Entry 1A 2 3 2 2 12" xfId="13686"/>
    <cellStyle name="Entry 1A 2 3 2 2 13" xfId="13687"/>
    <cellStyle name="Entry 1A 2 3 2 2 14" xfId="13688"/>
    <cellStyle name="Entry 1A 2 3 2 2 15" xfId="13689"/>
    <cellStyle name="Entry 1A 2 3 2 2 16" xfId="13690"/>
    <cellStyle name="Entry 1A 2 3 2 2 17" xfId="13691"/>
    <cellStyle name="Entry 1A 2 3 2 2 18" xfId="13692"/>
    <cellStyle name="Entry 1A 2 3 2 2 19" xfId="13693"/>
    <cellStyle name="Entry 1A 2 3 2 2 2" xfId="13694"/>
    <cellStyle name="Entry 1A 2 3 2 2 2 10" xfId="13695"/>
    <cellStyle name="Entry 1A 2 3 2 2 2 11" xfId="13696"/>
    <cellStyle name="Entry 1A 2 3 2 2 2 12" xfId="13697"/>
    <cellStyle name="Entry 1A 2 3 2 2 2 13" xfId="13698"/>
    <cellStyle name="Entry 1A 2 3 2 2 2 14" xfId="13699"/>
    <cellStyle name="Entry 1A 2 3 2 2 2 15" xfId="13700"/>
    <cellStyle name="Entry 1A 2 3 2 2 2 16" xfId="13701"/>
    <cellStyle name="Entry 1A 2 3 2 2 2 17" xfId="13702"/>
    <cellStyle name="Entry 1A 2 3 2 2 2 18" xfId="13703"/>
    <cellStyle name="Entry 1A 2 3 2 2 2 19" xfId="13704"/>
    <cellStyle name="Entry 1A 2 3 2 2 2 2" xfId="13705"/>
    <cellStyle name="Entry 1A 2 3 2 2 2 2 10" xfId="13706"/>
    <cellStyle name="Entry 1A 2 3 2 2 2 2 11" xfId="13707"/>
    <cellStyle name="Entry 1A 2 3 2 2 2 2 12" xfId="13708"/>
    <cellStyle name="Entry 1A 2 3 2 2 2 2 13" xfId="13709"/>
    <cellStyle name="Entry 1A 2 3 2 2 2 2 14" xfId="13710"/>
    <cellStyle name="Entry 1A 2 3 2 2 2 2 15" xfId="13711"/>
    <cellStyle name="Entry 1A 2 3 2 2 2 2 16" xfId="13712"/>
    <cellStyle name="Entry 1A 2 3 2 2 2 2 17" xfId="13713"/>
    <cellStyle name="Entry 1A 2 3 2 2 2 2 18" xfId="13714"/>
    <cellStyle name="Entry 1A 2 3 2 2 2 2 19" xfId="13715"/>
    <cellStyle name="Entry 1A 2 3 2 2 2 2 2" xfId="13716"/>
    <cellStyle name="Entry 1A 2 3 2 2 2 2 20" xfId="13717"/>
    <cellStyle name="Entry 1A 2 3 2 2 2 2 21" xfId="13718"/>
    <cellStyle name="Entry 1A 2 3 2 2 2 2 22" xfId="13719"/>
    <cellStyle name="Entry 1A 2 3 2 2 2 2 23" xfId="13720"/>
    <cellStyle name="Entry 1A 2 3 2 2 2 2 24" xfId="13721"/>
    <cellStyle name="Entry 1A 2 3 2 2 2 2 25" xfId="13722"/>
    <cellStyle name="Entry 1A 2 3 2 2 2 2 26" xfId="13723"/>
    <cellStyle name="Entry 1A 2 3 2 2 2 2 27" xfId="13724"/>
    <cellStyle name="Entry 1A 2 3 2 2 2 2 28" xfId="13725"/>
    <cellStyle name="Entry 1A 2 3 2 2 2 2 29" xfId="13726"/>
    <cellStyle name="Entry 1A 2 3 2 2 2 2 3" xfId="13727"/>
    <cellStyle name="Entry 1A 2 3 2 2 2 2 30" xfId="13728"/>
    <cellStyle name="Entry 1A 2 3 2 2 2 2 31" xfId="13729"/>
    <cellStyle name="Entry 1A 2 3 2 2 2 2 32" xfId="13730"/>
    <cellStyle name="Entry 1A 2 3 2 2 2 2 4" xfId="13731"/>
    <cellStyle name="Entry 1A 2 3 2 2 2 2 5" xfId="13732"/>
    <cellStyle name="Entry 1A 2 3 2 2 2 2 6" xfId="13733"/>
    <cellStyle name="Entry 1A 2 3 2 2 2 2 7" xfId="13734"/>
    <cellStyle name="Entry 1A 2 3 2 2 2 2 8" xfId="13735"/>
    <cellStyle name="Entry 1A 2 3 2 2 2 2 9" xfId="13736"/>
    <cellStyle name="Entry 1A 2 3 2 2 2 20" xfId="13737"/>
    <cellStyle name="Entry 1A 2 3 2 2 2 21" xfId="13738"/>
    <cellStyle name="Entry 1A 2 3 2 2 2 22" xfId="13739"/>
    <cellStyle name="Entry 1A 2 3 2 2 2 23" xfId="13740"/>
    <cellStyle name="Entry 1A 2 3 2 2 2 24" xfId="13741"/>
    <cellStyle name="Entry 1A 2 3 2 2 2 25" xfId="13742"/>
    <cellStyle name="Entry 1A 2 3 2 2 2 26" xfId="13743"/>
    <cellStyle name="Entry 1A 2 3 2 2 2 27" xfId="13744"/>
    <cellStyle name="Entry 1A 2 3 2 2 2 28" xfId="13745"/>
    <cellStyle name="Entry 1A 2 3 2 2 2 29" xfId="13746"/>
    <cellStyle name="Entry 1A 2 3 2 2 2 3" xfId="13747"/>
    <cellStyle name="Entry 1A 2 3 2 2 2 30" xfId="13748"/>
    <cellStyle name="Entry 1A 2 3 2 2 2 31" xfId="13749"/>
    <cellStyle name="Entry 1A 2 3 2 2 2 32" xfId="13750"/>
    <cellStyle name="Entry 1A 2 3 2 2 2 33" xfId="13751"/>
    <cellStyle name="Entry 1A 2 3 2 2 2 34" xfId="13752"/>
    <cellStyle name="Entry 1A 2 3 2 2 2 35" xfId="38882"/>
    <cellStyle name="Entry 1A 2 3 2 2 2 4" xfId="13753"/>
    <cellStyle name="Entry 1A 2 3 2 2 2 5" xfId="13754"/>
    <cellStyle name="Entry 1A 2 3 2 2 2 6" xfId="13755"/>
    <cellStyle name="Entry 1A 2 3 2 2 2 7" xfId="13756"/>
    <cellStyle name="Entry 1A 2 3 2 2 2 8" xfId="13757"/>
    <cellStyle name="Entry 1A 2 3 2 2 2 9" xfId="13758"/>
    <cellStyle name="Entry 1A 2 3 2 2 20" xfId="13759"/>
    <cellStyle name="Entry 1A 2 3 2 2 21" xfId="13760"/>
    <cellStyle name="Entry 1A 2 3 2 2 22" xfId="13761"/>
    <cellStyle name="Entry 1A 2 3 2 2 23" xfId="13762"/>
    <cellStyle name="Entry 1A 2 3 2 2 24" xfId="13763"/>
    <cellStyle name="Entry 1A 2 3 2 2 25" xfId="13764"/>
    <cellStyle name="Entry 1A 2 3 2 2 26" xfId="13765"/>
    <cellStyle name="Entry 1A 2 3 2 2 27" xfId="13766"/>
    <cellStyle name="Entry 1A 2 3 2 2 28" xfId="13767"/>
    <cellStyle name="Entry 1A 2 3 2 2 29" xfId="13768"/>
    <cellStyle name="Entry 1A 2 3 2 2 3" xfId="13769"/>
    <cellStyle name="Entry 1A 2 3 2 2 3 10" xfId="13770"/>
    <cellStyle name="Entry 1A 2 3 2 2 3 11" xfId="13771"/>
    <cellStyle name="Entry 1A 2 3 2 2 3 12" xfId="13772"/>
    <cellStyle name="Entry 1A 2 3 2 2 3 13" xfId="13773"/>
    <cellStyle name="Entry 1A 2 3 2 2 3 14" xfId="13774"/>
    <cellStyle name="Entry 1A 2 3 2 2 3 15" xfId="13775"/>
    <cellStyle name="Entry 1A 2 3 2 2 3 16" xfId="13776"/>
    <cellStyle name="Entry 1A 2 3 2 2 3 17" xfId="13777"/>
    <cellStyle name="Entry 1A 2 3 2 2 3 18" xfId="13778"/>
    <cellStyle name="Entry 1A 2 3 2 2 3 19" xfId="13779"/>
    <cellStyle name="Entry 1A 2 3 2 2 3 2" xfId="13780"/>
    <cellStyle name="Entry 1A 2 3 2 2 3 2 10" xfId="13781"/>
    <cellStyle name="Entry 1A 2 3 2 2 3 2 11" xfId="13782"/>
    <cellStyle name="Entry 1A 2 3 2 2 3 2 12" xfId="13783"/>
    <cellStyle name="Entry 1A 2 3 2 2 3 2 13" xfId="13784"/>
    <cellStyle name="Entry 1A 2 3 2 2 3 2 14" xfId="13785"/>
    <cellStyle name="Entry 1A 2 3 2 2 3 2 15" xfId="13786"/>
    <cellStyle name="Entry 1A 2 3 2 2 3 2 16" xfId="13787"/>
    <cellStyle name="Entry 1A 2 3 2 2 3 2 17" xfId="13788"/>
    <cellStyle name="Entry 1A 2 3 2 2 3 2 18" xfId="13789"/>
    <cellStyle name="Entry 1A 2 3 2 2 3 2 19" xfId="13790"/>
    <cellStyle name="Entry 1A 2 3 2 2 3 2 2" xfId="13791"/>
    <cellStyle name="Entry 1A 2 3 2 2 3 2 20" xfId="13792"/>
    <cellStyle name="Entry 1A 2 3 2 2 3 2 21" xfId="13793"/>
    <cellStyle name="Entry 1A 2 3 2 2 3 2 22" xfId="13794"/>
    <cellStyle name="Entry 1A 2 3 2 2 3 2 23" xfId="13795"/>
    <cellStyle name="Entry 1A 2 3 2 2 3 2 24" xfId="13796"/>
    <cellStyle name="Entry 1A 2 3 2 2 3 2 25" xfId="13797"/>
    <cellStyle name="Entry 1A 2 3 2 2 3 2 26" xfId="13798"/>
    <cellStyle name="Entry 1A 2 3 2 2 3 2 27" xfId="13799"/>
    <cellStyle name="Entry 1A 2 3 2 2 3 2 28" xfId="13800"/>
    <cellStyle name="Entry 1A 2 3 2 2 3 2 29" xfId="13801"/>
    <cellStyle name="Entry 1A 2 3 2 2 3 2 3" xfId="13802"/>
    <cellStyle name="Entry 1A 2 3 2 2 3 2 30" xfId="13803"/>
    <cellStyle name="Entry 1A 2 3 2 2 3 2 31" xfId="13804"/>
    <cellStyle name="Entry 1A 2 3 2 2 3 2 32" xfId="13805"/>
    <cellStyle name="Entry 1A 2 3 2 2 3 2 4" xfId="13806"/>
    <cellStyle name="Entry 1A 2 3 2 2 3 2 5" xfId="13807"/>
    <cellStyle name="Entry 1A 2 3 2 2 3 2 6" xfId="13808"/>
    <cellStyle name="Entry 1A 2 3 2 2 3 2 7" xfId="13809"/>
    <cellStyle name="Entry 1A 2 3 2 2 3 2 8" xfId="13810"/>
    <cellStyle name="Entry 1A 2 3 2 2 3 2 9" xfId="13811"/>
    <cellStyle name="Entry 1A 2 3 2 2 3 20" xfId="13812"/>
    <cellStyle name="Entry 1A 2 3 2 2 3 21" xfId="13813"/>
    <cellStyle name="Entry 1A 2 3 2 2 3 22" xfId="13814"/>
    <cellStyle name="Entry 1A 2 3 2 2 3 23" xfId="13815"/>
    <cellStyle name="Entry 1A 2 3 2 2 3 24" xfId="13816"/>
    <cellStyle name="Entry 1A 2 3 2 2 3 25" xfId="13817"/>
    <cellStyle name="Entry 1A 2 3 2 2 3 26" xfId="13818"/>
    <cellStyle name="Entry 1A 2 3 2 2 3 27" xfId="13819"/>
    <cellStyle name="Entry 1A 2 3 2 2 3 28" xfId="13820"/>
    <cellStyle name="Entry 1A 2 3 2 2 3 29" xfId="13821"/>
    <cellStyle name="Entry 1A 2 3 2 2 3 3" xfId="13822"/>
    <cellStyle name="Entry 1A 2 3 2 2 3 30" xfId="13823"/>
    <cellStyle name="Entry 1A 2 3 2 2 3 31" xfId="13824"/>
    <cellStyle name="Entry 1A 2 3 2 2 3 32" xfId="13825"/>
    <cellStyle name="Entry 1A 2 3 2 2 3 33" xfId="13826"/>
    <cellStyle name="Entry 1A 2 3 2 2 3 34" xfId="13827"/>
    <cellStyle name="Entry 1A 2 3 2 2 3 35" xfId="38883"/>
    <cellStyle name="Entry 1A 2 3 2 2 3 4" xfId="13828"/>
    <cellStyle name="Entry 1A 2 3 2 2 3 5" xfId="13829"/>
    <cellStyle name="Entry 1A 2 3 2 2 3 6" xfId="13830"/>
    <cellStyle name="Entry 1A 2 3 2 2 3 7" xfId="13831"/>
    <cellStyle name="Entry 1A 2 3 2 2 3 8" xfId="13832"/>
    <cellStyle name="Entry 1A 2 3 2 2 3 9" xfId="13833"/>
    <cellStyle name="Entry 1A 2 3 2 2 30" xfId="13834"/>
    <cellStyle name="Entry 1A 2 3 2 2 31" xfId="13835"/>
    <cellStyle name="Entry 1A 2 3 2 2 32" xfId="13836"/>
    <cellStyle name="Entry 1A 2 3 2 2 33" xfId="13837"/>
    <cellStyle name="Entry 1A 2 3 2 2 34" xfId="13838"/>
    <cellStyle name="Entry 1A 2 3 2 2 35" xfId="13839"/>
    <cellStyle name="Entry 1A 2 3 2 2 36" xfId="13840"/>
    <cellStyle name="Entry 1A 2 3 2 2 37" xfId="38881"/>
    <cellStyle name="Entry 1A 2 3 2 2 4" xfId="13841"/>
    <cellStyle name="Entry 1A 2 3 2 2 4 10" xfId="13842"/>
    <cellStyle name="Entry 1A 2 3 2 2 4 11" xfId="13843"/>
    <cellStyle name="Entry 1A 2 3 2 2 4 12" xfId="13844"/>
    <cellStyle name="Entry 1A 2 3 2 2 4 13" xfId="13845"/>
    <cellStyle name="Entry 1A 2 3 2 2 4 14" xfId="39924"/>
    <cellStyle name="Entry 1A 2 3 2 2 4 2" xfId="13846"/>
    <cellStyle name="Entry 1A 2 3 2 2 4 3" xfId="13847"/>
    <cellStyle name="Entry 1A 2 3 2 2 4 4" xfId="13848"/>
    <cellStyle name="Entry 1A 2 3 2 2 4 5" xfId="13849"/>
    <cellStyle name="Entry 1A 2 3 2 2 4 6" xfId="13850"/>
    <cellStyle name="Entry 1A 2 3 2 2 4 7" xfId="13851"/>
    <cellStyle name="Entry 1A 2 3 2 2 4 8" xfId="13852"/>
    <cellStyle name="Entry 1A 2 3 2 2 4 9" xfId="13853"/>
    <cellStyle name="Entry 1A 2 3 2 2 5" xfId="13854"/>
    <cellStyle name="Entry 1A 2 3 2 2 6" xfId="13855"/>
    <cellStyle name="Entry 1A 2 3 2 2 7" xfId="13856"/>
    <cellStyle name="Entry 1A 2 3 2 2 8" xfId="13857"/>
    <cellStyle name="Entry 1A 2 3 2 2 9" xfId="13858"/>
    <cellStyle name="Entry 1A 2 3 2 20" xfId="13859"/>
    <cellStyle name="Entry 1A 2 3 2 21" xfId="13860"/>
    <cellStyle name="Entry 1A 2 3 2 22" xfId="13861"/>
    <cellStyle name="Entry 1A 2 3 2 23" xfId="13862"/>
    <cellStyle name="Entry 1A 2 3 2 24" xfId="13863"/>
    <cellStyle name="Entry 1A 2 3 2 25" xfId="13864"/>
    <cellStyle name="Entry 1A 2 3 2 26" xfId="13865"/>
    <cellStyle name="Entry 1A 2 3 2 27" xfId="13866"/>
    <cellStyle name="Entry 1A 2 3 2 28" xfId="13867"/>
    <cellStyle name="Entry 1A 2 3 2 29" xfId="13868"/>
    <cellStyle name="Entry 1A 2 3 2 3" xfId="13869"/>
    <cellStyle name="Entry 1A 2 3 2 3 10" xfId="13870"/>
    <cellStyle name="Entry 1A 2 3 2 3 11" xfId="13871"/>
    <cellStyle name="Entry 1A 2 3 2 3 12" xfId="13872"/>
    <cellStyle name="Entry 1A 2 3 2 3 13" xfId="13873"/>
    <cellStyle name="Entry 1A 2 3 2 3 14" xfId="13874"/>
    <cellStyle name="Entry 1A 2 3 2 3 15" xfId="13875"/>
    <cellStyle name="Entry 1A 2 3 2 3 16" xfId="13876"/>
    <cellStyle name="Entry 1A 2 3 2 3 17" xfId="13877"/>
    <cellStyle name="Entry 1A 2 3 2 3 18" xfId="13878"/>
    <cellStyle name="Entry 1A 2 3 2 3 19" xfId="13879"/>
    <cellStyle name="Entry 1A 2 3 2 3 2" xfId="13880"/>
    <cellStyle name="Entry 1A 2 3 2 3 2 10" xfId="13881"/>
    <cellStyle name="Entry 1A 2 3 2 3 2 11" xfId="13882"/>
    <cellStyle name="Entry 1A 2 3 2 3 2 12" xfId="13883"/>
    <cellStyle name="Entry 1A 2 3 2 3 2 13" xfId="13884"/>
    <cellStyle name="Entry 1A 2 3 2 3 2 14" xfId="13885"/>
    <cellStyle name="Entry 1A 2 3 2 3 2 15" xfId="13886"/>
    <cellStyle name="Entry 1A 2 3 2 3 2 16" xfId="13887"/>
    <cellStyle name="Entry 1A 2 3 2 3 2 17" xfId="13888"/>
    <cellStyle name="Entry 1A 2 3 2 3 2 18" xfId="13889"/>
    <cellStyle name="Entry 1A 2 3 2 3 2 19" xfId="13890"/>
    <cellStyle name="Entry 1A 2 3 2 3 2 2" xfId="13891"/>
    <cellStyle name="Entry 1A 2 3 2 3 2 20" xfId="13892"/>
    <cellStyle name="Entry 1A 2 3 2 3 2 21" xfId="13893"/>
    <cellStyle name="Entry 1A 2 3 2 3 2 22" xfId="13894"/>
    <cellStyle name="Entry 1A 2 3 2 3 2 23" xfId="13895"/>
    <cellStyle name="Entry 1A 2 3 2 3 2 24" xfId="13896"/>
    <cellStyle name="Entry 1A 2 3 2 3 2 25" xfId="13897"/>
    <cellStyle name="Entry 1A 2 3 2 3 2 26" xfId="13898"/>
    <cellStyle name="Entry 1A 2 3 2 3 2 27" xfId="13899"/>
    <cellStyle name="Entry 1A 2 3 2 3 2 28" xfId="13900"/>
    <cellStyle name="Entry 1A 2 3 2 3 2 29" xfId="13901"/>
    <cellStyle name="Entry 1A 2 3 2 3 2 3" xfId="13902"/>
    <cellStyle name="Entry 1A 2 3 2 3 2 30" xfId="13903"/>
    <cellStyle name="Entry 1A 2 3 2 3 2 31" xfId="13904"/>
    <cellStyle name="Entry 1A 2 3 2 3 2 32" xfId="13905"/>
    <cellStyle name="Entry 1A 2 3 2 3 2 4" xfId="13906"/>
    <cellStyle name="Entry 1A 2 3 2 3 2 5" xfId="13907"/>
    <cellStyle name="Entry 1A 2 3 2 3 2 6" xfId="13908"/>
    <cellStyle name="Entry 1A 2 3 2 3 2 7" xfId="13909"/>
    <cellStyle name="Entry 1A 2 3 2 3 2 8" xfId="13910"/>
    <cellStyle name="Entry 1A 2 3 2 3 2 9" xfId="13911"/>
    <cellStyle name="Entry 1A 2 3 2 3 20" xfId="13912"/>
    <cellStyle name="Entry 1A 2 3 2 3 21" xfId="13913"/>
    <cellStyle name="Entry 1A 2 3 2 3 22" xfId="13914"/>
    <cellStyle name="Entry 1A 2 3 2 3 23" xfId="13915"/>
    <cellStyle name="Entry 1A 2 3 2 3 24" xfId="13916"/>
    <cellStyle name="Entry 1A 2 3 2 3 25" xfId="13917"/>
    <cellStyle name="Entry 1A 2 3 2 3 26" xfId="13918"/>
    <cellStyle name="Entry 1A 2 3 2 3 27" xfId="13919"/>
    <cellStyle name="Entry 1A 2 3 2 3 28" xfId="13920"/>
    <cellStyle name="Entry 1A 2 3 2 3 29" xfId="13921"/>
    <cellStyle name="Entry 1A 2 3 2 3 3" xfId="13922"/>
    <cellStyle name="Entry 1A 2 3 2 3 30" xfId="13923"/>
    <cellStyle name="Entry 1A 2 3 2 3 31" xfId="13924"/>
    <cellStyle name="Entry 1A 2 3 2 3 32" xfId="13925"/>
    <cellStyle name="Entry 1A 2 3 2 3 33" xfId="13926"/>
    <cellStyle name="Entry 1A 2 3 2 3 34" xfId="13927"/>
    <cellStyle name="Entry 1A 2 3 2 3 35" xfId="38884"/>
    <cellStyle name="Entry 1A 2 3 2 3 4" xfId="13928"/>
    <cellStyle name="Entry 1A 2 3 2 3 5" xfId="13929"/>
    <cellStyle name="Entry 1A 2 3 2 3 6" xfId="13930"/>
    <cellStyle name="Entry 1A 2 3 2 3 7" xfId="13931"/>
    <cellStyle name="Entry 1A 2 3 2 3 8" xfId="13932"/>
    <cellStyle name="Entry 1A 2 3 2 3 9" xfId="13933"/>
    <cellStyle name="Entry 1A 2 3 2 30" xfId="13934"/>
    <cellStyle name="Entry 1A 2 3 2 31" xfId="13935"/>
    <cellStyle name="Entry 1A 2 3 2 32" xfId="13936"/>
    <cellStyle name="Entry 1A 2 3 2 33" xfId="13937"/>
    <cellStyle name="Entry 1A 2 3 2 34" xfId="13938"/>
    <cellStyle name="Entry 1A 2 3 2 35" xfId="13939"/>
    <cellStyle name="Entry 1A 2 3 2 36" xfId="13940"/>
    <cellStyle name="Entry 1A 2 3 2 37" xfId="38880"/>
    <cellStyle name="Entry 1A 2 3 2 4" xfId="13941"/>
    <cellStyle name="Entry 1A 2 3 2 4 10" xfId="13942"/>
    <cellStyle name="Entry 1A 2 3 2 4 11" xfId="13943"/>
    <cellStyle name="Entry 1A 2 3 2 4 12" xfId="13944"/>
    <cellStyle name="Entry 1A 2 3 2 4 13" xfId="13945"/>
    <cellStyle name="Entry 1A 2 3 2 4 14" xfId="13946"/>
    <cellStyle name="Entry 1A 2 3 2 4 15" xfId="13947"/>
    <cellStyle name="Entry 1A 2 3 2 4 16" xfId="13948"/>
    <cellStyle name="Entry 1A 2 3 2 4 17" xfId="13949"/>
    <cellStyle name="Entry 1A 2 3 2 4 18" xfId="13950"/>
    <cellStyle name="Entry 1A 2 3 2 4 19" xfId="13951"/>
    <cellStyle name="Entry 1A 2 3 2 4 2" xfId="13952"/>
    <cellStyle name="Entry 1A 2 3 2 4 20" xfId="13953"/>
    <cellStyle name="Entry 1A 2 3 2 4 21" xfId="13954"/>
    <cellStyle name="Entry 1A 2 3 2 4 22" xfId="13955"/>
    <cellStyle name="Entry 1A 2 3 2 4 23" xfId="13956"/>
    <cellStyle name="Entry 1A 2 3 2 4 24" xfId="13957"/>
    <cellStyle name="Entry 1A 2 3 2 4 25" xfId="13958"/>
    <cellStyle name="Entry 1A 2 3 2 4 26" xfId="13959"/>
    <cellStyle name="Entry 1A 2 3 2 4 27" xfId="13960"/>
    <cellStyle name="Entry 1A 2 3 2 4 28" xfId="13961"/>
    <cellStyle name="Entry 1A 2 3 2 4 29" xfId="13962"/>
    <cellStyle name="Entry 1A 2 3 2 4 3" xfId="13963"/>
    <cellStyle name="Entry 1A 2 3 2 4 30" xfId="13964"/>
    <cellStyle name="Entry 1A 2 3 2 4 31" xfId="13965"/>
    <cellStyle name="Entry 1A 2 3 2 4 32" xfId="13966"/>
    <cellStyle name="Entry 1A 2 3 2 4 4" xfId="13967"/>
    <cellStyle name="Entry 1A 2 3 2 4 5" xfId="13968"/>
    <cellStyle name="Entry 1A 2 3 2 4 6" xfId="13969"/>
    <cellStyle name="Entry 1A 2 3 2 4 7" xfId="13970"/>
    <cellStyle name="Entry 1A 2 3 2 4 8" xfId="13971"/>
    <cellStyle name="Entry 1A 2 3 2 4 9" xfId="13972"/>
    <cellStyle name="Entry 1A 2 3 2 5" xfId="13973"/>
    <cellStyle name="Entry 1A 2 3 2 6" xfId="13974"/>
    <cellStyle name="Entry 1A 2 3 2 7" xfId="13975"/>
    <cellStyle name="Entry 1A 2 3 2 8" xfId="13976"/>
    <cellStyle name="Entry 1A 2 3 2 9" xfId="13977"/>
    <cellStyle name="Entry 1A 2 3 20" xfId="13978"/>
    <cellStyle name="Entry 1A 2 3 21" xfId="13979"/>
    <cellStyle name="Entry 1A 2 3 22" xfId="13980"/>
    <cellStyle name="Entry 1A 2 3 23" xfId="13981"/>
    <cellStyle name="Entry 1A 2 3 24" xfId="13982"/>
    <cellStyle name="Entry 1A 2 3 25" xfId="13983"/>
    <cellStyle name="Entry 1A 2 3 26" xfId="13984"/>
    <cellStyle name="Entry 1A 2 3 27" xfId="13985"/>
    <cellStyle name="Entry 1A 2 3 28" xfId="13986"/>
    <cellStyle name="Entry 1A 2 3 29" xfId="13987"/>
    <cellStyle name="Entry 1A 2 3 3" xfId="13988"/>
    <cellStyle name="Entry 1A 2 3 3 10" xfId="13989"/>
    <cellStyle name="Entry 1A 2 3 3 11" xfId="13990"/>
    <cellStyle name="Entry 1A 2 3 3 12" xfId="13991"/>
    <cellStyle name="Entry 1A 2 3 3 13" xfId="13992"/>
    <cellStyle name="Entry 1A 2 3 3 14" xfId="13993"/>
    <cellStyle name="Entry 1A 2 3 3 15" xfId="13994"/>
    <cellStyle name="Entry 1A 2 3 3 16" xfId="13995"/>
    <cellStyle name="Entry 1A 2 3 3 17" xfId="13996"/>
    <cellStyle name="Entry 1A 2 3 3 18" xfId="13997"/>
    <cellStyle name="Entry 1A 2 3 3 19" xfId="13998"/>
    <cellStyle name="Entry 1A 2 3 3 2" xfId="13999"/>
    <cellStyle name="Entry 1A 2 3 3 2 10" xfId="14000"/>
    <cellStyle name="Entry 1A 2 3 3 2 11" xfId="14001"/>
    <cellStyle name="Entry 1A 2 3 3 2 12" xfId="14002"/>
    <cellStyle name="Entry 1A 2 3 3 2 13" xfId="14003"/>
    <cellStyle name="Entry 1A 2 3 3 2 14" xfId="14004"/>
    <cellStyle name="Entry 1A 2 3 3 2 15" xfId="14005"/>
    <cellStyle name="Entry 1A 2 3 3 2 16" xfId="14006"/>
    <cellStyle name="Entry 1A 2 3 3 2 17" xfId="14007"/>
    <cellStyle name="Entry 1A 2 3 3 2 18" xfId="14008"/>
    <cellStyle name="Entry 1A 2 3 3 2 19" xfId="14009"/>
    <cellStyle name="Entry 1A 2 3 3 2 2" xfId="14010"/>
    <cellStyle name="Entry 1A 2 3 3 2 2 10" xfId="14011"/>
    <cellStyle name="Entry 1A 2 3 3 2 2 11" xfId="14012"/>
    <cellStyle name="Entry 1A 2 3 3 2 2 12" xfId="14013"/>
    <cellStyle name="Entry 1A 2 3 3 2 2 13" xfId="14014"/>
    <cellStyle name="Entry 1A 2 3 3 2 2 14" xfId="14015"/>
    <cellStyle name="Entry 1A 2 3 3 2 2 15" xfId="14016"/>
    <cellStyle name="Entry 1A 2 3 3 2 2 16" xfId="14017"/>
    <cellStyle name="Entry 1A 2 3 3 2 2 17" xfId="14018"/>
    <cellStyle name="Entry 1A 2 3 3 2 2 18" xfId="14019"/>
    <cellStyle name="Entry 1A 2 3 3 2 2 19" xfId="14020"/>
    <cellStyle name="Entry 1A 2 3 3 2 2 2" xfId="14021"/>
    <cellStyle name="Entry 1A 2 3 3 2 2 20" xfId="14022"/>
    <cellStyle name="Entry 1A 2 3 3 2 2 21" xfId="14023"/>
    <cellStyle name="Entry 1A 2 3 3 2 2 22" xfId="14024"/>
    <cellStyle name="Entry 1A 2 3 3 2 2 23" xfId="14025"/>
    <cellStyle name="Entry 1A 2 3 3 2 2 24" xfId="14026"/>
    <cellStyle name="Entry 1A 2 3 3 2 2 25" xfId="14027"/>
    <cellStyle name="Entry 1A 2 3 3 2 2 26" xfId="14028"/>
    <cellStyle name="Entry 1A 2 3 3 2 2 27" xfId="14029"/>
    <cellStyle name="Entry 1A 2 3 3 2 2 28" xfId="14030"/>
    <cellStyle name="Entry 1A 2 3 3 2 2 29" xfId="14031"/>
    <cellStyle name="Entry 1A 2 3 3 2 2 3" xfId="14032"/>
    <cellStyle name="Entry 1A 2 3 3 2 2 30" xfId="14033"/>
    <cellStyle name="Entry 1A 2 3 3 2 2 31" xfId="14034"/>
    <cellStyle name="Entry 1A 2 3 3 2 2 32" xfId="14035"/>
    <cellStyle name="Entry 1A 2 3 3 2 2 4" xfId="14036"/>
    <cellStyle name="Entry 1A 2 3 3 2 2 5" xfId="14037"/>
    <cellStyle name="Entry 1A 2 3 3 2 2 6" xfId="14038"/>
    <cellStyle name="Entry 1A 2 3 3 2 2 7" xfId="14039"/>
    <cellStyle name="Entry 1A 2 3 3 2 2 8" xfId="14040"/>
    <cellStyle name="Entry 1A 2 3 3 2 2 9" xfId="14041"/>
    <cellStyle name="Entry 1A 2 3 3 2 20" xfId="14042"/>
    <cellStyle name="Entry 1A 2 3 3 2 21" xfId="14043"/>
    <cellStyle name="Entry 1A 2 3 3 2 22" xfId="14044"/>
    <cellStyle name="Entry 1A 2 3 3 2 23" xfId="14045"/>
    <cellStyle name="Entry 1A 2 3 3 2 24" xfId="14046"/>
    <cellStyle name="Entry 1A 2 3 3 2 25" xfId="14047"/>
    <cellStyle name="Entry 1A 2 3 3 2 26" xfId="14048"/>
    <cellStyle name="Entry 1A 2 3 3 2 27" xfId="14049"/>
    <cellStyle name="Entry 1A 2 3 3 2 28" xfId="14050"/>
    <cellStyle name="Entry 1A 2 3 3 2 29" xfId="14051"/>
    <cellStyle name="Entry 1A 2 3 3 2 3" xfId="14052"/>
    <cellStyle name="Entry 1A 2 3 3 2 30" xfId="14053"/>
    <cellStyle name="Entry 1A 2 3 3 2 31" xfId="14054"/>
    <cellStyle name="Entry 1A 2 3 3 2 32" xfId="14055"/>
    <cellStyle name="Entry 1A 2 3 3 2 33" xfId="14056"/>
    <cellStyle name="Entry 1A 2 3 3 2 34" xfId="14057"/>
    <cellStyle name="Entry 1A 2 3 3 2 35" xfId="38886"/>
    <cellStyle name="Entry 1A 2 3 3 2 4" xfId="14058"/>
    <cellStyle name="Entry 1A 2 3 3 2 5" xfId="14059"/>
    <cellStyle name="Entry 1A 2 3 3 2 6" xfId="14060"/>
    <cellStyle name="Entry 1A 2 3 3 2 7" xfId="14061"/>
    <cellStyle name="Entry 1A 2 3 3 2 8" xfId="14062"/>
    <cellStyle name="Entry 1A 2 3 3 2 9" xfId="14063"/>
    <cellStyle name="Entry 1A 2 3 3 20" xfId="14064"/>
    <cellStyle name="Entry 1A 2 3 3 21" xfId="14065"/>
    <cellStyle name="Entry 1A 2 3 3 22" xfId="14066"/>
    <cellStyle name="Entry 1A 2 3 3 23" xfId="14067"/>
    <cellStyle name="Entry 1A 2 3 3 24" xfId="14068"/>
    <cellStyle name="Entry 1A 2 3 3 25" xfId="14069"/>
    <cellStyle name="Entry 1A 2 3 3 26" xfId="14070"/>
    <cellStyle name="Entry 1A 2 3 3 27" xfId="14071"/>
    <cellStyle name="Entry 1A 2 3 3 28" xfId="14072"/>
    <cellStyle name="Entry 1A 2 3 3 29" xfId="14073"/>
    <cellStyle name="Entry 1A 2 3 3 3" xfId="14074"/>
    <cellStyle name="Entry 1A 2 3 3 3 10" xfId="14075"/>
    <cellStyle name="Entry 1A 2 3 3 3 11" xfId="14076"/>
    <cellStyle name="Entry 1A 2 3 3 3 12" xfId="14077"/>
    <cellStyle name="Entry 1A 2 3 3 3 13" xfId="14078"/>
    <cellStyle name="Entry 1A 2 3 3 3 14" xfId="14079"/>
    <cellStyle name="Entry 1A 2 3 3 3 15" xfId="14080"/>
    <cellStyle name="Entry 1A 2 3 3 3 16" xfId="14081"/>
    <cellStyle name="Entry 1A 2 3 3 3 17" xfId="14082"/>
    <cellStyle name="Entry 1A 2 3 3 3 18" xfId="14083"/>
    <cellStyle name="Entry 1A 2 3 3 3 19" xfId="14084"/>
    <cellStyle name="Entry 1A 2 3 3 3 2" xfId="14085"/>
    <cellStyle name="Entry 1A 2 3 3 3 20" xfId="14086"/>
    <cellStyle name="Entry 1A 2 3 3 3 21" xfId="14087"/>
    <cellStyle name="Entry 1A 2 3 3 3 22" xfId="14088"/>
    <cellStyle name="Entry 1A 2 3 3 3 23" xfId="14089"/>
    <cellStyle name="Entry 1A 2 3 3 3 24" xfId="14090"/>
    <cellStyle name="Entry 1A 2 3 3 3 25" xfId="14091"/>
    <cellStyle name="Entry 1A 2 3 3 3 26" xfId="14092"/>
    <cellStyle name="Entry 1A 2 3 3 3 27" xfId="14093"/>
    <cellStyle name="Entry 1A 2 3 3 3 28" xfId="14094"/>
    <cellStyle name="Entry 1A 2 3 3 3 29" xfId="14095"/>
    <cellStyle name="Entry 1A 2 3 3 3 3" xfId="14096"/>
    <cellStyle name="Entry 1A 2 3 3 3 30" xfId="14097"/>
    <cellStyle name="Entry 1A 2 3 3 3 31" xfId="14098"/>
    <cellStyle name="Entry 1A 2 3 3 3 32" xfId="14099"/>
    <cellStyle name="Entry 1A 2 3 3 3 4" xfId="14100"/>
    <cellStyle name="Entry 1A 2 3 3 3 5" xfId="14101"/>
    <cellStyle name="Entry 1A 2 3 3 3 6" xfId="14102"/>
    <cellStyle name="Entry 1A 2 3 3 3 7" xfId="14103"/>
    <cellStyle name="Entry 1A 2 3 3 3 8" xfId="14104"/>
    <cellStyle name="Entry 1A 2 3 3 3 9" xfId="14105"/>
    <cellStyle name="Entry 1A 2 3 3 30" xfId="14106"/>
    <cellStyle name="Entry 1A 2 3 3 31" xfId="14107"/>
    <cellStyle name="Entry 1A 2 3 3 32" xfId="14108"/>
    <cellStyle name="Entry 1A 2 3 3 33" xfId="14109"/>
    <cellStyle name="Entry 1A 2 3 3 34" xfId="14110"/>
    <cellStyle name="Entry 1A 2 3 3 35" xfId="14111"/>
    <cellStyle name="Entry 1A 2 3 3 36" xfId="38885"/>
    <cellStyle name="Entry 1A 2 3 3 4" xfId="14112"/>
    <cellStyle name="Entry 1A 2 3 3 5" xfId="14113"/>
    <cellStyle name="Entry 1A 2 3 3 6" xfId="14114"/>
    <cellStyle name="Entry 1A 2 3 3 7" xfId="14115"/>
    <cellStyle name="Entry 1A 2 3 3 8" xfId="14116"/>
    <cellStyle name="Entry 1A 2 3 3 9" xfId="14117"/>
    <cellStyle name="Entry 1A 2 3 30" xfId="14118"/>
    <cellStyle name="Entry 1A 2 3 31" xfId="14119"/>
    <cellStyle name="Entry 1A 2 3 32" xfId="14120"/>
    <cellStyle name="Entry 1A 2 3 33" xfId="14121"/>
    <cellStyle name="Entry 1A 2 3 34" xfId="14122"/>
    <cellStyle name="Entry 1A 2 3 35" xfId="14123"/>
    <cellStyle name="Entry 1A 2 3 36" xfId="14124"/>
    <cellStyle name="Entry 1A 2 3 37" xfId="14125"/>
    <cellStyle name="Entry 1A 2 3 38" xfId="14126"/>
    <cellStyle name="Entry 1A 2 3 39" xfId="14127"/>
    <cellStyle name="Entry 1A 2 3 4" xfId="14128"/>
    <cellStyle name="Entry 1A 2 3 4 10" xfId="14129"/>
    <cellStyle name="Entry 1A 2 3 4 11" xfId="14130"/>
    <cellStyle name="Entry 1A 2 3 4 12" xfId="14131"/>
    <cellStyle name="Entry 1A 2 3 4 13" xfId="14132"/>
    <cellStyle name="Entry 1A 2 3 4 14" xfId="14133"/>
    <cellStyle name="Entry 1A 2 3 4 15" xfId="14134"/>
    <cellStyle name="Entry 1A 2 3 4 16" xfId="14135"/>
    <cellStyle name="Entry 1A 2 3 4 17" xfId="14136"/>
    <cellStyle name="Entry 1A 2 3 4 18" xfId="14137"/>
    <cellStyle name="Entry 1A 2 3 4 19" xfId="14138"/>
    <cellStyle name="Entry 1A 2 3 4 2" xfId="14139"/>
    <cellStyle name="Entry 1A 2 3 4 2 10" xfId="14140"/>
    <cellStyle name="Entry 1A 2 3 4 2 11" xfId="14141"/>
    <cellStyle name="Entry 1A 2 3 4 2 12" xfId="14142"/>
    <cellStyle name="Entry 1A 2 3 4 2 13" xfId="14143"/>
    <cellStyle name="Entry 1A 2 3 4 2 14" xfId="14144"/>
    <cellStyle name="Entry 1A 2 3 4 2 15" xfId="14145"/>
    <cellStyle name="Entry 1A 2 3 4 2 16" xfId="14146"/>
    <cellStyle name="Entry 1A 2 3 4 2 17" xfId="14147"/>
    <cellStyle name="Entry 1A 2 3 4 2 18" xfId="14148"/>
    <cellStyle name="Entry 1A 2 3 4 2 19" xfId="14149"/>
    <cellStyle name="Entry 1A 2 3 4 2 2" xfId="14150"/>
    <cellStyle name="Entry 1A 2 3 4 2 2 10" xfId="14151"/>
    <cellStyle name="Entry 1A 2 3 4 2 2 11" xfId="14152"/>
    <cellStyle name="Entry 1A 2 3 4 2 2 12" xfId="14153"/>
    <cellStyle name="Entry 1A 2 3 4 2 2 13" xfId="14154"/>
    <cellStyle name="Entry 1A 2 3 4 2 2 14" xfId="14155"/>
    <cellStyle name="Entry 1A 2 3 4 2 2 15" xfId="14156"/>
    <cellStyle name="Entry 1A 2 3 4 2 2 16" xfId="14157"/>
    <cellStyle name="Entry 1A 2 3 4 2 2 17" xfId="14158"/>
    <cellStyle name="Entry 1A 2 3 4 2 2 18" xfId="14159"/>
    <cellStyle name="Entry 1A 2 3 4 2 2 19" xfId="14160"/>
    <cellStyle name="Entry 1A 2 3 4 2 2 2" xfId="14161"/>
    <cellStyle name="Entry 1A 2 3 4 2 2 20" xfId="14162"/>
    <cellStyle name="Entry 1A 2 3 4 2 2 21" xfId="14163"/>
    <cellStyle name="Entry 1A 2 3 4 2 2 22" xfId="14164"/>
    <cellStyle name="Entry 1A 2 3 4 2 2 23" xfId="14165"/>
    <cellStyle name="Entry 1A 2 3 4 2 2 24" xfId="14166"/>
    <cellStyle name="Entry 1A 2 3 4 2 2 25" xfId="14167"/>
    <cellStyle name="Entry 1A 2 3 4 2 2 26" xfId="14168"/>
    <cellStyle name="Entry 1A 2 3 4 2 2 27" xfId="14169"/>
    <cellStyle name="Entry 1A 2 3 4 2 2 28" xfId="14170"/>
    <cellStyle name="Entry 1A 2 3 4 2 2 29" xfId="14171"/>
    <cellStyle name="Entry 1A 2 3 4 2 2 3" xfId="14172"/>
    <cellStyle name="Entry 1A 2 3 4 2 2 30" xfId="14173"/>
    <cellStyle name="Entry 1A 2 3 4 2 2 31" xfId="14174"/>
    <cellStyle name="Entry 1A 2 3 4 2 2 32" xfId="14175"/>
    <cellStyle name="Entry 1A 2 3 4 2 2 4" xfId="14176"/>
    <cellStyle name="Entry 1A 2 3 4 2 2 5" xfId="14177"/>
    <cellStyle name="Entry 1A 2 3 4 2 2 6" xfId="14178"/>
    <cellStyle name="Entry 1A 2 3 4 2 2 7" xfId="14179"/>
    <cellStyle name="Entry 1A 2 3 4 2 2 8" xfId="14180"/>
    <cellStyle name="Entry 1A 2 3 4 2 2 9" xfId="14181"/>
    <cellStyle name="Entry 1A 2 3 4 2 20" xfId="14182"/>
    <cellStyle name="Entry 1A 2 3 4 2 21" xfId="14183"/>
    <cellStyle name="Entry 1A 2 3 4 2 22" xfId="14184"/>
    <cellStyle name="Entry 1A 2 3 4 2 23" xfId="14185"/>
    <cellStyle name="Entry 1A 2 3 4 2 24" xfId="14186"/>
    <cellStyle name="Entry 1A 2 3 4 2 25" xfId="14187"/>
    <cellStyle name="Entry 1A 2 3 4 2 26" xfId="14188"/>
    <cellStyle name="Entry 1A 2 3 4 2 27" xfId="14189"/>
    <cellStyle name="Entry 1A 2 3 4 2 28" xfId="14190"/>
    <cellStyle name="Entry 1A 2 3 4 2 29" xfId="14191"/>
    <cellStyle name="Entry 1A 2 3 4 2 3" xfId="14192"/>
    <cellStyle name="Entry 1A 2 3 4 2 30" xfId="14193"/>
    <cellStyle name="Entry 1A 2 3 4 2 31" xfId="14194"/>
    <cellStyle name="Entry 1A 2 3 4 2 32" xfId="14195"/>
    <cellStyle name="Entry 1A 2 3 4 2 33" xfId="14196"/>
    <cellStyle name="Entry 1A 2 3 4 2 34" xfId="14197"/>
    <cellStyle name="Entry 1A 2 3 4 2 35" xfId="38888"/>
    <cellStyle name="Entry 1A 2 3 4 2 4" xfId="14198"/>
    <cellStyle name="Entry 1A 2 3 4 2 5" xfId="14199"/>
    <cellStyle name="Entry 1A 2 3 4 2 6" xfId="14200"/>
    <cellStyle name="Entry 1A 2 3 4 2 7" xfId="14201"/>
    <cellStyle name="Entry 1A 2 3 4 2 8" xfId="14202"/>
    <cellStyle name="Entry 1A 2 3 4 2 9" xfId="14203"/>
    <cellStyle name="Entry 1A 2 3 4 20" xfId="14204"/>
    <cellStyle name="Entry 1A 2 3 4 21" xfId="14205"/>
    <cellStyle name="Entry 1A 2 3 4 22" xfId="14206"/>
    <cellStyle name="Entry 1A 2 3 4 23" xfId="14207"/>
    <cellStyle name="Entry 1A 2 3 4 24" xfId="14208"/>
    <cellStyle name="Entry 1A 2 3 4 25" xfId="14209"/>
    <cellStyle name="Entry 1A 2 3 4 26" xfId="14210"/>
    <cellStyle name="Entry 1A 2 3 4 27" xfId="14211"/>
    <cellStyle name="Entry 1A 2 3 4 28" xfId="14212"/>
    <cellStyle name="Entry 1A 2 3 4 29" xfId="14213"/>
    <cellStyle name="Entry 1A 2 3 4 3" xfId="14214"/>
    <cellStyle name="Entry 1A 2 3 4 3 10" xfId="14215"/>
    <cellStyle name="Entry 1A 2 3 4 3 11" xfId="14216"/>
    <cellStyle name="Entry 1A 2 3 4 3 12" xfId="14217"/>
    <cellStyle name="Entry 1A 2 3 4 3 13" xfId="14218"/>
    <cellStyle name="Entry 1A 2 3 4 3 14" xfId="14219"/>
    <cellStyle name="Entry 1A 2 3 4 3 15" xfId="14220"/>
    <cellStyle name="Entry 1A 2 3 4 3 16" xfId="14221"/>
    <cellStyle name="Entry 1A 2 3 4 3 17" xfId="14222"/>
    <cellStyle name="Entry 1A 2 3 4 3 18" xfId="14223"/>
    <cellStyle name="Entry 1A 2 3 4 3 19" xfId="14224"/>
    <cellStyle name="Entry 1A 2 3 4 3 2" xfId="14225"/>
    <cellStyle name="Entry 1A 2 3 4 3 20" xfId="14226"/>
    <cellStyle name="Entry 1A 2 3 4 3 21" xfId="14227"/>
    <cellStyle name="Entry 1A 2 3 4 3 22" xfId="14228"/>
    <cellStyle name="Entry 1A 2 3 4 3 23" xfId="14229"/>
    <cellStyle name="Entry 1A 2 3 4 3 24" xfId="14230"/>
    <cellStyle name="Entry 1A 2 3 4 3 25" xfId="14231"/>
    <cellStyle name="Entry 1A 2 3 4 3 26" xfId="14232"/>
    <cellStyle name="Entry 1A 2 3 4 3 27" xfId="14233"/>
    <cellStyle name="Entry 1A 2 3 4 3 28" xfId="14234"/>
    <cellStyle name="Entry 1A 2 3 4 3 29" xfId="14235"/>
    <cellStyle name="Entry 1A 2 3 4 3 3" xfId="14236"/>
    <cellStyle name="Entry 1A 2 3 4 3 30" xfId="14237"/>
    <cellStyle name="Entry 1A 2 3 4 3 31" xfId="14238"/>
    <cellStyle name="Entry 1A 2 3 4 3 32" xfId="14239"/>
    <cellStyle name="Entry 1A 2 3 4 3 4" xfId="14240"/>
    <cellStyle name="Entry 1A 2 3 4 3 5" xfId="14241"/>
    <cellStyle name="Entry 1A 2 3 4 3 6" xfId="14242"/>
    <cellStyle name="Entry 1A 2 3 4 3 7" xfId="14243"/>
    <cellStyle name="Entry 1A 2 3 4 3 8" xfId="14244"/>
    <cellStyle name="Entry 1A 2 3 4 3 9" xfId="14245"/>
    <cellStyle name="Entry 1A 2 3 4 30" xfId="14246"/>
    <cellStyle name="Entry 1A 2 3 4 31" xfId="14247"/>
    <cellStyle name="Entry 1A 2 3 4 32" xfId="14248"/>
    <cellStyle name="Entry 1A 2 3 4 33" xfId="14249"/>
    <cellStyle name="Entry 1A 2 3 4 34" xfId="14250"/>
    <cellStyle name="Entry 1A 2 3 4 35" xfId="14251"/>
    <cellStyle name="Entry 1A 2 3 4 36" xfId="38887"/>
    <cellStyle name="Entry 1A 2 3 4 4" xfId="14252"/>
    <cellStyle name="Entry 1A 2 3 4 5" xfId="14253"/>
    <cellStyle name="Entry 1A 2 3 4 6" xfId="14254"/>
    <cellStyle name="Entry 1A 2 3 4 7" xfId="14255"/>
    <cellStyle name="Entry 1A 2 3 4 8" xfId="14256"/>
    <cellStyle name="Entry 1A 2 3 4 9" xfId="14257"/>
    <cellStyle name="Entry 1A 2 3 40" xfId="14258"/>
    <cellStyle name="Entry 1A 2 3 41" xfId="38879"/>
    <cellStyle name="Entry 1A 2 3 5" xfId="14259"/>
    <cellStyle name="Entry 1A 2 3 6" xfId="14260"/>
    <cellStyle name="Entry 1A 2 3 6 10" xfId="14261"/>
    <cellStyle name="Entry 1A 2 3 6 11" xfId="14262"/>
    <cellStyle name="Entry 1A 2 3 6 12" xfId="14263"/>
    <cellStyle name="Entry 1A 2 3 6 13" xfId="14264"/>
    <cellStyle name="Entry 1A 2 3 6 14" xfId="14265"/>
    <cellStyle name="Entry 1A 2 3 6 15" xfId="14266"/>
    <cellStyle name="Entry 1A 2 3 6 16" xfId="14267"/>
    <cellStyle name="Entry 1A 2 3 6 17" xfId="14268"/>
    <cellStyle name="Entry 1A 2 3 6 18" xfId="14269"/>
    <cellStyle name="Entry 1A 2 3 6 19" xfId="14270"/>
    <cellStyle name="Entry 1A 2 3 6 2" xfId="14271"/>
    <cellStyle name="Entry 1A 2 3 6 2 10" xfId="14272"/>
    <cellStyle name="Entry 1A 2 3 6 2 11" xfId="14273"/>
    <cellStyle name="Entry 1A 2 3 6 2 12" xfId="14274"/>
    <cellStyle name="Entry 1A 2 3 6 2 13" xfId="14275"/>
    <cellStyle name="Entry 1A 2 3 6 2 14" xfId="14276"/>
    <cellStyle name="Entry 1A 2 3 6 2 15" xfId="14277"/>
    <cellStyle name="Entry 1A 2 3 6 2 16" xfId="14278"/>
    <cellStyle name="Entry 1A 2 3 6 2 17" xfId="14279"/>
    <cellStyle name="Entry 1A 2 3 6 2 18" xfId="14280"/>
    <cellStyle name="Entry 1A 2 3 6 2 19" xfId="14281"/>
    <cellStyle name="Entry 1A 2 3 6 2 2" xfId="14282"/>
    <cellStyle name="Entry 1A 2 3 6 2 2 10" xfId="14283"/>
    <cellStyle name="Entry 1A 2 3 6 2 2 11" xfId="14284"/>
    <cellStyle name="Entry 1A 2 3 6 2 2 12" xfId="14285"/>
    <cellStyle name="Entry 1A 2 3 6 2 2 13" xfId="14286"/>
    <cellStyle name="Entry 1A 2 3 6 2 2 14" xfId="14287"/>
    <cellStyle name="Entry 1A 2 3 6 2 2 15" xfId="14288"/>
    <cellStyle name="Entry 1A 2 3 6 2 2 16" xfId="14289"/>
    <cellStyle name="Entry 1A 2 3 6 2 2 17" xfId="14290"/>
    <cellStyle name="Entry 1A 2 3 6 2 2 18" xfId="14291"/>
    <cellStyle name="Entry 1A 2 3 6 2 2 19" xfId="14292"/>
    <cellStyle name="Entry 1A 2 3 6 2 2 2" xfId="14293"/>
    <cellStyle name="Entry 1A 2 3 6 2 2 20" xfId="14294"/>
    <cellStyle name="Entry 1A 2 3 6 2 2 21" xfId="14295"/>
    <cellStyle name="Entry 1A 2 3 6 2 2 22" xfId="14296"/>
    <cellStyle name="Entry 1A 2 3 6 2 2 23" xfId="14297"/>
    <cellStyle name="Entry 1A 2 3 6 2 2 24" xfId="14298"/>
    <cellStyle name="Entry 1A 2 3 6 2 2 25" xfId="14299"/>
    <cellStyle name="Entry 1A 2 3 6 2 2 26" xfId="14300"/>
    <cellStyle name="Entry 1A 2 3 6 2 2 27" xfId="14301"/>
    <cellStyle name="Entry 1A 2 3 6 2 2 28" xfId="14302"/>
    <cellStyle name="Entry 1A 2 3 6 2 2 29" xfId="14303"/>
    <cellStyle name="Entry 1A 2 3 6 2 2 3" xfId="14304"/>
    <cellStyle name="Entry 1A 2 3 6 2 2 30" xfId="14305"/>
    <cellStyle name="Entry 1A 2 3 6 2 2 31" xfId="14306"/>
    <cellStyle name="Entry 1A 2 3 6 2 2 32" xfId="14307"/>
    <cellStyle name="Entry 1A 2 3 6 2 2 4" xfId="14308"/>
    <cellStyle name="Entry 1A 2 3 6 2 2 5" xfId="14309"/>
    <cellStyle name="Entry 1A 2 3 6 2 2 6" xfId="14310"/>
    <cellStyle name="Entry 1A 2 3 6 2 2 7" xfId="14311"/>
    <cellStyle name="Entry 1A 2 3 6 2 2 8" xfId="14312"/>
    <cellStyle name="Entry 1A 2 3 6 2 2 9" xfId="14313"/>
    <cellStyle name="Entry 1A 2 3 6 2 20" xfId="14314"/>
    <cellStyle name="Entry 1A 2 3 6 2 21" xfId="14315"/>
    <cellStyle name="Entry 1A 2 3 6 2 22" xfId="14316"/>
    <cellStyle name="Entry 1A 2 3 6 2 23" xfId="14317"/>
    <cellStyle name="Entry 1A 2 3 6 2 24" xfId="14318"/>
    <cellStyle name="Entry 1A 2 3 6 2 25" xfId="14319"/>
    <cellStyle name="Entry 1A 2 3 6 2 26" xfId="14320"/>
    <cellStyle name="Entry 1A 2 3 6 2 27" xfId="14321"/>
    <cellStyle name="Entry 1A 2 3 6 2 28" xfId="14322"/>
    <cellStyle name="Entry 1A 2 3 6 2 29" xfId="14323"/>
    <cellStyle name="Entry 1A 2 3 6 2 3" xfId="14324"/>
    <cellStyle name="Entry 1A 2 3 6 2 30" xfId="14325"/>
    <cellStyle name="Entry 1A 2 3 6 2 31" xfId="14326"/>
    <cellStyle name="Entry 1A 2 3 6 2 32" xfId="14327"/>
    <cellStyle name="Entry 1A 2 3 6 2 33" xfId="14328"/>
    <cellStyle name="Entry 1A 2 3 6 2 34" xfId="14329"/>
    <cellStyle name="Entry 1A 2 3 6 2 35" xfId="38890"/>
    <cellStyle name="Entry 1A 2 3 6 2 4" xfId="14330"/>
    <cellStyle name="Entry 1A 2 3 6 2 5" xfId="14331"/>
    <cellStyle name="Entry 1A 2 3 6 2 6" xfId="14332"/>
    <cellStyle name="Entry 1A 2 3 6 2 7" xfId="14333"/>
    <cellStyle name="Entry 1A 2 3 6 2 8" xfId="14334"/>
    <cellStyle name="Entry 1A 2 3 6 2 9" xfId="14335"/>
    <cellStyle name="Entry 1A 2 3 6 20" xfId="14336"/>
    <cellStyle name="Entry 1A 2 3 6 21" xfId="14337"/>
    <cellStyle name="Entry 1A 2 3 6 22" xfId="14338"/>
    <cellStyle name="Entry 1A 2 3 6 23" xfId="14339"/>
    <cellStyle name="Entry 1A 2 3 6 24" xfId="14340"/>
    <cellStyle name="Entry 1A 2 3 6 25" xfId="14341"/>
    <cellStyle name="Entry 1A 2 3 6 26" xfId="14342"/>
    <cellStyle name="Entry 1A 2 3 6 27" xfId="14343"/>
    <cellStyle name="Entry 1A 2 3 6 28" xfId="14344"/>
    <cellStyle name="Entry 1A 2 3 6 29" xfId="14345"/>
    <cellStyle name="Entry 1A 2 3 6 3" xfId="14346"/>
    <cellStyle name="Entry 1A 2 3 6 3 10" xfId="14347"/>
    <cellStyle name="Entry 1A 2 3 6 3 11" xfId="14348"/>
    <cellStyle name="Entry 1A 2 3 6 3 12" xfId="14349"/>
    <cellStyle name="Entry 1A 2 3 6 3 13" xfId="14350"/>
    <cellStyle name="Entry 1A 2 3 6 3 14" xfId="14351"/>
    <cellStyle name="Entry 1A 2 3 6 3 15" xfId="14352"/>
    <cellStyle name="Entry 1A 2 3 6 3 16" xfId="14353"/>
    <cellStyle name="Entry 1A 2 3 6 3 17" xfId="14354"/>
    <cellStyle name="Entry 1A 2 3 6 3 18" xfId="14355"/>
    <cellStyle name="Entry 1A 2 3 6 3 19" xfId="14356"/>
    <cellStyle name="Entry 1A 2 3 6 3 2" xfId="14357"/>
    <cellStyle name="Entry 1A 2 3 6 3 2 10" xfId="14358"/>
    <cellStyle name="Entry 1A 2 3 6 3 2 11" xfId="14359"/>
    <cellStyle name="Entry 1A 2 3 6 3 2 12" xfId="14360"/>
    <cellStyle name="Entry 1A 2 3 6 3 2 13" xfId="14361"/>
    <cellStyle name="Entry 1A 2 3 6 3 2 14" xfId="14362"/>
    <cellStyle name="Entry 1A 2 3 6 3 2 15" xfId="14363"/>
    <cellStyle name="Entry 1A 2 3 6 3 2 16" xfId="14364"/>
    <cellStyle name="Entry 1A 2 3 6 3 2 17" xfId="14365"/>
    <cellStyle name="Entry 1A 2 3 6 3 2 18" xfId="14366"/>
    <cellStyle name="Entry 1A 2 3 6 3 2 19" xfId="14367"/>
    <cellStyle name="Entry 1A 2 3 6 3 2 2" xfId="14368"/>
    <cellStyle name="Entry 1A 2 3 6 3 2 20" xfId="14369"/>
    <cellStyle name="Entry 1A 2 3 6 3 2 21" xfId="14370"/>
    <cellStyle name="Entry 1A 2 3 6 3 2 22" xfId="14371"/>
    <cellStyle name="Entry 1A 2 3 6 3 2 23" xfId="14372"/>
    <cellStyle name="Entry 1A 2 3 6 3 2 24" xfId="14373"/>
    <cellStyle name="Entry 1A 2 3 6 3 2 25" xfId="14374"/>
    <cellStyle name="Entry 1A 2 3 6 3 2 26" xfId="14375"/>
    <cellStyle name="Entry 1A 2 3 6 3 2 27" xfId="14376"/>
    <cellStyle name="Entry 1A 2 3 6 3 2 28" xfId="14377"/>
    <cellStyle name="Entry 1A 2 3 6 3 2 29" xfId="14378"/>
    <cellStyle name="Entry 1A 2 3 6 3 2 3" xfId="14379"/>
    <cellStyle name="Entry 1A 2 3 6 3 2 30" xfId="14380"/>
    <cellStyle name="Entry 1A 2 3 6 3 2 31" xfId="14381"/>
    <cellStyle name="Entry 1A 2 3 6 3 2 32" xfId="14382"/>
    <cellStyle name="Entry 1A 2 3 6 3 2 4" xfId="14383"/>
    <cellStyle name="Entry 1A 2 3 6 3 2 5" xfId="14384"/>
    <cellStyle name="Entry 1A 2 3 6 3 2 6" xfId="14385"/>
    <cellStyle name="Entry 1A 2 3 6 3 2 7" xfId="14386"/>
    <cellStyle name="Entry 1A 2 3 6 3 2 8" xfId="14387"/>
    <cellStyle name="Entry 1A 2 3 6 3 2 9" xfId="14388"/>
    <cellStyle name="Entry 1A 2 3 6 3 20" xfId="14389"/>
    <cellStyle name="Entry 1A 2 3 6 3 21" xfId="14390"/>
    <cellStyle name="Entry 1A 2 3 6 3 22" xfId="14391"/>
    <cellStyle name="Entry 1A 2 3 6 3 23" xfId="14392"/>
    <cellStyle name="Entry 1A 2 3 6 3 24" xfId="14393"/>
    <cellStyle name="Entry 1A 2 3 6 3 25" xfId="14394"/>
    <cellStyle name="Entry 1A 2 3 6 3 26" xfId="14395"/>
    <cellStyle name="Entry 1A 2 3 6 3 27" xfId="14396"/>
    <cellStyle name="Entry 1A 2 3 6 3 28" xfId="14397"/>
    <cellStyle name="Entry 1A 2 3 6 3 29" xfId="14398"/>
    <cellStyle name="Entry 1A 2 3 6 3 3" xfId="14399"/>
    <cellStyle name="Entry 1A 2 3 6 3 30" xfId="14400"/>
    <cellStyle name="Entry 1A 2 3 6 3 31" xfId="14401"/>
    <cellStyle name="Entry 1A 2 3 6 3 32" xfId="14402"/>
    <cellStyle name="Entry 1A 2 3 6 3 33" xfId="14403"/>
    <cellStyle name="Entry 1A 2 3 6 3 34" xfId="14404"/>
    <cellStyle name="Entry 1A 2 3 6 3 35" xfId="38891"/>
    <cellStyle name="Entry 1A 2 3 6 3 4" xfId="14405"/>
    <cellStyle name="Entry 1A 2 3 6 3 5" xfId="14406"/>
    <cellStyle name="Entry 1A 2 3 6 3 6" xfId="14407"/>
    <cellStyle name="Entry 1A 2 3 6 3 7" xfId="14408"/>
    <cellStyle name="Entry 1A 2 3 6 3 8" xfId="14409"/>
    <cellStyle name="Entry 1A 2 3 6 3 9" xfId="14410"/>
    <cellStyle name="Entry 1A 2 3 6 30" xfId="14411"/>
    <cellStyle name="Entry 1A 2 3 6 31" xfId="14412"/>
    <cellStyle name="Entry 1A 2 3 6 32" xfId="14413"/>
    <cellStyle name="Entry 1A 2 3 6 33" xfId="14414"/>
    <cellStyle name="Entry 1A 2 3 6 34" xfId="14415"/>
    <cellStyle name="Entry 1A 2 3 6 35" xfId="14416"/>
    <cellStyle name="Entry 1A 2 3 6 36" xfId="14417"/>
    <cellStyle name="Entry 1A 2 3 6 37" xfId="38889"/>
    <cellStyle name="Entry 1A 2 3 6 4" xfId="14418"/>
    <cellStyle name="Entry 1A 2 3 6 4 10" xfId="14419"/>
    <cellStyle name="Entry 1A 2 3 6 4 11" xfId="14420"/>
    <cellStyle name="Entry 1A 2 3 6 4 12" xfId="14421"/>
    <cellStyle name="Entry 1A 2 3 6 4 13" xfId="14422"/>
    <cellStyle name="Entry 1A 2 3 6 4 14" xfId="39900"/>
    <cellStyle name="Entry 1A 2 3 6 4 2" xfId="14423"/>
    <cellStyle name="Entry 1A 2 3 6 4 3" xfId="14424"/>
    <cellStyle name="Entry 1A 2 3 6 4 4" xfId="14425"/>
    <cellStyle name="Entry 1A 2 3 6 4 5" xfId="14426"/>
    <cellStyle name="Entry 1A 2 3 6 4 6" xfId="14427"/>
    <cellStyle name="Entry 1A 2 3 6 4 7" xfId="14428"/>
    <cellStyle name="Entry 1A 2 3 6 4 8" xfId="14429"/>
    <cellStyle name="Entry 1A 2 3 6 4 9" xfId="14430"/>
    <cellStyle name="Entry 1A 2 3 6 5" xfId="14431"/>
    <cellStyle name="Entry 1A 2 3 6 6" xfId="14432"/>
    <cellStyle name="Entry 1A 2 3 6 7" xfId="14433"/>
    <cellStyle name="Entry 1A 2 3 6 8" xfId="14434"/>
    <cellStyle name="Entry 1A 2 3 6 9" xfId="14435"/>
    <cellStyle name="Entry 1A 2 3 7" xfId="14436"/>
    <cellStyle name="Entry 1A 2 3 7 10" xfId="14437"/>
    <cellStyle name="Entry 1A 2 3 7 11" xfId="14438"/>
    <cellStyle name="Entry 1A 2 3 7 12" xfId="14439"/>
    <cellStyle name="Entry 1A 2 3 7 13" xfId="14440"/>
    <cellStyle name="Entry 1A 2 3 7 14" xfId="14441"/>
    <cellStyle name="Entry 1A 2 3 7 15" xfId="14442"/>
    <cellStyle name="Entry 1A 2 3 7 16" xfId="14443"/>
    <cellStyle name="Entry 1A 2 3 7 17" xfId="14444"/>
    <cellStyle name="Entry 1A 2 3 7 18" xfId="14445"/>
    <cellStyle name="Entry 1A 2 3 7 19" xfId="14446"/>
    <cellStyle name="Entry 1A 2 3 7 2" xfId="14447"/>
    <cellStyle name="Entry 1A 2 3 7 2 10" xfId="14448"/>
    <cellStyle name="Entry 1A 2 3 7 2 11" xfId="14449"/>
    <cellStyle name="Entry 1A 2 3 7 2 12" xfId="14450"/>
    <cellStyle name="Entry 1A 2 3 7 2 13" xfId="14451"/>
    <cellStyle name="Entry 1A 2 3 7 2 14" xfId="14452"/>
    <cellStyle name="Entry 1A 2 3 7 2 15" xfId="14453"/>
    <cellStyle name="Entry 1A 2 3 7 2 16" xfId="14454"/>
    <cellStyle name="Entry 1A 2 3 7 2 17" xfId="14455"/>
    <cellStyle name="Entry 1A 2 3 7 2 18" xfId="14456"/>
    <cellStyle name="Entry 1A 2 3 7 2 19" xfId="14457"/>
    <cellStyle name="Entry 1A 2 3 7 2 2" xfId="14458"/>
    <cellStyle name="Entry 1A 2 3 7 2 20" xfId="14459"/>
    <cellStyle name="Entry 1A 2 3 7 2 21" xfId="14460"/>
    <cellStyle name="Entry 1A 2 3 7 2 22" xfId="14461"/>
    <cellStyle name="Entry 1A 2 3 7 2 23" xfId="14462"/>
    <cellStyle name="Entry 1A 2 3 7 2 24" xfId="14463"/>
    <cellStyle name="Entry 1A 2 3 7 2 25" xfId="14464"/>
    <cellStyle name="Entry 1A 2 3 7 2 26" xfId="14465"/>
    <cellStyle name="Entry 1A 2 3 7 2 27" xfId="14466"/>
    <cellStyle name="Entry 1A 2 3 7 2 28" xfId="14467"/>
    <cellStyle name="Entry 1A 2 3 7 2 29" xfId="14468"/>
    <cellStyle name="Entry 1A 2 3 7 2 3" xfId="14469"/>
    <cellStyle name="Entry 1A 2 3 7 2 30" xfId="14470"/>
    <cellStyle name="Entry 1A 2 3 7 2 31" xfId="14471"/>
    <cellStyle name="Entry 1A 2 3 7 2 32" xfId="14472"/>
    <cellStyle name="Entry 1A 2 3 7 2 4" xfId="14473"/>
    <cellStyle name="Entry 1A 2 3 7 2 5" xfId="14474"/>
    <cellStyle name="Entry 1A 2 3 7 2 6" xfId="14475"/>
    <cellStyle name="Entry 1A 2 3 7 2 7" xfId="14476"/>
    <cellStyle name="Entry 1A 2 3 7 2 8" xfId="14477"/>
    <cellStyle name="Entry 1A 2 3 7 2 9" xfId="14478"/>
    <cellStyle name="Entry 1A 2 3 7 20" xfId="14479"/>
    <cellStyle name="Entry 1A 2 3 7 21" xfId="14480"/>
    <cellStyle name="Entry 1A 2 3 7 22" xfId="14481"/>
    <cellStyle name="Entry 1A 2 3 7 23" xfId="14482"/>
    <cellStyle name="Entry 1A 2 3 7 24" xfId="14483"/>
    <cellStyle name="Entry 1A 2 3 7 25" xfId="14484"/>
    <cellStyle name="Entry 1A 2 3 7 26" xfId="14485"/>
    <cellStyle name="Entry 1A 2 3 7 27" xfId="14486"/>
    <cellStyle name="Entry 1A 2 3 7 28" xfId="14487"/>
    <cellStyle name="Entry 1A 2 3 7 29" xfId="14488"/>
    <cellStyle name="Entry 1A 2 3 7 3" xfId="14489"/>
    <cellStyle name="Entry 1A 2 3 7 30" xfId="14490"/>
    <cellStyle name="Entry 1A 2 3 7 31" xfId="14491"/>
    <cellStyle name="Entry 1A 2 3 7 32" xfId="14492"/>
    <cellStyle name="Entry 1A 2 3 7 33" xfId="14493"/>
    <cellStyle name="Entry 1A 2 3 7 34" xfId="14494"/>
    <cellStyle name="Entry 1A 2 3 7 35" xfId="38892"/>
    <cellStyle name="Entry 1A 2 3 7 4" xfId="14495"/>
    <cellStyle name="Entry 1A 2 3 7 5" xfId="14496"/>
    <cellStyle name="Entry 1A 2 3 7 6" xfId="14497"/>
    <cellStyle name="Entry 1A 2 3 7 7" xfId="14498"/>
    <cellStyle name="Entry 1A 2 3 7 8" xfId="14499"/>
    <cellStyle name="Entry 1A 2 3 7 9" xfId="14500"/>
    <cellStyle name="Entry 1A 2 3 8" xfId="14501"/>
    <cellStyle name="Entry 1A 2 3 8 10" xfId="14502"/>
    <cellStyle name="Entry 1A 2 3 8 11" xfId="14503"/>
    <cellStyle name="Entry 1A 2 3 8 12" xfId="14504"/>
    <cellStyle name="Entry 1A 2 3 8 13" xfId="14505"/>
    <cellStyle name="Entry 1A 2 3 8 14" xfId="14506"/>
    <cellStyle name="Entry 1A 2 3 8 15" xfId="14507"/>
    <cellStyle name="Entry 1A 2 3 8 16" xfId="14508"/>
    <cellStyle name="Entry 1A 2 3 8 17" xfId="14509"/>
    <cellStyle name="Entry 1A 2 3 8 18" xfId="14510"/>
    <cellStyle name="Entry 1A 2 3 8 19" xfId="14511"/>
    <cellStyle name="Entry 1A 2 3 8 2" xfId="14512"/>
    <cellStyle name="Entry 1A 2 3 8 20" xfId="14513"/>
    <cellStyle name="Entry 1A 2 3 8 21" xfId="14514"/>
    <cellStyle name="Entry 1A 2 3 8 22" xfId="14515"/>
    <cellStyle name="Entry 1A 2 3 8 23" xfId="14516"/>
    <cellStyle name="Entry 1A 2 3 8 24" xfId="14517"/>
    <cellStyle name="Entry 1A 2 3 8 25" xfId="14518"/>
    <cellStyle name="Entry 1A 2 3 8 26" xfId="14519"/>
    <cellStyle name="Entry 1A 2 3 8 27" xfId="14520"/>
    <cellStyle name="Entry 1A 2 3 8 28" xfId="14521"/>
    <cellStyle name="Entry 1A 2 3 8 29" xfId="14522"/>
    <cellStyle name="Entry 1A 2 3 8 3" xfId="14523"/>
    <cellStyle name="Entry 1A 2 3 8 30" xfId="14524"/>
    <cellStyle name="Entry 1A 2 3 8 31" xfId="14525"/>
    <cellStyle name="Entry 1A 2 3 8 32" xfId="14526"/>
    <cellStyle name="Entry 1A 2 3 8 4" xfId="14527"/>
    <cellStyle name="Entry 1A 2 3 8 5" xfId="14528"/>
    <cellStyle name="Entry 1A 2 3 8 6" xfId="14529"/>
    <cellStyle name="Entry 1A 2 3 8 7" xfId="14530"/>
    <cellStyle name="Entry 1A 2 3 8 8" xfId="14531"/>
    <cellStyle name="Entry 1A 2 3 8 9" xfId="14532"/>
    <cellStyle name="Entry 1A 2 3 9" xfId="14533"/>
    <cellStyle name="Entry 1A 2 4" xfId="14534"/>
    <cellStyle name="Entry 1A 2 4 10" xfId="14535"/>
    <cellStyle name="Entry 1A 2 4 11" xfId="14536"/>
    <cellStyle name="Entry 1A 2 4 12" xfId="14537"/>
    <cellStyle name="Entry 1A 2 4 13" xfId="14538"/>
    <cellStyle name="Entry 1A 2 4 14" xfId="14539"/>
    <cellStyle name="Entry 1A 2 4 15" xfId="14540"/>
    <cellStyle name="Entry 1A 2 4 16" xfId="14541"/>
    <cellStyle name="Entry 1A 2 4 17" xfId="14542"/>
    <cellStyle name="Entry 1A 2 4 18" xfId="14543"/>
    <cellStyle name="Entry 1A 2 4 19" xfId="14544"/>
    <cellStyle name="Entry 1A 2 4 2" xfId="14545"/>
    <cellStyle name="Entry 1A 2 4 2 10" xfId="14546"/>
    <cellStyle name="Entry 1A 2 4 2 11" xfId="14547"/>
    <cellStyle name="Entry 1A 2 4 2 12" xfId="14548"/>
    <cellStyle name="Entry 1A 2 4 2 13" xfId="14549"/>
    <cellStyle name="Entry 1A 2 4 2 14" xfId="14550"/>
    <cellStyle name="Entry 1A 2 4 2 15" xfId="14551"/>
    <cellStyle name="Entry 1A 2 4 2 16" xfId="14552"/>
    <cellStyle name="Entry 1A 2 4 2 17" xfId="14553"/>
    <cellStyle name="Entry 1A 2 4 2 18" xfId="14554"/>
    <cellStyle name="Entry 1A 2 4 2 19" xfId="14555"/>
    <cellStyle name="Entry 1A 2 4 2 2" xfId="14556"/>
    <cellStyle name="Entry 1A 2 4 2 2 10" xfId="14557"/>
    <cellStyle name="Entry 1A 2 4 2 2 11" xfId="14558"/>
    <cellStyle name="Entry 1A 2 4 2 2 12" xfId="14559"/>
    <cellStyle name="Entry 1A 2 4 2 2 13" xfId="14560"/>
    <cellStyle name="Entry 1A 2 4 2 2 14" xfId="14561"/>
    <cellStyle name="Entry 1A 2 4 2 2 15" xfId="14562"/>
    <cellStyle name="Entry 1A 2 4 2 2 16" xfId="14563"/>
    <cellStyle name="Entry 1A 2 4 2 2 17" xfId="14564"/>
    <cellStyle name="Entry 1A 2 4 2 2 18" xfId="14565"/>
    <cellStyle name="Entry 1A 2 4 2 2 19" xfId="14566"/>
    <cellStyle name="Entry 1A 2 4 2 2 2" xfId="14567"/>
    <cellStyle name="Entry 1A 2 4 2 2 20" xfId="14568"/>
    <cellStyle name="Entry 1A 2 4 2 2 21" xfId="14569"/>
    <cellStyle name="Entry 1A 2 4 2 2 22" xfId="14570"/>
    <cellStyle name="Entry 1A 2 4 2 2 23" xfId="14571"/>
    <cellStyle name="Entry 1A 2 4 2 2 24" xfId="14572"/>
    <cellStyle name="Entry 1A 2 4 2 2 25" xfId="14573"/>
    <cellStyle name="Entry 1A 2 4 2 2 26" xfId="14574"/>
    <cellStyle name="Entry 1A 2 4 2 2 27" xfId="14575"/>
    <cellStyle name="Entry 1A 2 4 2 2 28" xfId="14576"/>
    <cellStyle name="Entry 1A 2 4 2 2 29" xfId="14577"/>
    <cellStyle name="Entry 1A 2 4 2 2 3" xfId="14578"/>
    <cellStyle name="Entry 1A 2 4 2 2 30" xfId="14579"/>
    <cellStyle name="Entry 1A 2 4 2 2 31" xfId="14580"/>
    <cellStyle name="Entry 1A 2 4 2 2 32" xfId="14581"/>
    <cellStyle name="Entry 1A 2 4 2 2 4" xfId="14582"/>
    <cellStyle name="Entry 1A 2 4 2 2 5" xfId="14583"/>
    <cellStyle name="Entry 1A 2 4 2 2 6" xfId="14584"/>
    <cellStyle name="Entry 1A 2 4 2 2 7" xfId="14585"/>
    <cellStyle name="Entry 1A 2 4 2 2 8" xfId="14586"/>
    <cellStyle name="Entry 1A 2 4 2 2 9" xfId="14587"/>
    <cellStyle name="Entry 1A 2 4 2 20" xfId="14588"/>
    <cellStyle name="Entry 1A 2 4 2 21" xfId="14589"/>
    <cellStyle name="Entry 1A 2 4 2 22" xfId="14590"/>
    <cellStyle name="Entry 1A 2 4 2 23" xfId="14591"/>
    <cellStyle name="Entry 1A 2 4 2 24" xfId="14592"/>
    <cellStyle name="Entry 1A 2 4 2 25" xfId="14593"/>
    <cellStyle name="Entry 1A 2 4 2 26" xfId="14594"/>
    <cellStyle name="Entry 1A 2 4 2 27" xfId="14595"/>
    <cellStyle name="Entry 1A 2 4 2 28" xfId="14596"/>
    <cellStyle name="Entry 1A 2 4 2 29" xfId="14597"/>
    <cellStyle name="Entry 1A 2 4 2 3" xfId="14598"/>
    <cellStyle name="Entry 1A 2 4 2 30" xfId="14599"/>
    <cellStyle name="Entry 1A 2 4 2 31" xfId="14600"/>
    <cellStyle name="Entry 1A 2 4 2 32" xfId="14601"/>
    <cellStyle name="Entry 1A 2 4 2 33" xfId="14602"/>
    <cellStyle name="Entry 1A 2 4 2 34" xfId="14603"/>
    <cellStyle name="Entry 1A 2 4 2 35" xfId="38894"/>
    <cellStyle name="Entry 1A 2 4 2 4" xfId="14604"/>
    <cellStyle name="Entry 1A 2 4 2 5" xfId="14605"/>
    <cellStyle name="Entry 1A 2 4 2 6" xfId="14606"/>
    <cellStyle name="Entry 1A 2 4 2 7" xfId="14607"/>
    <cellStyle name="Entry 1A 2 4 2 8" xfId="14608"/>
    <cellStyle name="Entry 1A 2 4 2 9" xfId="14609"/>
    <cellStyle name="Entry 1A 2 4 20" xfId="14610"/>
    <cellStyle name="Entry 1A 2 4 21" xfId="14611"/>
    <cellStyle name="Entry 1A 2 4 22" xfId="14612"/>
    <cellStyle name="Entry 1A 2 4 23" xfId="14613"/>
    <cellStyle name="Entry 1A 2 4 24" xfId="14614"/>
    <cellStyle name="Entry 1A 2 4 25" xfId="14615"/>
    <cellStyle name="Entry 1A 2 4 26" xfId="14616"/>
    <cellStyle name="Entry 1A 2 4 27" xfId="14617"/>
    <cellStyle name="Entry 1A 2 4 28" xfId="14618"/>
    <cellStyle name="Entry 1A 2 4 29" xfId="14619"/>
    <cellStyle name="Entry 1A 2 4 3" xfId="14620"/>
    <cellStyle name="Entry 1A 2 4 3 10" xfId="14621"/>
    <cellStyle name="Entry 1A 2 4 3 11" xfId="14622"/>
    <cellStyle name="Entry 1A 2 4 3 12" xfId="14623"/>
    <cellStyle name="Entry 1A 2 4 3 13" xfId="14624"/>
    <cellStyle name="Entry 1A 2 4 3 14" xfId="14625"/>
    <cellStyle name="Entry 1A 2 4 3 15" xfId="14626"/>
    <cellStyle name="Entry 1A 2 4 3 16" xfId="14627"/>
    <cellStyle name="Entry 1A 2 4 3 17" xfId="14628"/>
    <cellStyle name="Entry 1A 2 4 3 18" xfId="14629"/>
    <cellStyle name="Entry 1A 2 4 3 19" xfId="14630"/>
    <cellStyle name="Entry 1A 2 4 3 2" xfId="14631"/>
    <cellStyle name="Entry 1A 2 4 3 20" xfId="14632"/>
    <cellStyle name="Entry 1A 2 4 3 21" xfId="14633"/>
    <cellStyle name="Entry 1A 2 4 3 22" xfId="14634"/>
    <cellStyle name="Entry 1A 2 4 3 23" xfId="14635"/>
    <cellStyle name="Entry 1A 2 4 3 24" xfId="14636"/>
    <cellStyle name="Entry 1A 2 4 3 25" xfId="14637"/>
    <cellStyle name="Entry 1A 2 4 3 26" xfId="14638"/>
    <cellStyle name="Entry 1A 2 4 3 27" xfId="14639"/>
    <cellStyle name="Entry 1A 2 4 3 28" xfId="14640"/>
    <cellStyle name="Entry 1A 2 4 3 29" xfId="14641"/>
    <cellStyle name="Entry 1A 2 4 3 3" xfId="14642"/>
    <cellStyle name="Entry 1A 2 4 3 30" xfId="14643"/>
    <cellStyle name="Entry 1A 2 4 3 31" xfId="14644"/>
    <cellStyle name="Entry 1A 2 4 3 32" xfId="14645"/>
    <cellStyle name="Entry 1A 2 4 3 4" xfId="14646"/>
    <cellStyle name="Entry 1A 2 4 3 5" xfId="14647"/>
    <cellStyle name="Entry 1A 2 4 3 6" xfId="14648"/>
    <cellStyle name="Entry 1A 2 4 3 7" xfId="14649"/>
    <cellStyle name="Entry 1A 2 4 3 8" xfId="14650"/>
    <cellStyle name="Entry 1A 2 4 3 9" xfId="14651"/>
    <cellStyle name="Entry 1A 2 4 30" xfId="14652"/>
    <cellStyle name="Entry 1A 2 4 31" xfId="14653"/>
    <cellStyle name="Entry 1A 2 4 32" xfId="14654"/>
    <cellStyle name="Entry 1A 2 4 33" xfId="14655"/>
    <cellStyle name="Entry 1A 2 4 34" xfId="14656"/>
    <cellStyle name="Entry 1A 2 4 35" xfId="14657"/>
    <cellStyle name="Entry 1A 2 4 36" xfId="38893"/>
    <cellStyle name="Entry 1A 2 4 4" xfId="14658"/>
    <cellStyle name="Entry 1A 2 4 5" xfId="14659"/>
    <cellStyle name="Entry 1A 2 4 6" xfId="14660"/>
    <cellStyle name="Entry 1A 2 4 7" xfId="14661"/>
    <cellStyle name="Entry 1A 2 4 8" xfId="14662"/>
    <cellStyle name="Entry 1A 2 4 9" xfId="14663"/>
    <cellStyle name="Entry 1A 2 5" xfId="14664"/>
    <cellStyle name="Entry 1A 2 5 10" xfId="14665"/>
    <cellStyle name="Entry 1A 2 5 11" xfId="14666"/>
    <cellStyle name="Entry 1A 2 5 12" xfId="14667"/>
    <cellStyle name="Entry 1A 2 5 13" xfId="14668"/>
    <cellStyle name="Entry 1A 2 5 14" xfId="39566"/>
    <cellStyle name="Entry 1A 2 5 2" xfId="14669"/>
    <cellStyle name="Entry 1A 2 5 3" xfId="14670"/>
    <cellStyle name="Entry 1A 2 5 4" xfId="14671"/>
    <cellStyle name="Entry 1A 2 5 5" xfId="14672"/>
    <cellStyle name="Entry 1A 2 5 6" xfId="14673"/>
    <cellStyle name="Entry 1A 2 5 7" xfId="14674"/>
    <cellStyle name="Entry 1A 2 5 8" xfId="14675"/>
    <cellStyle name="Entry 1A 2 5 9" xfId="14676"/>
    <cellStyle name="Entry 1A 3" xfId="264"/>
    <cellStyle name="Entry 1A 3 2" xfId="14677"/>
    <cellStyle name="Entry 1A 3 3" xfId="14678"/>
    <cellStyle name="Entry 1A 4" xfId="14679"/>
    <cellStyle name="Entry 1B" xfId="265"/>
    <cellStyle name="Entry 1B 2" xfId="266"/>
    <cellStyle name="Entry 1B 2 2" xfId="14680"/>
    <cellStyle name="Entry 1B 2 3" xfId="14681"/>
    <cellStyle name="Entry 1B 2 3 10" xfId="14682"/>
    <cellStyle name="Entry 1B 2 3 11" xfId="14683"/>
    <cellStyle name="Entry 1B 2 3 12" xfId="14684"/>
    <cellStyle name="Entry 1B 2 3 13" xfId="14685"/>
    <cellStyle name="Entry 1B 2 3 14" xfId="14686"/>
    <cellStyle name="Entry 1B 2 3 15" xfId="14687"/>
    <cellStyle name="Entry 1B 2 3 16" xfId="14688"/>
    <cellStyle name="Entry 1B 2 3 17" xfId="14689"/>
    <cellStyle name="Entry 1B 2 3 18" xfId="14690"/>
    <cellStyle name="Entry 1B 2 3 19" xfId="14691"/>
    <cellStyle name="Entry 1B 2 3 2" xfId="14692"/>
    <cellStyle name="Entry 1B 2 3 2 10" xfId="14693"/>
    <cellStyle name="Entry 1B 2 3 2 11" xfId="14694"/>
    <cellStyle name="Entry 1B 2 3 2 12" xfId="14695"/>
    <cellStyle name="Entry 1B 2 3 2 13" xfId="14696"/>
    <cellStyle name="Entry 1B 2 3 2 14" xfId="14697"/>
    <cellStyle name="Entry 1B 2 3 2 15" xfId="14698"/>
    <cellStyle name="Entry 1B 2 3 2 16" xfId="14699"/>
    <cellStyle name="Entry 1B 2 3 2 17" xfId="14700"/>
    <cellStyle name="Entry 1B 2 3 2 18" xfId="14701"/>
    <cellStyle name="Entry 1B 2 3 2 19" xfId="14702"/>
    <cellStyle name="Entry 1B 2 3 2 2" xfId="14703"/>
    <cellStyle name="Entry 1B 2 3 2 2 10" xfId="14704"/>
    <cellStyle name="Entry 1B 2 3 2 2 11" xfId="14705"/>
    <cellStyle name="Entry 1B 2 3 2 2 12" xfId="14706"/>
    <cellStyle name="Entry 1B 2 3 2 2 13" xfId="14707"/>
    <cellStyle name="Entry 1B 2 3 2 2 14" xfId="14708"/>
    <cellStyle name="Entry 1B 2 3 2 2 15" xfId="14709"/>
    <cellStyle name="Entry 1B 2 3 2 2 16" xfId="14710"/>
    <cellStyle name="Entry 1B 2 3 2 2 17" xfId="14711"/>
    <cellStyle name="Entry 1B 2 3 2 2 18" xfId="14712"/>
    <cellStyle name="Entry 1B 2 3 2 2 19" xfId="14713"/>
    <cellStyle name="Entry 1B 2 3 2 2 2" xfId="14714"/>
    <cellStyle name="Entry 1B 2 3 2 2 2 10" xfId="14715"/>
    <cellStyle name="Entry 1B 2 3 2 2 2 11" xfId="14716"/>
    <cellStyle name="Entry 1B 2 3 2 2 2 12" xfId="14717"/>
    <cellStyle name="Entry 1B 2 3 2 2 2 13" xfId="14718"/>
    <cellStyle name="Entry 1B 2 3 2 2 2 14" xfId="14719"/>
    <cellStyle name="Entry 1B 2 3 2 2 2 15" xfId="14720"/>
    <cellStyle name="Entry 1B 2 3 2 2 2 16" xfId="14721"/>
    <cellStyle name="Entry 1B 2 3 2 2 2 17" xfId="14722"/>
    <cellStyle name="Entry 1B 2 3 2 2 2 18" xfId="14723"/>
    <cellStyle name="Entry 1B 2 3 2 2 2 19" xfId="14724"/>
    <cellStyle name="Entry 1B 2 3 2 2 2 2" xfId="14725"/>
    <cellStyle name="Entry 1B 2 3 2 2 2 2 10" xfId="14726"/>
    <cellStyle name="Entry 1B 2 3 2 2 2 2 11" xfId="14727"/>
    <cellStyle name="Entry 1B 2 3 2 2 2 2 12" xfId="14728"/>
    <cellStyle name="Entry 1B 2 3 2 2 2 2 13" xfId="14729"/>
    <cellStyle name="Entry 1B 2 3 2 2 2 2 14" xfId="14730"/>
    <cellStyle name="Entry 1B 2 3 2 2 2 2 15" xfId="14731"/>
    <cellStyle name="Entry 1B 2 3 2 2 2 2 16" xfId="14732"/>
    <cellStyle name="Entry 1B 2 3 2 2 2 2 17" xfId="14733"/>
    <cellStyle name="Entry 1B 2 3 2 2 2 2 18" xfId="14734"/>
    <cellStyle name="Entry 1B 2 3 2 2 2 2 19" xfId="14735"/>
    <cellStyle name="Entry 1B 2 3 2 2 2 2 2" xfId="14736"/>
    <cellStyle name="Entry 1B 2 3 2 2 2 2 20" xfId="14737"/>
    <cellStyle name="Entry 1B 2 3 2 2 2 2 21" xfId="14738"/>
    <cellStyle name="Entry 1B 2 3 2 2 2 2 22" xfId="14739"/>
    <cellStyle name="Entry 1B 2 3 2 2 2 2 23" xfId="14740"/>
    <cellStyle name="Entry 1B 2 3 2 2 2 2 24" xfId="14741"/>
    <cellStyle name="Entry 1B 2 3 2 2 2 2 25" xfId="14742"/>
    <cellStyle name="Entry 1B 2 3 2 2 2 2 26" xfId="14743"/>
    <cellStyle name="Entry 1B 2 3 2 2 2 2 27" xfId="14744"/>
    <cellStyle name="Entry 1B 2 3 2 2 2 2 28" xfId="14745"/>
    <cellStyle name="Entry 1B 2 3 2 2 2 2 29" xfId="14746"/>
    <cellStyle name="Entry 1B 2 3 2 2 2 2 3" xfId="14747"/>
    <cellStyle name="Entry 1B 2 3 2 2 2 2 30" xfId="14748"/>
    <cellStyle name="Entry 1B 2 3 2 2 2 2 31" xfId="14749"/>
    <cellStyle name="Entry 1B 2 3 2 2 2 2 32" xfId="14750"/>
    <cellStyle name="Entry 1B 2 3 2 2 2 2 4" xfId="14751"/>
    <cellStyle name="Entry 1B 2 3 2 2 2 2 5" xfId="14752"/>
    <cellStyle name="Entry 1B 2 3 2 2 2 2 6" xfId="14753"/>
    <cellStyle name="Entry 1B 2 3 2 2 2 2 7" xfId="14754"/>
    <cellStyle name="Entry 1B 2 3 2 2 2 2 8" xfId="14755"/>
    <cellStyle name="Entry 1B 2 3 2 2 2 2 9" xfId="14756"/>
    <cellStyle name="Entry 1B 2 3 2 2 2 20" xfId="14757"/>
    <cellStyle name="Entry 1B 2 3 2 2 2 21" xfId="14758"/>
    <cellStyle name="Entry 1B 2 3 2 2 2 22" xfId="14759"/>
    <cellStyle name="Entry 1B 2 3 2 2 2 23" xfId="14760"/>
    <cellStyle name="Entry 1B 2 3 2 2 2 24" xfId="14761"/>
    <cellStyle name="Entry 1B 2 3 2 2 2 25" xfId="14762"/>
    <cellStyle name="Entry 1B 2 3 2 2 2 26" xfId="14763"/>
    <cellStyle name="Entry 1B 2 3 2 2 2 27" xfId="14764"/>
    <cellStyle name="Entry 1B 2 3 2 2 2 28" xfId="14765"/>
    <cellStyle name="Entry 1B 2 3 2 2 2 29" xfId="14766"/>
    <cellStyle name="Entry 1B 2 3 2 2 2 3" xfId="14767"/>
    <cellStyle name="Entry 1B 2 3 2 2 2 30" xfId="14768"/>
    <cellStyle name="Entry 1B 2 3 2 2 2 31" xfId="14769"/>
    <cellStyle name="Entry 1B 2 3 2 2 2 32" xfId="14770"/>
    <cellStyle name="Entry 1B 2 3 2 2 2 33" xfId="14771"/>
    <cellStyle name="Entry 1B 2 3 2 2 2 34" xfId="14772"/>
    <cellStyle name="Entry 1B 2 3 2 2 2 35" xfId="38898"/>
    <cellStyle name="Entry 1B 2 3 2 2 2 4" xfId="14773"/>
    <cellStyle name="Entry 1B 2 3 2 2 2 5" xfId="14774"/>
    <cellStyle name="Entry 1B 2 3 2 2 2 6" xfId="14775"/>
    <cellStyle name="Entry 1B 2 3 2 2 2 7" xfId="14776"/>
    <cellStyle name="Entry 1B 2 3 2 2 2 8" xfId="14777"/>
    <cellStyle name="Entry 1B 2 3 2 2 2 9" xfId="14778"/>
    <cellStyle name="Entry 1B 2 3 2 2 20" xfId="14779"/>
    <cellStyle name="Entry 1B 2 3 2 2 21" xfId="14780"/>
    <cellStyle name="Entry 1B 2 3 2 2 22" xfId="14781"/>
    <cellStyle name="Entry 1B 2 3 2 2 23" xfId="14782"/>
    <cellStyle name="Entry 1B 2 3 2 2 24" xfId="14783"/>
    <cellStyle name="Entry 1B 2 3 2 2 25" xfId="14784"/>
    <cellStyle name="Entry 1B 2 3 2 2 26" xfId="14785"/>
    <cellStyle name="Entry 1B 2 3 2 2 27" xfId="14786"/>
    <cellStyle name="Entry 1B 2 3 2 2 28" xfId="14787"/>
    <cellStyle name="Entry 1B 2 3 2 2 29" xfId="14788"/>
    <cellStyle name="Entry 1B 2 3 2 2 3" xfId="14789"/>
    <cellStyle name="Entry 1B 2 3 2 2 3 10" xfId="14790"/>
    <cellStyle name="Entry 1B 2 3 2 2 3 11" xfId="14791"/>
    <cellStyle name="Entry 1B 2 3 2 2 3 12" xfId="14792"/>
    <cellStyle name="Entry 1B 2 3 2 2 3 13" xfId="14793"/>
    <cellStyle name="Entry 1B 2 3 2 2 3 14" xfId="14794"/>
    <cellStyle name="Entry 1B 2 3 2 2 3 15" xfId="14795"/>
    <cellStyle name="Entry 1B 2 3 2 2 3 16" xfId="14796"/>
    <cellStyle name="Entry 1B 2 3 2 2 3 17" xfId="14797"/>
    <cellStyle name="Entry 1B 2 3 2 2 3 18" xfId="14798"/>
    <cellStyle name="Entry 1B 2 3 2 2 3 19" xfId="14799"/>
    <cellStyle name="Entry 1B 2 3 2 2 3 2" xfId="14800"/>
    <cellStyle name="Entry 1B 2 3 2 2 3 2 10" xfId="14801"/>
    <cellStyle name="Entry 1B 2 3 2 2 3 2 11" xfId="14802"/>
    <cellStyle name="Entry 1B 2 3 2 2 3 2 12" xfId="14803"/>
    <cellStyle name="Entry 1B 2 3 2 2 3 2 13" xfId="14804"/>
    <cellStyle name="Entry 1B 2 3 2 2 3 2 14" xfId="14805"/>
    <cellStyle name="Entry 1B 2 3 2 2 3 2 15" xfId="14806"/>
    <cellStyle name="Entry 1B 2 3 2 2 3 2 16" xfId="14807"/>
    <cellStyle name="Entry 1B 2 3 2 2 3 2 17" xfId="14808"/>
    <cellStyle name="Entry 1B 2 3 2 2 3 2 18" xfId="14809"/>
    <cellStyle name="Entry 1B 2 3 2 2 3 2 19" xfId="14810"/>
    <cellStyle name="Entry 1B 2 3 2 2 3 2 2" xfId="14811"/>
    <cellStyle name="Entry 1B 2 3 2 2 3 2 20" xfId="14812"/>
    <cellStyle name="Entry 1B 2 3 2 2 3 2 21" xfId="14813"/>
    <cellStyle name="Entry 1B 2 3 2 2 3 2 22" xfId="14814"/>
    <cellStyle name="Entry 1B 2 3 2 2 3 2 23" xfId="14815"/>
    <cellStyle name="Entry 1B 2 3 2 2 3 2 24" xfId="14816"/>
    <cellStyle name="Entry 1B 2 3 2 2 3 2 25" xfId="14817"/>
    <cellStyle name="Entry 1B 2 3 2 2 3 2 26" xfId="14818"/>
    <cellStyle name="Entry 1B 2 3 2 2 3 2 27" xfId="14819"/>
    <cellStyle name="Entry 1B 2 3 2 2 3 2 28" xfId="14820"/>
    <cellStyle name="Entry 1B 2 3 2 2 3 2 29" xfId="14821"/>
    <cellStyle name="Entry 1B 2 3 2 2 3 2 3" xfId="14822"/>
    <cellStyle name="Entry 1B 2 3 2 2 3 2 30" xfId="14823"/>
    <cellStyle name="Entry 1B 2 3 2 2 3 2 31" xfId="14824"/>
    <cellStyle name="Entry 1B 2 3 2 2 3 2 32" xfId="14825"/>
    <cellStyle name="Entry 1B 2 3 2 2 3 2 4" xfId="14826"/>
    <cellStyle name="Entry 1B 2 3 2 2 3 2 5" xfId="14827"/>
    <cellStyle name="Entry 1B 2 3 2 2 3 2 6" xfId="14828"/>
    <cellStyle name="Entry 1B 2 3 2 2 3 2 7" xfId="14829"/>
    <cellStyle name="Entry 1B 2 3 2 2 3 2 8" xfId="14830"/>
    <cellStyle name="Entry 1B 2 3 2 2 3 2 9" xfId="14831"/>
    <cellStyle name="Entry 1B 2 3 2 2 3 20" xfId="14832"/>
    <cellStyle name="Entry 1B 2 3 2 2 3 21" xfId="14833"/>
    <cellStyle name="Entry 1B 2 3 2 2 3 22" xfId="14834"/>
    <cellStyle name="Entry 1B 2 3 2 2 3 23" xfId="14835"/>
    <cellStyle name="Entry 1B 2 3 2 2 3 24" xfId="14836"/>
    <cellStyle name="Entry 1B 2 3 2 2 3 25" xfId="14837"/>
    <cellStyle name="Entry 1B 2 3 2 2 3 26" xfId="14838"/>
    <cellStyle name="Entry 1B 2 3 2 2 3 27" xfId="14839"/>
    <cellStyle name="Entry 1B 2 3 2 2 3 28" xfId="14840"/>
    <cellStyle name="Entry 1B 2 3 2 2 3 29" xfId="14841"/>
    <cellStyle name="Entry 1B 2 3 2 2 3 3" xfId="14842"/>
    <cellStyle name="Entry 1B 2 3 2 2 3 30" xfId="14843"/>
    <cellStyle name="Entry 1B 2 3 2 2 3 31" xfId="14844"/>
    <cellStyle name="Entry 1B 2 3 2 2 3 32" xfId="14845"/>
    <cellStyle name="Entry 1B 2 3 2 2 3 33" xfId="14846"/>
    <cellStyle name="Entry 1B 2 3 2 2 3 34" xfId="14847"/>
    <cellStyle name="Entry 1B 2 3 2 2 3 35" xfId="38899"/>
    <cellStyle name="Entry 1B 2 3 2 2 3 4" xfId="14848"/>
    <cellStyle name="Entry 1B 2 3 2 2 3 5" xfId="14849"/>
    <cellStyle name="Entry 1B 2 3 2 2 3 6" xfId="14850"/>
    <cellStyle name="Entry 1B 2 3 2 2 3 7" xfId="14851"/>
    <cellStyle name="Entry 1B 2 3 2 2 3 8" xfId="14852"/>
    <cellStyle name="Entry 1B 2 3 2 2 3 9" xfId="14853"/>
    <cellStyle name="Entry 1B 2 3 2 2 30" xfId="14854"/>
    <cellStyle name="Entry 1B 2 3 2 2 31" xfId="14855"/>
    <cellStyle name="Entry 1B 2 3 2 2 32" xfId="14856"/>
    <cellStyle name="Entry 1B 2 3 2 2 33" xfId="14857"/>
    <cellStyle name="Entry 1B 2 3 2 2 34" xfId="14858"/>
    <cellStyle name="Entry 1B 2 3 2 2 35" xfId="14859"/>
    <cellStyle name="Entry 1B 2 3 2 2 36" xfId="14860"/>
    <cellStyle name="Entry 1B 2 3 2 2 37" xfId="38897"/>
    <cellStyle name="Entry 1B 2 3 2 2 4" xfId="14861"/>
    <cellStyle name="Entry 1B 2 3 2 2 4 10" xfId="14862"/>
    <cellStyle name="Entry 1B 2 3 2 2 4 11" xfId="14863"/>
    <cellStyle name="Entry 1B 2 3 2 2 4 12" xfId="14864"/>
    <cellStyle name="Entry 1B 2 3 2 2 4 13" xfId="14865"/>
    <cellStyle name="Entry 1B 2 3 2 2 4 14" xfId="39925"/>
    <cellStyle name="Entry 1B 2 3 2 2 4 2" xfId="14866"/>
    <cellStyle name="Entry 1B 2 3 2 2 4 3" xfId="14867"/>
    <cellStyle name="Entry 1B 2 3 2 2 4 4" xfId="14868"/>
    <cellStyle name="Entry 1B 2 3 2 2 4 5" xfId="14869"/>
    <cellStyle name="Entry 1B 2 3 2 2 4 6" xfId="14870"/>
    <cellStyle name="Entry 1B 2 3 2 2 4 7" xfId="14871"/>
    <cellStyle name="Entry 1B 2 3 2 2 4 8" xfId="14872"/>
    <cellStyle name="Entry 1B 2 3 2 2 4 9" xfId="14873"/>
    <cellStyle name="Entry 1B 2 3 2 2 5" xfId="14874"/>
    <cellStyle name="Entry 1B 2 3 2 2 6" xfId="14875"/>
    <cellStyle name="Entry 1B 2 3 2 2 7" xfId="14876"/>
    <cellStyle name="Entry 1B 2 3 2 2 8" xfId="14877"/>
    <cellStyle name="Entry 1B 2 3 2 2 9" xfId="14878"/>
    <cellStyle name="Entry 1B 2 3 2 20" xfId="14879"/>
    <cellStyle name="Entry 1B 2 3 2 21" xfId="14880"/>
    <cellStyle name="Entry 1B 2 3 2 22" xfId="14881"/>
    <cellStyle name="Entry 1B 2 3 2 23" xfId="14882"/>
    <cellStyle name="Entry 1B 2 3 2 24" xfId="14883"/>
    <cellStyle name="Entry 1B 2 3 2 25" xfId="14884"/>
    <cellStyle name="Entry 1B 2 3 2 26" xfId="14885"/>
    <cellStyle name="Entry 1B 2 3 2 27" xfId="14886"/>
    <cellStyle name="Entry 1B 2 3 2 28" xfId="14887"/>
    <cellStyle name="Entry 1B 2 3 2 29" xfId="14888"/>
    <cellStyle name="Entry 1B 2 3 2 3" xfId="14889"/>
    <cellStyle name="Entry 1B 2 3 2 3 10" xfId="14890"/>
    <cellStyle name="Entry 1B 2 3 2 3 11" xfId="14891"/>
    <cellStyle name="Entry 1B 2 3 2 3 12" xfId="14892"/>
    <cellStyle name="Entry 1B 2 3 2 3 13" xfId="14893"/>
    <cellStyle name="Entry 1B 2 3 2 3 14" xfId="14894"/>
    <cellStyle name="Entry 1B 2 3 2 3 15" xfId="14895"/>
    <cellStyle name="Entry 1B 2 3 2 3 16" xfId="14896"/>
    <cellStyle name="Entry 1B 2 3 2 3 17" xfId="14897"/>
    <cellStyle name="Entry 1B 2 3 2 3 18" xfId="14898"/>
    <cellStyle name="Entry 1B 2 3 2 3 19" xfId="14899"/>
    <cellStyle name="Entry 1B 2 3 2 3 2" xfId="14900"/>
    <cellStyle name="Entry 1B 2 3 2 3 2 10" xfId="14901"/>
    <cellStyle name="Entry 1B 2 3 2 3 2 11" xfId="14902"/>
    <cellStyle name="Entry 1B 2 3 2 3 2 12" xfId="14903"/>
    <cellStyle name="Entry 1B 2 3 2 3 2 13" xfId="14904"/>
    <cellStyle name="Entry 1B 2 3 2 3 2 14" xfId="14905"/>
    <cellStyle name="Entry 1B 2 3 2 3 2 15" xfId="14906"/>
    <cellStyle name="Entry 1B 2 3 2 3 2 16" xfId="14907"/>
    <cellStyle name="Entry 1B 2 3 2 3 2 17" xfId="14908"/>
    <cellStyle name="Entry 1B 2 3 2 3 2 18" xfId="14909"/>
    <cellStyle name="Entry 1B 2 3 2 3 2 19" xfId="14910"/>
    <cellStyle name="Entry 1B 2 3 2 3 2 2" xfId="14911"/>
    <cellStyle name="Entry 1B 2 3 2 3 2 20" xfId="14912"/>
    <cellStyle name="Entry 1B 2 3 2 3 2 21" xfId="14913"/>
    <cellStyle name="Entry 1B 2 3 2 3 2 22" xfId="14914"/>
    <cellStyle name="Entry 1B 2 3 2 3 2 23" xfId="14915"/>
    <cellStyle name="Entry 1B 2 3 2 3 2 24" xfId="14916"/>
    <cellStyle name="Entry 1B 2 3 2 3 2 25" xfId="14917"/>
    <cellStyle name="Entry 1B 2 3 2 3 2 26" xfId="14918"/>
    <cellStyle name="Entry 1B 2 3 2 3 2 27" xfId="14919"/>
    <cellStyle name="Entry 1B 2 3 2 3 2 28" xfId="14920"/>
    <cellStyle name="Entry 1B 2 3 2 3 2 29" xfId="14921"/>
    <cellStyle name="Entry 1B 2 3 2 3 2 3" xfId="14922"/>
    <cellStyle name="Entry 1B 2 3 2 3 2 30" xfId="14923"/>
    <cellStyle name="Entry 1B 2 3 2 3 2 31" xfId="14924"/>
    <cellStyle name="Entry 1B 2 3 2 3 2 32" xfId="14925"/>
    <cellStyle name="Entry 1B 2 3 2 3 2 4" xfId="14926"/>
    <cellStyle name="Entry 1B 2 3 2 3 2 5" xfId="14927"/>
    <cellStyle name="Entry 1B 2 3 2 3 2 6" xfId="14928"/>
    <cellStyle name="Entry 1B 2 3 2 3 2 7" xfId="14929"/>
    <cellStyle name="Entry 1B 2 3 2 3 2 8" xfId="14930"/>
    <cellStyle name="Entry 1B 2 3 2 3 2 9" xfId="14931"/>
    <cellStyle name="Entry 1B 2 3 2 3 20" xfId="14932"/>
    <cellStyle name="Entry 1B 2 3 2 3 21" xfId="14933"/>
    <cellStyle name="Entry 1B 2 3 2 3 22" xfId="14934"/>
    <cellStyle name="Entry 1B 2 3 2 3 23" xfId="14935"/>
    <cellStyle name="Entry 1B 2 3 2 3 24" xfId="14936"/>
    <cellStyle name="Entry 1B 2 3 2 3 25" xfId="14937"/>
    <cellStyle name="Entry 1B 2 3 2 3 26" xfId="14938"/>
    <cellStyle name="Entry 1B 2 3 2 3 27" xfId="14939"/>
    <cellStyle name="Entry 1B 2 3 2 3 28" xfId="14940"/>
    <cellStyle name="Entry 1B 2 3 2 3 29" xfId="14941"/>
    <cellStyle name="Entry 1B 2 3 2 3 3" xfId="14942"/>
    <cellStyle name="Entry 1B 2 3 2 3 30" xfId="14943"/>
    <cellStyle name="Entry 1B 2 3 2 3 31" xfId="14944"/>
    <cellStyle name="Entry 1B 2 3 2 3 32" xfId="14945"/>
    <cellStyle name="Entry 1B 2 3 2 3 33" xfId="14946"/>
    <cellStyle name="Entry 1B 2 3 2 3 34" xfId="14947"/>
    <cellStyle name="Entry 1B 2 3 2 3 35" xfId="38900"/>
    <cellStyle name="Entry 1B 2 3 2 3 4" xfId="14948"/>
    <cellStyle name="Entry 1B 2 3 2 3 5" xfId="14949"/>
    <cellStyle name="Entry 1B 2 3 2 3 6" xfId="14950"/>
    <cellStyle name="Entry 1B 2 3 2 3 7" xfId="14951"/>
    <cellStyle name="Entry 1B 2 3 2 3 8" xfId="14952"/>
    <cellStyle name="Entry 1B 2 3 2 3 9" xfId="14953"/>
    <cellStyle name="Entry 1B 2 3 2 30" xfId="14954"/>
    <cellStyle name="Entry 1B 2 3 2 31" xfId="14955"/>
    <cellStyle name="Entry 1B 2 3 2 32" xfId="14956"/>
    <cellStyle name="Entry 1B 2 3 2 33" xfId="14957"/>
    <cellStyle name="Entry 1B 2 3 2 34" xfId="14958"/>
    <cellStyle name="Entry 1B 2 3 2 35" xfId="14959"/>
    <cellStyle name="Entry 1B 2 3 2 36" xfId="14960"/>
    <cellStyle name="Entry 1B 2 3 2 37" xfId="38896"/>
    <cellStyle name="Entry 1B 2 3 2 4" xfId="14961"/>
    <cellStyle name="Entry 1B 2 3 2 4 10" xfId="14962"/>
    <cellStyle name="Entry 1B 2 3 2 4 11" xfId="14963"/>
    <cellStyle name="Entry 1B 2 3 2 4 12" xfId="14964"/>
    <cellStyle name="Entry 1B 2 3 2 4 13" xfId="14965"/>
    <cellStyle name="Entry 1B 2 3 2 4 14" xfId="14966"/>
    <cellStyle name="Entry 1B 2 3 2 4 15" xfId="14967"/>
    <cellStyle name="Entry 1B 2 3 2 4 16" xfId="14968"/>
    <cellStyle name="Entry 1B 2 3 2 4 17" xfId="14969"/>
    <cellStyle name="Entry 1B 2 3 2 4 18" xfId="14970"/>
    <cellStyle name="Entry 1B 2 3 2 4 19" xfId="14971"/>
    <cellStyle name="Entry 1B 2 3 2 4 2" xfId="14972"/>
    <cellStyle name="Entry 1B 2 3 2 4 20" xfId="14973"/>
    <cellStyle name="Entry 1B 2 3 2 4 21" xfId="14974"/>
    <cellStyle name="Entry 1B 2 3 2 4 22" xfId="14975"/>
    <cellStyle name="Entry 1B 2 3 2 4 23" xfId="14976"/>
    <cellStyle name="Entry 1B 2 3 2 4 24" xfId="14977"/>
    <cellStyle name="Entry 1B 2 3 2 4 25" xfId="14978"/>
    <cellStyle name="Entry 1B 2 3 2 4 26" xfId="14979"/>
    <cellStyle name="Entry 1B 2 3 2 4 27" xfId="14980"/>
    <cellStyle name="Entry 1B 2 3 2 4 28" xfId="14981"/>
    <cellStyle name="Entry 1B 2 3 2 4 29" xfId="14982"/>
    <cellStyle name="Entry 1B 2 3 2 4 3" xfId="14983"/>
    <cellStyle name="Entry 1B 2 3 2 4 30" xfId="14984"/>
    <cellStyle name="Entry 1B 2 3 2 4 31" xfId="14985"/>
    <cellStyle name="Entry 1B 2 3 2 4 32" xfId="14986"/>
    <cellStyle name="Entry 1B 2 3 2 4 4" xfId="14987"/>
    <cellStyle name="Entry 1B 2 3 2 4 5" xfId="14988"/>
    <cellStyle name="Entry 1B 2 3 2 4 6" xfId="14989"/>
    <cellStyle name="Entry 1B 2 3 2 4 7" xfId="14990"/>
    <cellStyle name="Entry 1B 2 3 2 4 8" xfId="14991"/>
    <cellStyle name="Entry 1B 2 3 2 4 9" xfId="14992"/>
    <cellStyle name="Entry 1B 2 3 2 5" xfId="14993"/>
    <cellStyle name="Entry 1B 2 3 2 6" xfId="14994"/>
    <cellStyle name="Entry 1B 2 3 2 7" xfId="14995"/>
    <cellStyle name="Entry 1B 2 3 2 8" xfId="14996"/>
    <cellStyle name="Entry 1B 2 3 2 9" xfId="14997"/>
    <cellStyle name="Entry 1B 2 3 20" xfId="14998"/>
    <cellStyle name="Entry 1B 2 3 21" xfId="14999"/>
    <cellStyle name="Entry 1B 2 3 22" xfId="15000"/>
    <cellStyle name="Entry 1B 2 3 23" xfId="15001"/>
    <cellStyle name="Entry 1B 2 3 24" xfId="15002"/>
    <cellStyle name="Entry 1B 2 3 25" xfId="15003"/>
    <cellStyle name="Entry 1B 2 3 26" xfId="15004"/>
    <cellStyle name="Entry 1B 2 3 27" xfId="15005"/>
    <cellStyle name="Entry 1B 2 3 28" xfId="15006"/>
    <cellStyle name="Entry 1B 2 3 29" xfId="15007"/>
    <cellStyle name="Entry 1B 2 3 3" xfId="15008"/>
    <cellStyle name="Entry 1B 2 3 3 10" xfId="15009"/>
    <cellStyle name="Entry 1B 2 3 3 11" xfId="15010"/>
    <cellStyle name="Entry 1B 2 3 3 12" xfId="15011"/>
    <cellStyle name="Entry 1B 2 3 3 13" xfId="15012"/>
    <cellStyle name="Entry 1B 2 3 3 14" xfId="15013"/>
    <cellStyle name="Entry 1B 2 3 3 15" xfId="15014"/>
    <cellStyle name="Entry 1B 2 3 3 16" xfId="15015"/>
    <cellStyle name="Entry 1B 2 3 3 17" xfId="15016"/>
    <cellStyle name="Entry 1B 2 3 3 18" xfId="15017"/>
    <cellStyle name="Entry 1B 2 3 3 19" xfId="15018"/>
    <cellStyle name="Entry 1B 2 3 3 2" xfId="15019"/>
    <cellStyle name="Entry 1B 2 3 3 2 10" xfId="15020"/>
    <cellStyle name="Entry 1B 2 3 3 2 11" xfId="15021"/>
    <cellStyle name="Entry 1B 2 3 3 2 12" xfId="15022"/>
    <cellStyle name="Entry 1B 2 3 3 2 13" xfId="15023"/>
    <cellStyle name="Entry 1B 2 3 3 2 14" xfId="15024"/>
    <cellStyle name="Entry 1B 2 3 3 2 15" xfId="15025"/>
    <cellStyle name="Entry 1B 2 3 3 2 16" xfId="15026"/>
    <cellStyle name="Entry 1B 2 3 3 2 17" xfId="15027"/>
    <cellStyle name="Entry 1B 2 3 3 2 18" xfId="15028"/>
    <cellStyle name="Entry 1B 2 3 3 2 19" xfId="15029"/>
    <cellStyle name="Entry 1B 2 3 3 2 2" xfId="15030"/>
    <cellStyle name="Entry 1B 2 3 3 2 2 10" xfId="15031"/>
    <cellStyle name="Entry 1B 2 3 3 2 2 11" xfId="15032"/>
    <cellStyle name="Entry 1B 2 3 3 2 2 12" xfId="15033"/>
    <cellStyle name="Entry 1B 2 3 3 2 2 13" xfId="15034"/>
    <cellStyle name="Entry 1B 2 3 3 2 2 14" xfId="15035"/>
    <cellStyle name="Entry 1B 2 3 3 2 2 15" xfId="15036"/>
    <cellStyle name="Entry 1B 2 3 3 2 2 16" xfId="15037"/>
    <cellStyle name="Entry 1B 2 3 3 2 2 17" xfId="15038"/>
    <cellStyle name="Entry 1B 2 3 3 2 2 18" xfId="15039"/>
    <cellStyle name="Entry 1B 2 3 3 2 2 19" xfId="15040"/>
    <cellStyle name="Entry 1B 2 3 3 2 2 2" xfId="15041"/>
    <cellStyle name="Entry 1B 2 3 3 2 2 20" xfId="15042"/>
    <cellStyle name="Entry 1B 2 3 3 2 2 21" xfId="15043"/>
    <cellStyle name="Entry 1B 2 3 3 2 2 22" xfId="15044"/>
    <cellStyle name="Entry 1B 2 3 3 2 2 23" xfId="15045"/>
    <cellStyle name="Entry 1B 2 3 3 2 2 24" xfId="15046"/>
    <cellStyle name="Entry 1B 2 3 3 2 2 25" xfId="15047"/>
    <cellStyle name="Entry 1B 2 3 3 2 2 26" xfId="15048"/>
    <cellStyle name="Entry 1B 2 3 3 2 2 27" xfId="15049"/>
    <cellStyle name="Entry 1B 2 3 3 2 2 28" xfId="15050"/>
    <cellStyle name="Entry 1B 2 3 3 2 2 29" xfId="15051"/>
    <cellStyle name="Entry 1B 2 3 3 2 2 3" xfId="15052"/>
    <cellStyle name="Entry 1B 2 3 3 2 2 30" xfId="15053"/>
    <cellStyle name="Entry 1B 2 3 3 2 2 31" xfId="15054"/>
    <cellStyle name="Entry 1B 2 3 3 2 2 32" xfId="15055"/>
    <cellStyle name="Entry 1B 2 3 3 2 2 4" xfId="15056"/>
    <cellStyle name="Entry 1B 2 3 3 2 2 5" xfId="15057"/>
    <cellStyle name="Entry 1B 2 3 3 2 2 6" xfId="15058"/>
    <cellStyle name="Entry 1B 2 3 3 2 2 7" xfId="15059"/>
    <cellStyle name="Entry 1B 2 3 3 2 2 8" xfId="15060"/>
    <cellStyle name="Entry 1B 2 3 3 2 2 9" xfId="15061"/>
    <cellStyle name="Entry 1B 2 3 3 2 20" xfId="15062"/>
    <cellStyle name="Entry 1B 2 3 3 2 21" xfId="15063"/>
    <cellStyle name="Entry 1B 2 3 3 2 22" xfId="15064"/>
    <cellStyle name="Entry 1B 2 3 3 2 23" xfId="15065"/>
    <cellStyle name="Entry 1B 2 3 3 2 24" xfId="15066"/>
    <cellStyle name="Entry 1B 2 3 3 2 25" xfId="15067"/>
    <cellStyle name="Entry 1B 2 3 3 2 26" xfId="15068"/>
    <cellStyle name="Entry 1B 2 3 3 2 27" xfId="15069"/>
    <cellStyle name="Entry 1B 2 3 3 2 28" xfId="15070"/>
    <cellStyle name="Entry 1B 2 3 3 2 29" xfId="15071"/>
    <cellStyle name="Entry 1B 2 3 3 2 3" xfId="15072"/>
    <cellStyle name="Entry 1B 2 3 3 2 30" xfId="15073"/>
    <cellStyle name="Entry 1B 2 3 3 2 31" xfId="15074"/>
    <cellStyle name="Entry 1B 2 3 3 2 32" xfId="15075"/>
    <cellStyle name="Entry 1B 2 3 3 2 33" xfId="15076"/>
    <cellStyle name="Entry 1B 2 3 3 2 34" xfId="15077"/>
    <cellStyle name="Entry 1B 2 3 3 2 35" xfId="38902"/>
    <cellStyle name="Entry 1B 2 3 3 2 4" xfId="15078"/>
    <cellStyle name="Entry 1B 2 3 3 2 5" xfId="15079"/>
    <cellStyle name="Entry 1B 2 3 3 2 6" xfId="15080"/>
    <cellStyle name="Entry 1B 2 3 3 2 7" xfId="15081"/>
    <cellStyle name="Entry 1B 2 3 3 2 8" xfId="15082"/>
    <cellStyle name="Entry 1B 2 3 3 2 9" xfId="15083"/>
    <cellStyle name="Entry 1B 2 3 3 20" xfId="15084"/>
    <cellStyle name="Entry 1B 2 3 3 21" xfId="15085"/>
    <cellStyle name="Entry 1B 2 3 3 22" xfId="15086"/>
    <cellStyle name="Entry 1B 2 3 3 23" xfId="15087"/>
    <cellStyle name="Entry 1B 2 3 3 24" xfId="15088"/>
    <cellStyle name="Entry 1B 2 3 3 25" xfId="15089"/>
    <cellStyle name="Entry 1B 2 3 3 26" xfId="15090"/>
    <cellStyle name="Entry 1B 2 3 3 27" xfId="15091"/>
    <cellStyle name="Entry 1B 2 3 3 28" xfId="15092"/>
    <cellStyle name="Entry 1B 2 3 3 29" xfId="15093"/>
    <cellStyle name="Entry 1B 2 3 3 3" xfId="15094"/>
    <cellStyle name="Entry 1B 2 3 3 3 10" xfId="15095"/>
    <cellStyle name="Entry 1B 2 3 3 3 11" xfId="15096"/>
    <cellStyle name="Entry 1B 2 3 3 3 12" xfId="15097"/>
    <cellStyle name="Entry 1B 2 3 3 3 13" xfId="15098"/>
    <cellStyle name="Entry 1B 2 3 3 3 14" xfId="15099"/>
    <cellStyle name="Entry 1B 2 3 3 3 15" xfId="15100"/>
    <cellStyle name="Entry 1B 2 3 3 3 16" xfId="15101"/>
    <cellStyle name="Entry 1B 2 3 3 3 17" xfId="15102"/>
    <cellStyle name="Entry 1B 2 3 3 3 18" xfId="15103"/>
    <cellStyle name="Entry 1B 2 3 3 3 19" xfId="15104"/>
    <cellStyle name="Entry 1B 2 3 3 3 2" xfId="15105"/>
    <cellStyle name="Entry 1B 2 3 3 3 20" xfId="15106"/>
    <cellStyle name="Entry 1B 2 3 3 3 21" xfId="15107"/>
    <cellStyle name="Entry 1B 2 3 3 3 22" xfId="15108"/>
    <cellStyle name="Entry 1B 2 3 3 3 23" xfId="15109"/>
    <cellStyle name="Entry 1B 2 3 3 3 24" xfId="15110"/>
    <cellStyle name="Entry 1B 2 3 3 3 25" xfId="15111"/>
    <cellStyle name="Entry 1B 2 3 3 3 26" xfId="15112"/>
    <cellStyle name="Entry 1B 2 3 3 3 27" xfId="15113"/>
    <cellStyle name="Entry 1B 2 3 3 3 28" xfId="15114"/>
    <cellStyle name="Entry 1B 2 3 3 3 29" xfId="15115"/>
    <cellStyle name="Entry 1B 2 3 3 3 3" xfId="15116"/>
    <cellStyle name="Entry 1B 2 3 3 3 30" xfId="15117"/>
    <cellStyle name="Entry 1B 2 3 3 3 31" xfId="15118"/>
    <cellStyle name="Entry 1B 2 3 3 3 32" xfId="15119"/>
    <cellStyle name="Entry 1B 2 3 3 3 4" xfId="15120"/>
    <cellStyle name="Entry 1B 2 3 3 3 5" xfId="15121"/>
    <cellStyle name="Entry 1B 2 3 3 3 6" xfId="15122"/>
    <cellStyle name="Entry 1B 2 3 3 3 7" xfId="15123"/>
    <cellStyle name="Entry 1B 2 3 3 3 8" xfId="15124"/>
    <cellStyle name="Entry 1B 2 3 3 3 9" xfId="15125"/>
    <cellStyle name="Entry 1B 2 3 3 30" xfId="15126"/>
    <cellStyle name="Entry 1B 2 3 3 31" xfId="15127"/>
    <cellStyle name="Entry 1B 2 3 3 32" xfId="15128"/>
    <cellStyle name="Entry 1B 2 3 3 33" xfId="15129"/>
    <cellStyle name="Entry 1B 2 3 3 34" xfId="15130"/>
    <cellStyle name="Entry 1B 2 3 3 35" xfId="15131"/>
    <cellStyle name="Entry 1B 2 3 3 36" xfId="38901"/>
    <cellStyle name="Entry 1B 2 3 3 4" xfId="15132"/>
    <cellStyle name="Entry 1B 2 3 3 5" xfId="15133"/>
    <cellStyle name="Entry 1B 2 3 3 6" xfId="15134"/>
    <cellStyle name="Entry 1B 2 3 3 7" xfId="15135"/>
    <cellStyle name="Entry 1B 2 3 3 8" xfId="15136"/>
    <cellStyle name="Entry 1B 2 3 3 9" xfId="15137"/>
    <cellStyle name="Entry 1B 2 3 30" xfId="15138"/>
    <cellStyle name="Entry 1B 2 3 31" xfId="15139"/>
    <cellStyle name="Entry 1B 2 3 32" xfId="15140"/>
    <cellStyle name="Entry 1B 2 3 33" xfId="15141"/>
    <cellStyle name="Entry 1B 2 3 34" xfId="15142"/>
    <cellStyle name="Entry 1B 2 3 35" xfId="15143"/>
    <cellStyle name="Entry 1B 2 3 36" xfId="15144"/>
    <cellStyle name="Entry 1B 2 3 37" xfId="15145"/>
    <cellStyle name="Entry 1B 2 3 38" xfId="15146"/>
    <cellStyle name="Entry 1B 2 3 39" xfId="15147"/>
    <cellStyle name="Entry 1B 2 3 4" xfId="15148"/>
    <cellStyle name="Entry 1B 2 3 4 10" xfId="15149"/>
    <cellStyle name="Entry 1B 2 3 4 11" xfId="15150"/>
    <cellStyle name="Entry 1B 2 3 4 12" xfId="15151"/>
    <cellStyle name="Entry 1B 2 3 4 13" xfId="15152"/>
    <cellStyle name="Entry 1B 2 3 4 14" xfId="15153"/>
    <cellStyle name="Entry 1B 2 3 4 15" xfId="15154"/>
    <cellStyle name="Entry 1B 2 3 4 16" xfId="15155"/>
    <cellStyle name="Entry 1B 2 3 4 17" xfId="15156"/>
    <cellStyle name="Entry 1B 2 3 4 18" xfId="15157"/>
    <cellStyle name="Entry 1B 2 3 4 19" xfId="15158"/>
    <cellStyle name="Entry 1B 2 3 4 2" xfId="15159"/>
    <cellStyle name="Entry 1B 2 3 4 2 10" xfId="15160"/>
    <cellStyle name="Entry 1B 2 3 4 2 11" xfId="15161"/>
    <cellStyle name="Entry 1B 2 3 4 2 12" xfId="15162"/>
    <cellStyle name="Entry 1B 2 3 4 2 13" xfId="15163"/>
    <cellStyle name="Entry 1B 2 3 4 2 14" xfId="15164"/>
    <cellStyle name="Entry 1B 2 3 4 2 15" xfId="15165"/>
    <cellStyle name="Entry 1B 2 3 4 2 16" xfId="15166"/>
    <cellStyle name="Entry 1B 2 3 4 2 17" xfId="15167"/>
    <cellStyle name="Entry 1B 2 3 4 2 18" xfId="15168"/>
    <cellStyle name="Entry 1B 2 3 4 2 19" xfId="15169"/>
    <cellStyle name="Entry 1B 2 3 4 2 2" xfId="15170"/>
    <cellStyle name="Entry 1B 2 3 4 2 2 10" xfId="15171"/>
    <cellStyle name="Entry 1B 2 3 4 2 2 11" xfId="15172"/>
    <cellStyle name="Entry 1B 2 3 4 2 2 12" xfId="15173"/>
    <cellStyle name="Entry 1B 2 3 4 2 2 13" xfId="15174"/>
    <cellStyle name="Entry 1B 2 3 4 2 2 14" xfId="15175"/>
    <cellStyle name="Entry 1B 2 3 4 2 2 15" xfId="15176"/>
    <cellStyle name="Entry 1B 2 3 4 2 2 16" xfId="15177"/>
    <cellStyle name="Entry 1B 2 3 4 2 2 17" xfId="15178"/>
    <cellStyle name="Entry 1B 2 3 4 2 2 18" xfId="15179"/>
    <cellStyle name="Entry 1B 2 3 4 2 2 19" xfId="15180"/>
    <cellStyle name="Entry 1B 2 3 4 2 2 2" xfId="15181"/>
    <cellStyle name="Entry 1B 2 3 4 2 2 20" xfId="15182"/>
    <cellStyle name="Entry 1B 2 3 4 2 2 21" xfId="15183"/>
    <cellStyle name="Entry 1B 2 3 4 2 2 22" xfId="15184"/>
    <cellStyle name="Entry 1B 2 3 4 2 2 23" xfId="15185"/>
    <cellStyle name="Entry 1B 2 3 4 2 2 24" xfId="15186"/>
    <cellStyle name="Entry 1B 2 3 4 2 2 25" xfId="15187"/>
    <cellStyle name="Entry 1B 2 3 4 2 2 26" xfId="15188"/>
    <cellStyle name="Entry 1B 2 3 4 2 2 27" xfId="15189"/>
    <cellStyle name="Entry 1B 2 3 4 2 2 28" xfId="15190"/>
    <cellStyle name="Entry 1B 2 3 4 2 2 29" xfId="15191"/>
    <cellStyle name="Entry 1B 2 3 4 2 2 3" xfId="15192"/>
    <cellStyle name="Entry 1B 2 3 4 2 2 30" xfId="15193"/>
    <cellStyle name="Entry 1B 2 3 4 2 2 31" xfId="15194"/>
    <cellStyle name="Entry 1B 2 3 4 2 2 32" xfId="15195"/>
    <cellStyle name="Entry 1B 2 3 4 2 2 4" xfId="15196"/>
    <cellStyle name="Entry 1B 2 3 4 2 2 5" xfId="15197"/>
    <cellStyle name="Entry 1B 2 3 4 2 2 6" xfId="15198"/>
    <cellStyle name="Entry 1B 2 3 4 2 2 7" xfId="15199"/>
    <cellStyle name="Entry 1B 2 3 4 2 2 8" xfId="15200"/>
    <cellStyle name="Entry 1B 2 3 4 2 2 9" xfId="15201"/>
    <cellStyle name="Entry 1B 2 3 4 2 20" xfId="15202"/>
    <cellStyle name="Entry 1B 2 3 4 2 21" xfId="15203"/>
    <cellStyle name="Entry 1B 2 3 4 2 22" xfId="15204"/>
    <cellStyle name="Entry 1B 2 3 4 2 23" xfId="15205"/>
    <cellStyle name="Entry 1B 2 3 4 2 24" xfId="15206"/>
    <cellStyle name="Entry 1B 2 3 4 2 25" xfId="15207"/>
    <cellStyle name="Entry 1B 2 3 4 2 26" xfId="15208"/>
    <cellStyle name="Entry 1B 2 3 4 2 27" xfId="15209"/>
    <cellStyle name="Entry 1B 2 3 4 2 28" xfId="15210"/>
    <cellStyle name="Entry 1B 2 3 4 2 29" xfId="15211"/>
    <cellStyle name="Entry 1B 2 3 4 2 3" xfId="15212"/>
    <cellStyle name="Entry 1B 2 3 4 2 30" xfId="15213"/>
    <cellStyle name="Entry 1B 2 3 4 2 31" xfId="15214"/>
    <cellStyle name="Entry 1B 2 3 4 2 32" xfId="15215"/>
    <cellStyle name="Entry 1B 2 3 4 2 33" xfId="15216"/>
    <cellStyle name="Entry 1B 2 3 4 2 34" xfId="15217"/>
    <cellStyle name="Entry 1B 2 3 4 2 35" xfId="38904"/>
    <cellStyle name="Entry 1B 2 3 4 2 4" xfId="15218"/>
    <cellStyle name="Entry 1B 2 3 4 2 5" xfId="15219"/>
    <cellStyle name="Entry 1B 2 3 4 2 6" xfId="15220"/>
    <cellStyle name="Entry 1B 2 3 4 2 7" xfId="15221"/>
    <cellStyle name="Entry 1B 2 3 4 2 8" xfId="15222"/>
    <cellStyle name="Entry 1B 2 3 4 2 9" xfId="15223"/>
    <cellStyle name="Entry 1B 2 3 4 20" xfId="15224"/>
    <cellStyle name="Entry 1B 2 3 4 21" xfId="15225"/>
    <cellStyle name="Entry 1B 2 3 4 22" xfId="15226"/>
    <cellStyle name="Entry 1B 2 3 4 23" xfId="15227"/>
    <cellStyle name="Entry 1B 2 3 4 24" xfId="15228"/>
    <cellStyle name="Entry 1B 2 3 4 25" xfId="15229"/>
    <cellStyle name="Entry 1B 2 3 4 26" xfId="15230"/>
    <cellStyle name="Entry 1B 2 3 4 27" xfId="15231"/>
    <cellStyle name="Entry 1B 2 3 4 28" xfId="15232"/>
    <cellStyle name="Entry 1B 2 3 4 29" xfId="15233"/>
    <cellStyle name="Entry 1B 2 3 4 3" xfId="15234"/>
    <cellStyle name="Entry 1B 2 3 4 3 10" xfId="15235"/>
    <cellStyle name="Entry 1B 2 3 4 3 11" xfId="15236"/>
    <cellStyle name="Entry 1B 2 3 4 3 12" xfId="15237"/>
    <cellStyle name="Entry 1B 2 3 4 3 13" xfId="15238"/>
    <cellStyle name="Entry 1B 2 3 4 3 14" xfId="15239"/>
    <cellStyle name="Entry 1B 2 3 4 3 15" xfId="15240"/>
    <cellStyle name="Entry 1B 2 3 4 3 16" xfId="15241"/>
    <cellStyle name="Entry 1B 2 3 4 3 17" xfId="15242"/>
    <cellStyle name="Entry 1B 2 3 4 3 18" xfId="15243"/>
    <cellStyle name="Entry 1B 2 3 4 3 19" xfId="15244"/>
    <cellStyle name="Entry 1B 2 3 4 3 2" xfId="15245"/>
    <cellStyle name="Entry 1B 2 3 4 3 20" xfId="15246"/>
    <cellStyle name="Entry 1B 2 3 4 3 21" xfId="15247"/>
    <cellStyle name="Entry 1B 2 3 4 3 22" xfId="15248"/>
    <cellStyle name="Entry 1B 2 3 4 3 23" xfId="15249"/>
    <cellStyle name="Entry 1B 2 3 4 3 24" xfId="15250"/>
    <cellStyle name="Entry 1B 2 3 4 3 25" xfId="15251"/>
    <cellStyle name="Entry 1B 2 3 4 3 26" xfId="15252"/>
    <cellStyle name="Entry 1B 2 3 4 3 27" xfId="15253"/>
    <cellStyle name="Entry 1B 2 3 4 3 28" xfId="15254"/>
    <cellStyle name="Entry 1B 2 3 4 3 29" xfId="15255"/>
    <cellStyle name="Entry 1B 2 3 4 3 3" xfId="15256"/>
    <cellStyle name="Entry 1B 2 3 4 3 30" xfId="15257"/>
    <cellStyle name="Entry 1B 2 3 4 3 31" xfId="15258"/>
    <cellStyle name="Entry 1B 2 3 4 3 32" xfId="15259"/>
    <cellStyle name="Entry 1B 2 3 4 3 4" xfId="15260"/>
    <cellStyle name="Entry 1B 2 3 4 3 5" xfId="15261"/>
    <cellStyle name="Entry 1B 2 3 4 3 6" xfId="15262"/>
    <cellStyle name="Entry 1B 2 3 4 3 7" xfId="15263"/>
    <cellStyle name="Entry 1B 2 3 4 3 8" xfId="15264"/>
    <cellStyle name="Entry 1B 2 3 4 3 9" xfId="15265"/>
    <cellStyle name="Entry 1B 2 3 4 30" xfId="15266"/>
    <cellStyle name="Entry 1B 2 3 4 31" xfId="15267"/>
    <cellStyle name="Entry 1B 2 3 4 32" xfId="15268"/>
    <cellStyle name="Entry 1B 2 3 4 33" xfId="15269"/>
    <cellStyle name="Entry 1B 2 3 4 34" xfId="15270"/>
    <cellStyle name="Entry 1B 2 3 4 35" xfId="15271"/>
    <cellStyle name="Entry 1B 2 3 4 36" xfId="38903"/>
    <cellStyle name="Entry 1B 2 3 4 4" xfId="15272"/>
    <cellStyle name="Entry 1B 2 3 4 5" xfId="15273"/>
    <cellStyle name="Entry 1B 2 3 4 6" xfId="15274"/>
    <cellStyle name="Entry 1B 2 3 4 7" xfId="15275"/>
    <cellStyle name="Entry 1B 2 3 4 8" xfId="15276"/>
    <cellStyle name="Entry 1B 2 3 4 9" xfId="15277"/>
    <cellStyle name="Entry 1B 2 3 40" xfId="15278"/>
    <cellStyle name="Entry 1B 2 3 41" xfId="38895"/>
    <cellStyle name="Entry 1B 2 3 5" xfId="15279"/>
    <cellStyle name="Entry 1B 2 3 6" xfId="15280"/>
    <cellStyle name="Entry 1B 2 3 6 10" xfId="15281"/>
    <cellStyle name="Entry 1B 2 3 6 11" xfId="15282"/>
    <cellStyle name="Entry 1B 2 3 6 12" xfId="15283"/>
    <cellStyle name="Entry 1B 2 3 6 13" xfId="15284"/>
    <cellStyle name="Entry 1B 2 3 6 14" xfId="15285"/>
    <cellStyle name="Entry 1B 2 3 6 15" xfId="15286"/>
    <cellStyle name="Entry 1B 2 3 6 16" xfId="15287"/>
    <cellStyle name="Entry 1B 2 3 6 17" xfId="15288"/>
    <cellStyle name="Entry 1B 2 3 6 18" xfId="15289"/>
    <cellStyle name="Entry 1B 2 3 6 19" xfId="15290"/>
    <cellStyle name="Entry 1B 2 3 6 2" xfId="15291"/>
    <cellStyle name="Entry 1B 2 3 6 2 10" xfId="15292"/>
    <cellStyle name="Entry 1B 2 3 6 2 11" xfId="15293"/>
    <cellStyle name="Entry 1B 2 3 6 2 12" xfId="15294"/>
    <cellStyle name="Entry 1B 2 3 6 2 13" xfId="15295"/>
    <cellStyle name="Entry 1B 2 3 6 2 14" xfId="15296"/>
    <cellStyle name="Entry 1B 2 3 6 2 15" xfId="15297"/>
    <cellStyle name="Entry 1B 2 3 6 2 16" xfId="15298"/>
    <cellStyle name="Entry 1B 2 3 6 2 17" xfId="15299"/>
    <cellStyle name="Entry 1B 2 3 6 2 18" xfId="15300"/>
    <cellStyle name="Entry 1B 2 3 6 2 19" xfId="15301"/>
    <cellStyle name="Entry 1B 2 3 6 2 2" xfId="15302"/>
    <cellStyle name="Entry 1B 2 3 6 2 2 10" xfId="15303"/>
    <cellStyle name="Entry 1B 2 3 6 2 2 11" xfId="15304"/>
    <cellStyle name="Entry 1B 2 3 6 2 2 12" xfId="15305"/>
    <cellStyle name="Entry 1B 2 3 6 2 2 13" xfId="15306"/>
    <cellStyle name="Entry 1B 2 3 6 2 2 14" xfId="15307"/>
    <cellStyle name="Entry 1B 2 3 6 2 2 15" xfId="15308"/>
    <cellStyle name="Entry 1B 2 3 6 2 2 16" xfId="15309"/>
    <cellStyle name="Entry 1B 2 3 6 2 2 17" xfId="15310"/>
    <cellStyle name="Entry 1B 2 3 6 2 2 18" xfId="15311"/>
    <cellStyle name="Entry 1B 2 3 6 2 2 19" xfId="15312"/>
    <cellStyle name="Entry 1B 2 3 6 2 2 2" xfId="15313"/>
    <cellStyle name="Entry 1B 2 3 6 2 2 20" xfId="15314"/>
    <cellStyle name="Entry 1B 2 3 6 2 2 21" xfId="15315"/>
    <cellStyle name="Entry 1B 2 3 6 2 2 22" xfId="15316"/>
    <cellStyle name="Entry 1B 2 3 6 2 2 23" xfId="15317"/>
    <cellStyle name="Entry 1B 2 3 6 2 2 24" xfId="15318"/>
    <cellStyle name="Entry 1B 2 3 6 2 2 25" xfId="15319"/>
    <cellStyle name="Entry 1B 2 3 6 2 2 26" xfId="15320"/>
    <cellStyle name="Entry 1B 2 3 6 2 2 27" xfId="15321"/>
    <cellStyle name="Entry 1B 2 3 6 2 2 28" xfId="15322"/>
    <cellStyle name="Entry 1B 2 3 6 2 2 29" xfId="15323"/>
    <cellStyle name="Entry 1B 2 3 6 2 2 3" xfId="15324"/>
    <cellStyle name="Entry 1B 2 3 6 2 2 30" xfId="15325"/>
    <cellStyle name="Entry 1B 2 3 6 2 2 31" xfId="15326"/>
    <cellStyle name="Entry 1B 2 3 6 2 2 32" xfId="15327"/>
    <cellStyle name="Entry 1B 2 3 6 2 2 4" xfId="15328"/>
    <cellStyle name="Entry 1B 2 3 6 2 2 5" xfId="15329"/>
    <cellStyle name="Entry 1B 2 3 6 2 2 6" xfId="15330"/>
    <cellStyle name="Entry 1B 2 3 6 2 2 7" xfId="15331"/>
    <cellStyle name="Entry 1B 2 3 6 2 2 8" xfId="15332"/>
    <cellStyle name="Entry 1B 2 3 6 2 2 9" xfId="15333"/>
    <cellStyle name="Entry 1B 2 3 6 2 20" xfId="15334"/>
    <cellStyle name="Entry 1B 2 3 6 2 21" xfId="15335"/>
    <cellStyle name="Entry 1B 2 3 6 2 22" xfId="15336"/>
    <cellStyle name="Entry 1B 2 3 6 2 23" xfId="15337"/>
    <cellStyle name="Entry 1B 2 3 6 2 24" xfId="15338"/>
    <cellStyle name="Entry 1B 2 3 6 2 25" xfId="15339"/>
    <cellStyle name="Entry 1B 2 3 6 2 26" xfId="15340"/>
    <cellStyle name="Entry 1B 2 3 6 2 27" xfId="15341"/>
    <cellStyle name="Entry 1B 2 3 6 2 28" xfId="15342"/>
    <cellStyle name="Entry 1B 2 3 6 2 29" xfId="15343"/>
    <cellStyle name="Entry 1B 2 3 6 2 3" xfId="15344"/>
    <cellStyle name="Entry 1B 2 3 6 2 30" xfId="15345"/>
    <cellStyle name="Entry 1B 2 3 6 2 31" xfId="15346"/>
    <cellStyle name="Entry 1B 2 3 6 2 32" xfId="15347"/>
    <cellStyle name="Entry 1B 2 3 6 2 33" xfId="15348"/>
    <cellStyle name="Entry 1B 2 3 6 2 34" xfId="15349"/>
    <cellStyle name="Entry 1B 2 3 6 2 35" xfId="38906"/>
    <cellStyle name="Entry 1B 2 3 6 2 4" xfId="15350"/>
    <cellStyle name="Entry 1B 2 3 6 2 5" xfId="15351"/>
    <cellStyle name="Entry 1B 2 3 6 2 6" xfId="15352"/>
    <cellStyle name="Entry 1B 2 3 6 2 7" xfId="15353"/>
    <cellStyle name="Entry 1B 2 3 6 2 8" xfId="15354"/>
    <cellStyle name="Entry 1B 2 3 6 2 9" xfId="15355"/>
    <cellStyle name="Entry 1B 2 3 6 20" xfId="15356"/>
    <cellStyle name="Entry 1B 2 3 6 21" xfId="15357"/>
    <cellStyle name="Entry 1B 2 3 6 22" xfId="15358"/>
    <cellStyle name="Entry 1B 2 3 6 23" xfId="15359"/>
    <cellStyle name="Entry 1B 2 3 6 24" xfId="15360"/>
    <cellStyle name="Entry 1B 2 3 6 25" xfId="15361"/>
    <cellStyle name="Entry 1B 2 3 6 26" xfId="15362"/>
    <cellStyle name="Entry 1B 2 3 6 27" xfId="15363"/>
    <cellStyle name="Entry 1B 2 3 6 28" xfId="15364"/>
    <cellStyle name="Entry 1B 2 3 6 29" xfId="15365"/>
    <cellStyle name="Entry 1B 2 3 6 3" xfId="15366"/>
    <cellStyle name="Entry 1B 2 3 6 3 10" xfId="15367"/>
    <cellStyle name="Entry 1B 2 3 6 3 11" xfId="15368"/>
    <cellStyle name="Entry 1B 2 3 6 3 12" xfId="15369"/>
    <cellStyle name="Entry 1B 2 3 6 3 13" xfId="15370"/>
    <cellStyle name="Entry 1B 2 3 6 3 14" xfId="15371"/>
    <cellStyle name="Entry 1B 2 3 6 3 15" xfId="15372"/>
    <cellStyle name="Entry 1B 2 3 6 3 16" xfId="15373"/>
    <cellStyle name="Entry 1B 2 3 6 3 17" xfId="15374"/>
    <cellStyle name="Entry 1B 2 3 6 3 18" xfId="15375"/>
    <cellStyle name="Entry 1B 2 3 6 3 19" xfId="15376"/>
    <cellStyle name="Entry 1B 2 3 6 3 2" xfId="15377"/>
    <cellStyle name="Entry 1B 2 3 6 3 2 10" xfId="15378"/>
    <cellStyle name="Entry 1B 2 3 6 3 2 11" xfId="15379"/>
    <cellStyle name="Entry 1B 2 3 6 3 2 12" xfId="15380"/>
    <cellStyle name="Entry 1B 2 3 6 3 2 13" xfId="15381"/>
    <cellStyle name="Entry 1B 2 3 6 3 2 14" xfId="15382"/>
    <cellStyle name="Entry 1B 2 3 6 3 2 15" xfId="15383"/>
    <cellStyle name="Entry 1B 2 3 6 3 2 16" xfId="15384"/>
    <cellStyle name="Entry 1B 2 3 6 3 2 17" xfId="15385"/>
    <cellStyle name="Entry 1B 2 3 6 3 2 18" xfId="15386"/>
    <cellStyle name="Entry 1B 2 3 6 3 2 19" xfId="15387"/>
    <cellStyle name="Entry 1B 2 3 6 3 2 2" xfId="15388"/>
    <cellStyle name="Entry 1B 2 3 6 3 2 20" xfId="15389"/>
    <cellStyle name="Entry 1B 2 3 6 3 2 21" xfId="15390"/>
    <cellStyle name="Entry 1B 2 3 6 3 2 22" xfId="15391"/>
    <cellStyle name="Entry 1B 2 3 6 3 2 23" xfId="15392"/>
    <cellStyle name="Entry 1B 2 3 6 3 2 24" xfId="15393"/>
    <cellStyle name="Entry 1B 2 3 6 3 2 25" xfId="15394"/>
    <cellStyle name="Entry 1B 2 3 6 3 2 26" xfId="15395"/>
    <cellStyle name="Entry 1B 2 3 6 3 2 27" xfId="15396"/>
    <cellStyle name="Entry 1B 2 3 6 3 2 28" xfId="15397"/>
    <cellStyle name="Entry 1B 2 3 6 3 2 29" xfId="15398"/>
    <cellStyle name="Entry 1B 2 3 6 3 2 3" xfId="15399"/>
    <cellStyle name="Entry 1B 2 3 6 3 2 30" xfId="15400"/>
    <cellStyle name="Entry 1B 2 3 6 3 2 31" xfId="15401"/>
    <cellStyle name="Entry 1B 2 3 6 3 2 32" xfId="15402"/>
    <cellStyle name="Entry 1B 2 3 6 3 2 4" xfId="15403"/>
    <cellStyle name="Entry 1B 2 3 6 3 2 5" xfId="15404"/>
    <cellStyle name="Entry 1B 2 3 6 3 2 6" xfId="15405"/>
    <cellStyle name="Entry 1B 2 3 6 3 2 7" xfId="15406"/>
    <cellStyle name="Entry 1B 2 3 6 3 2 8" xfId="15407"/>
    <cellStyle name="Entry 1B 2 3 6 3 2 9" xfId="15408"/>
    <cellStyle name="Entry 1B 2 3 6 3 20" xfId="15409"/>
    <cellStyle name="Entry 1B 2 3 6 3 21" xfId="15410"/>
    <cellStyle name="Entry 1B 2 3 6 3 22" xfId="15411"/>
    <cellStyle name="Entry 1B 2 3 6 3 23" xfId="15412"/>
    <cellStyle name="Entry 1B 2 3 6 3 24" xfId="15413"/>
    <cellStyle name="Entry 1B 2 3 6 3 25" xfId="15414"/>
    <cellStyle name="Entry 1B 2 3 6 3 26" xfId="15415"/>
    <cellStyle name="Entry 1B 2 3 6 3 27" xfId="15416"/>
    <cellStyle name="Entry 1B 2 3 6 3 28" xfId="15417"/>
    <cellStyle name="Entry 1B 2 3 6 3 29" xfId="15418"/>
    <cellStyle name="Entry 1B 2 3 6 3 3" xfId="15419"/>
    <cellStyle name="Entry 1B 2 3 6 3 30" xfId="15420"/>
    <cellStyle name="Entry 1B 2 3 6 3 31" xfId="15421"/>
    <cellStyle name="Entry 1B 2 3 6 3 32" xfId="15422"/>
    <cellStyle name="Entry 1B 2 3 6 3 33" xfId="15423"/>
    <cellStyle name="Entry 1B 2 3 6 3 34" xfId="15424"/>
    <cellStyle name="Entry 1B 2 3 6 3 35" xfId="38907"/>
    <cellStyle name="Entry 1B 2 3 6 3 4" xfId="15425"/>
    <cellStyle name="Entry 1B 2 3 6 3 5" xfId="15426"/>
    <cellStyle name="Entry 1B 2 3 6 3 6" xfId="15427"/>
    <cellStyle name="Entry 1B 2 3 6 3 7" xfId="15428"/>
    <cellStyle name="Entry 1B 2 3 6 3 8" xfId="15429"/>
    <cellStyle name="Entry 1B 2 3 6 3 9" xfId="15430"/>
    <cellStyle name="Entry 1B 2 3 6 30" xfId="15431"/>
    <cellStyle name="Entry 1B 2 3 6 31" xfId="15432"/>
    <cellStyle name="Entry 1B 2 3 6 32" xfId="15433"/>
    <cellStyle name="Entry 1B 2 3 6 33" xfId="15434"/>
    <cellStyle name="Entry 1B 2 3 6 34" xfId="15435"/>
    <cellStyle name="Entry 1B 2 3 6 35" xfId="15436"/>
    <cellStyle name="Entry 1B 2 3 6 36" xfId="15437"/>
    <cellStyle name="Entry 1B 2 3 6 37" xfId="38905"/>
    <cellStyle name="Entry 1B 2 3 6 4" xfId="15438"/>
    <cellStyle name="Entry 1B 2 3 6 4 10" xfId="15439"/>
    <cellStyle name="Entry 1B 2 3 6 4 11" xfId="15440"/>
    <cellStyle name="Entry 1B 2 3 6 4 12" xfId="15441"/>
    <cellStyle name="Entry 1B 2 3 6 4 13" xfId="15442"/>
    <cellStyle name="Entry 1B 2 3 6 4 14" xfId="39901"/>
    <cellStyle name="Entry 1B 2 3 6 4 2" xfId="15443"/>
    <cellStyle name="Entry 1B 2 3 6 4 3" xfId="15444"/>
    <cellStyle name="Entry 1B 2 3 6 4 4" xfId="15445"/>
    <cellStyle name="Entry 1B 2 3 6 4 5" xfId="15446"/>
    <cellStyle name="Entry 1B 2 3 6 4 6" xfId="15447"/>
    <cellStyle name="Entry 1B 2 3 6 4 7" xfId="15448"/>
    <cellStyle name="Entry 1B 2 3 6 4 8" xfId="15449"/>
    <cellStyle name="Entry 1B 2 3 6 4 9" xfId="15450"/>
    <cellStyle name="Entry 1B 2 3 6 5" xfId="15451"/>
    <cellStyle name="Entry 1B 2 3 6 6" xfId="15452"/>
    <cellStyle name="Entry 1B 2 3 6 7" xfId="15453"/>
    <cellStyle name="Entry 1B 2 3 6 8" xfId="15454"/>
    <cellStyle name="Entry 1B 2 3 6 9" xfId="15455"/>
    <cellStyle name="Entry 1B 2 3 7" xfId="15456"/>
    <cellStyle name="Entry 1B 2 3 7 10" xfId="15457"/>
    <cellStyle name="Entry 1B 2 3 7 11" xfId="15458"/>
    <cellStyle name="Entry 1B 2 3 7 12" xfId="15459"/>
    <cellStyle name="Entry 1B 2 3 7 13" xfId="15460"/>
    <cellStyle name="Entry 1B 2 3 7 14" xfId="15461"/>
    <cellStyle name="Entry 1B 2 3 7 15" xfId="15462"/>
    <cellStyle name="Entry 1B 2 3 7 16" xfId="15463"/>
    <cellStyle name="Entry 1B 2 3 7 17" xfId="15464"/>
    <cellStyle name="Entry 1B 2 3 7 18" xfId="15465"/>
    <cellStyle name="Entry 1B 2 3 7 19" xfId="15466"/>
    <cellStyle name="Entry 1B 2 3 7 2" xfId="15467"/>
    <cellStyle name="Entry 1B 2 3 7 2 10" xfId="15468"/>
    <cellStyle name="Entry 1B 2 3 7 2 11" xfId="15469"/>
    <cellStyle name="Entry 1B 2 3 7 2 12" xfId="15470"/>
    <cellStyle name="Entry 1B 2 3 7 2 13" xfId="15471"/>
    <cellStyle name="Entry 1B 2 3 7 2 14" xfId="15472"/>
    <cellStyle name="Entry 1B 2 3 7 2 15" xfId="15473"/>
    <cellStyle name="Entry 1B 2 3 7 2 16" xfId="15474"/>
    <cellStyle name="Entry 1B 2 3 7 2 17" xfId="15475"/>
    <cellStyle name="Entry 1B 2 3 7 2 18" xfId="15476"/>
    <cellStyle name="Entry 1B 2 3 7 2 19" xfId="15477"/>
    <cellStyle name="Entry 1B 2 3 7 2 2" xfId="15478"/>
    <cellStyle name="Entry 1B 2 3 7 2 20" xfId="15479"/>
    <cellStyle name="Entry 1B 2 3 7 2 21" xfId="15480"/>
    <cellStyle name="Entry 1B 2 3 7 2 22" xfId="15481"/>
    <cellStyle name="Entry 1B 2 3 7 2 23" xfId="15482"/>
    <cellStyle name="Entry 1B 2 3 7 2 24" xfId="15483"/>
    <cellStyle name="Entry 1B 2 3 7 2 25" xfId="15484"/>
    <cellStyle name="Entry 1B 2 3 7 2 26" xfId="15485"/>
    <cellStyle name="Entry 1B 2 3 7 2 27" xfId="15486"/>
    <cellStyle name="Entry 1B 2 3 7 2 28" xfId="15487"/>
    <cellStyle name="Entry 1B 2 3 7 2 29" xfId="15488"/>
    <cellStyle name="Entry 1B 2 3 7 2 3" xfId="15489"/>
    <cellStyle name="Entry 1B 2 3 7 2 30" xfId="15490"/>
    <cellStyle name="Entry 1B 2 3 7 2 31" xfId="15491"/>
    <cellStyle name="Entry 1B 2 3 7 2 32" xfId="15492"/>
    <cellStyle name="Entry 1B 2 3 7 2 4" xfId="15493"/>
    <cellStyle name="Entry 1B 2 3 7 2 5" xfId="15494"/>
    <cellStyle name="Entry 1B 2 3 7 2 6" xfId="15495"/>
    <cellStyle name="Entry 1B 2 3 7 2 7" xfId="15496"/>
    <cellStyle name="Entry 1B 2 3 7 2 8" xfId="15497"/>
    <cellStyle name="Entry 1B 2 3 7 2 9" xfId="15498"/>
    <cellStyle name="Entry 1B 2 3 7 20" xfId="15499"/>
    <cellStyle name="Entry 1B 2 3 7 21" xfId="15500"/>
    <cellStyle name="Entry 1B 2 3 7 22" xfId="15501"/>
    <cellStyle name="Entry 1B 2 3 7 23" xfId="15502"/>
    <cellStyle name="Entry 1B 2 3 7 24" xfId="15503"/>
    <cellStyle name="Entry 1B 2 3 7 25" xfId="15504"/>
    <cellStyle name="Entry 1B 2 3 7 26" xfId="15505"/>
    <cellStyle name="Entry 1B 2 3 7 27" xfId="15506"/>
    <cellStyle name="Entry 1B 2 3 7 28" xfId="15507"/>
    <cellStyle name="Entry 1B 2 3 7 29" xfId="15508"/>
    <cellStyle name="Entry 1B 2 3 7 3" xfId="15509"/>
    <cellStyle name="Entry 1B 2 3 7 30" xfId="15510"/>
    <cellStyle name="Entry 1B 2 3 7 31" xfId="15511"/>
    <cellStyle name="Entry 1B 2 3 7 32" xfId="15512"/>
    <cellStyle name="Entry 1B 2 3 7 33" xfId="15513"/>
    <cellStyle name="Entry 1B 2 3 7 34" xfId="15514"/>
    <cellStyle name="Entry 1B 2 3 7 35" xfId="38908"/>
    <cellStyle name="Entry 1B 2 3 7 4" xfId="15515"/>
    <cellStyle name="Entry 1B 2 3 7 5" xfId="15516"/>
    <cellStyle name="Entry 1B 2 3 7 6" xfId="15517"/>
    <cellStyle name="Entry 1B 2 3 7 7" xfId="15518"/>
    <cellStyle name="Entry 1B 2 3 7 8" xfId="15519"/>
    <cellStyle name="Entry 1B 2 3 7 9" xfId="15520"/>
    <cellStyle name="Entry 1B 2 3 8" xfId="15521"/>
    <cellStyle name="Entry 1B 2 3 8 10" xfId="15522"/>
    <cellStyle name="Entry 1B 2 3 8 11" xfId="15523"/>
    <cellStyle name="Entry 1B 2 3 8 12" xfId="15524"/>
    <cellStyle name="Entry 1B 2 3 8 13" xfId="15525"/>
    <cellStyle name="Entry 1B 2 3 8 14" xfId="15526"/>
    <cellStyle name="Entry 1B 2 3 8 15" xfId="15527"/>
    <cellStyle name="Entry 1B 2 3 8 16" xfId="15528"/>
    <cellStyle name="Entry 1B 2 3 8 17" xfId="15529"/>
    <cellStyle name="Entry 1B 2 3 8 18" xfId="15530"/>
    <cellStyle name="Entry 1B 2 3 8 19" xfId="15531"/>
    <cellStyle name="Entry 1B 2 3 8 2" xfId="15532"/>
    <cellStyle name="Entry 1B 2 3 8 20" xfId="15533"/>
    <cellStyle name="Entry 1B 2 3 8 21" xfId="15534"/>
    <cellStyle name="Entry 1B 2 3 8 22" xfId="15535"/>
    <cellStyle name="Entry 1B 2 3 8 23" xfId="15536"/>
    <cellStyle name="Entry 1B 2 3 8 24" xfId="15537"/>
    <cellStyle name="Entry 1B 2 3 8 25" xfId="15538"/>
    <cellStyle name="Entry 1B 2 3 8 26" xfId="15539"/>
    <cellStyle name="Entry 1B 2 3 8 27" xfId="15540"/>
    <cellStyle name="Entry 1B 2 3 8 28" xfId="15541"/>
    <cellStyle name="Entry 1B 2 3 8 29" xfId="15542"/>
    <cellStyle name="Entry 1B 2 3 8 3" xfId="15543"/>
    <cellStyle name="Entry 1B 2 3 8 30" xfId="15544"/>
    <cellStyle name="Entry 1B 2 3 8 31" xfId="15545"/>
    <cellStyle name="Entry 1B 2 3 8 32" xfId="15546"/>
    <cellStyle name="Entry 1B 2 3 8 4" xfId="15547"/>
    <cellStyle name="Entry 1B 2 3 8 5" xfId="15548"/>
    <cellStyle name="Entry 1B 2 3 8 6" xfId="15549"/>
    <cellStyle name="Entry 1B 2 3 8 7" xfId="15550"/>
    <cellStyle name="Entry 1B 2 3 8 8" xfId="15551"/>
    <cellStyle name="Entry 1B 2 3 8 9" xfId="15552"/>
    <cellStyle name="Entry 1B 2 3 9" xfId="15553"/>
    <cellStyle name="Entry 1B 2 4" xfId="15554"/>
    <cellStyle name="Entry 1B 2 4 10" xfId="15555"/>
    <cellStyle name="Entry 1B 2 4 11" xfId="15556"/>
    <cellStyle name="Entry 1B 2 4 12" xfId="15557"/>
    <cellStyle name="Entry 1B 2 4 13" xfId="15558"/>
    <cellStyle name="Entry 1B 2 4 14" xfId="15559"/>
    <cellStyle name="Entry 1B 2 4 15" xfId="15560"/>
    <cellStyle name="Entry 1B 2 4 16" xfId="15561"/>
    <cellStyle name="Entry 1B 2 4 17" xfId="15562"/>
    <cellStyle name="Entry 1B 2 4 18" xfId="15563"/>
    <cellStyle name="Entry 1B 2 4 19" xfId="15564"/>
    <cellStyle name="Entry 1B 2 4 2" xfId="15565"/>
    <cellStyle name="Entry 1B 2 4 2 10" xfId="15566"/>
    <cellStyle name="Entry 1B 2 4 2 11" xfId="15567"/>
    <cellStyle name="Entry 1B 2 4 2 12" xfId="15568"/>
    <cellStyle name="Entry 1B 2 4 2 13" xfId="15569"/>
    <cellStyle name="Entry 1B 2 4 2 14" xfId="15570"/>
    <cellStyle name="Entry 1B 2 4 2 15" xfId="15571"/>
    <cellStyle name="Entry 1B 2 4 2 16" xfId="15572"/>
    <cellStyle name="Entry 1B 2 4 2 17" xfId="15573"/>
    <cellStyle name="Entry 1B 2 4 2 18" xfId="15574"/>
    <cellStyle name="Entry 1B 2 4 2 19" xfId="15575"/>
    <cellStyle name="Entry 1B 2 4 2 2" xfId="15576"/>
    <cellStyle name="Entry 1B 2 4 2 2 10" xfId="15577"/>
    <cellStyle name="Entry 1B 2 4 2 2 11" xfId="15578"/>
    <cellStyle name="Entry 1B 2 4 2 2 12" xfId="15579"/>
    <cellStyle name="Entry 1B 2 4 2 2 13" xfId="15580"/>
    <cellStyle name="Entry 1B 2 4 2 2 14" xfId="15581"/>
    <cellStyle name="Entry 1B 2 4 2 2 15" xfId="15582"/>
    <cellStyle name="Entry 1B 2 4 2 2 16" xfId="15583"/>
    <cellStyle name="Entry 1B 2 4 2 2 17" xfId="15584"/>
    <cellStyle name="Entry 1B 2 4 2 2 18" xfId="15585"/>
    <cellStyle name="Entry 1B 2 4 2 2 19" xfId="15586"/>
    <cellStyle name="Entry 1B 2 4 2 2 2" xfId="15587"/>
    <cellStyle name="Entry 1B 2 4 2 2 20" xfId="15588"/>
    <cellStyle name="Entry 1B 2 4 2 2 21" xfId="15589"/>
    <cellStyle name="Entry 1B 2 4 2 2 22" xfId="15590"/>
    <cellStyle name="Entry 1B 2 4 2 2 23" xfId="15591"/>
    <cellStyle name="Entry 1B 2 4 2 2 24" xfId="15592"/>
    <cellStyle name="Entry 1B 2 4 2 2 25" xfId="15593"/>
    <cellStyle name="Entry 1B 2 4 2 2 26" xfId="15594"/>
    <cellStyle name="Entry 1B 2 4 2 2 27" xfId="15595"/>
    <cellStyle name="Entry 1B 2 4 2 2 28" xfId="15596"/>
    <cellStyle name="Entry 1B 2 4 2 2 29" xfId="15597"/>
    <cellStyle name="Entry 1B 2 4 2 2 3" xfId="15598"/>
    <cellStyle name="Entry 1B 2 4 2 2 30" xfId="15599"/>
    <cellStyle name="Entry 1B 2 4 2 2 31" xfId="15600"/>
    <cellStyle name="Entry 1B 2 4 2 2 32" xfId="15601"/>
    <cellStyle name="Entry 1B 2 4 2 2 4" xfId="15602"/>
    <cellStyle name="Entry 1B 2 4 2 2 5" xfId="15603"/>
    <cellStyle name="Entry 1B 2 4 2 2 6" xfId="15604"/>
    <cellStyle name="Entry 1B 2 4 2 2 7" xfId="15605"/>
    <cellStyle name="Entry 1B 2 4 2 2 8" xfId="15606"/>
    <cellStyle name="Entry 1B 2 4 2 2 9" xfId="15607"/>
    <cellStyle name="Entry 1B 2 4 2 20" xfId="15608"/>
    <cellStyle name="Entry 1B 2 4 2 21" xfId="15609"/>
    <cellStyle name="Entry 1B 2 4 2 22" xfId="15610"/>
    <cellStyle name="Entry 1B 2 4 2 23" xfId="15611"/>
    <cellStyle name="Entry 1B 2 4 2 24" xfId="15612"/>
    <cellStyle name="Entry 1B 2 4 2 25" xfId="15613"/>
    <cellStyle name="Entry 1B 2 4 2 26" xfId="15614"/>
    <cellStyle name="Entry 1B 2 4 2 27" xfId="15615"/>
    <cellStyle name="Entry 1B 2 4 2 28" xfId="15616"/>
    <cellStyle name="Entry 1B 2 4 2 29" xfId="15617"/>
    <cellStyle name="Entry 1B 2 4 2 3" xfId="15618"/>
    <cellStyle name="Entry 1B 2 4 2 30" xfId="15619"/>
    <cellStyle name="Entry 1B 2 4 2 31" xfId="15620"/>
    <cellStyle name="Entry 1B 2 4 2 32" xfId="15621"/>
    <cellStyle name="Entry 1B 2 4 2 33" xfId="15622"/>
    <cellStyle name="Entry 1B 2 4 2 34" xfId="15623"/>
    <cellStyle name="Entry 1B 2 4 2 35" xfId="38910"/>
    <cellStyle name="Entry 1B 2 4 2 4" xfId="15624"/>
    <cellStyle name="Entry 1B 2 4 2 5" xfId="15625"/>
    <cellStyle name="Entry 1B 2 4 2 6" xfId="15626"/>
    <cellStyle name="Entry 1B 2 4 2 7" xfId="15627"/>
    <cellStyle name="Entry 1B 2 4 2 8" xfId="15628"/>
    <cellStyle name="Entry 1B 2 4 2 9" xfId="15629"/>
    <cellStyle name="Entry 1B 2 4 20" xfId="15630"/>
    <cellStyle name="Entry 1B 2 4 21" xfId="15631"/>
    <cellStyle name="Entry 1B 2 4 22" xfId="15632"/>
    <cellStyle name="Entry 1B 2 4 23" xfId="15633"/>
    <cellStyle name="Entry 1B 2 4 24" xfId="15634"/>
    <cellStyle name="Entry 1B 2 4 25" xfId="15635"/>
    <cellStyle name="Entry 1B 2 4 26" xfId="15636"/>
    <cellStyle name="Entry 1B 2 4 27" xfId="15637"/>
    <cellStyle name="Entry 1B 2 4 28" xfId="15638"/>
    <cellStyle name="Entry 1B 2 4 29" xfId="15639"/>
    <cellStyle name="Entry 1B 2 4 3" xfId="15640"/>
    <cellStyle name="Entry 1B 2 4 3 10" xfId="15641"/>
    <cellStyle name="Entry 1B 2 4 3 11" xfId="15642"/>
    <cellStyle name="Entry 1B 2 4 3 12" xfId="15643"/>
    <cellStyle name="Entry 1B 2 4 3 13" xfId="15644"/>
    <cellStyle name="Entry 1B 2 4 3 14" xfId="15645"/>
    <cellStyle name="Entry 1B 2 4 3 15" xfId="15646"/>
    <cellStyle name="Entry 1B 2 4 3 16" xfId="15647"/>
    <cellStyle name="Entry 1B 2 4 3 17" xfId="15648"/>
    <cellStyle name="Entry 1B 2 4 3 18" xfId="15649"/>
    <cellStyle name="Entry 1B 2 4 3 19" xfId="15650"/>
    <cellStyle name="Entry 1B 2 4 3 2" xfId="15651"/>
    <cellStyle name="Entry 1B 2 4 3 20" xfId="15652"/>
    <cellStyle name="Entry 1B 2 4 3 21" xfId="15653"/>
    <cellStyle name="Entry 1B 2 4 3 22" xfId="15654"/>
    <cellStyle name="Entry 1B 2 4 3 23" xfId="15655"/>
    <cellStyle name="Entry 1B 2 4 3 24" xfId="15656"/>
    <cellStyle name="Entry 1B 2 4 3 25" xfId="15657"/>
    <cellStyle name="Entry 1B 2 4 3 26" xfId="15658"/>
    <cellStyle name="Entry 1B 2 4 3 27" xfId="15659"/>
    <cellStyle name="Entry 1B 2 4 3 28" xfId="15660"/>
    <cellStyle name="Entry 1B 2 4 3 29" xfId="15661"/>
    <cellStyle name="Entry 1B 2 4 3 3" xfId="15662"/>
    <cellStyle name="Entry 1B 2 4 3 30" xfId="15663"/>
    <cellStyle name="Entry 1B 2 4 3 31" xfId="15664"/>
    <cellStyle name="Entry 1B 2 4 3 32" xfId="15665"/>
    <cellStyle name="Entry 1B 2 4 3 4" xfId="15666"/>
    <cellStyle name="Entry 1B 2 4 3 5" xfId="15667"/>
    <cellStyle name="Entry 1B 2 4 3 6" xfId="15668"/>
    <cellStyle name="Entry 1B 2 4 3 7" xfId="15669"/>
    <cellStyle name="Entry 1B 2 4 3 8" xfId="15670"/>
    <cellStyle name="Entry 1B 2 4 3 9" xfId="15671"/>
    <cellStyle name="Entry 1B 2 4 30" xfId="15672"/>
    <cellStyle name="Entry 1B 2 4 31" xfId="15673"/>
    <cellStyle name="Entry 1B 2 4 32" xfId="15674"/>
    <cellStyle name="Entry 1B 2 4 33" xfId="15675"/>
    <cellStyle name="Entry 1B 2 4 34" xfId="15676"/>
    <cellStyle name="Entry 1B 2 4 35" xfId="15677"/>
    <cellStyle name="Entry 1B 2 4 36" xfId="38909"/>
    <cellStyle name="Entry 1B 2 4 4" xfId="15678"/>
    <cellStyle name="Entry 1B 2 4 5" xfId="15679"/>
    <cellStyle name="Entry 1B 2 4 6" xfId="15680"/>
    <cellStyle name="Entry 1B 2 4 7" xfId="15681"/>
    <cellStyle name="Entry 1B 2 4 8" xfId="15682"/>
    <cellStyle name="Entry 1B 2 4 9" xfId="15683"/>
    <cellStyle name="Entry 1B 2 5" xfId="15684"/>
    <cellStyle name="Entry 1B 2 5 10" xfId="15685"/>
    <cellStyle name="Entry 1B 2 5 11" xfId="15686"/>
    <cellStyle name="Entry 1B 2 5 12" xfId="15687"/>
    <cellStyle name="Entry 1B 2 5 13" xfId="15688"/>
    <cellStyle name="Entry 1B 2 5 14" xfId="39567"/>
    <cellStyle name="Entry 1B 2 5 2" xfId="15689"/>
    <cellStyle name="Entry 1B 2 5 3" xfId="15690"/>
    <cellStyle name="Entry 1B 2 5 4" xfId="15691"/>
    <cellStyle name="Entry 1B 2 5 5" xfId="15692"/>
    <cellStyle name="Entry 1B 2 5 6" xfId="15693"/>
    <cellStyle name="Entry 1B 2 5 7" xfId="15694"/>
    <cellStyle name="Entry 1B 2 5 8" xfId="15695"/>
    <cellStyle name="Entry 1B 2 5 9" xfId="15696"/>
    <cellStyle name="Entry 1B 3" xfId="267"/>
    <cellStyle name="Entry 1B 4" xfId="15697"/>
    <cellStyle name="Entry 1B 5" xfId="15698"/>
    <cellStyle name="Entry 1B 6" xfId="15699"/>
    <cellStyle name="Entry 1B 6 2" xfId="15700"/>
    <cellStyle name="Euro" xfId="15701"/>
    <cellStyle name="Explanatory Text" xfId="52" builtinId="53" hidden="1"/>
    <cellStyle name="Explanatory Text 10" xfId="15702"/>
    <cellStyle name="Explanatory Text 11" xfId="15703"/>
    <cellStyle name="Explanatory Text 12" xfId="15704"/>
    <cellStyle name="Explanatory Text 16 2" xfId="15705"/>
    <cellStyle name="Explanatory text 2" xfId="268"/>
    <cellStyle name="Explanatory Text 2 2" xfId="15706"/>
    <cellStyle name="Explanatory Text 2 2 2" xfId="15707"/>
    <cellStyle name="Explanatory Text 2 3" xfId="15708"/>
    <cellStyle name="Explanatory Text 2 4" xfId="15709"/>
    <cellStyle name="Explanatory Text 2 5" xfId="15710"/>
    <cellStyle name="Explanatory text 2 5 10" xfId="15711"/>
    <cellStyle name="Explanatory Text 2 5 2" xfId="15712"/>
    <cellStyle name="Explanatory text 2 5 3" xfId="15713"/>
    <cellStyle name="Explanatory text 2 5 4" xfId="15714"/>
    <cellStyle name="Explanatory text 2 5 5" xfId="15715"/>
    <cellStyle name="Explanatory text 2 5 6" xfId="15716"/>
    <cellStyle name="Explanatory text 2 5 7" xfId="15717"/>
    <cellStyle name="Explanatory text 2 5 8" xfId="15718"/>
    <cellStyle name="Explanatory text 2 5 9" xfId="15719"/>
    <cellStyle name="Explanatory text 2 6" xfId="15720"/>
    <cellStyle name="Explanatory text 2 7" xfId="15721"/>
    <cellStyle name="Explanatory Text 2 8" xfId="15722"/>
    <cellStyle name="Explanatory text 2 9" xfId="15723"/>
    <cellStyle name="Explanatory text 3" xfId="269"/>
    <cellStyle name="Explanatory text 3 2" xfId="15724"/>
    <cellStyle name="Explanatory text 3 3" xfId="15725"/>
    <cellStyle name="Explanatory text 4" xfId="270"/>
    <cellStyle name="Explanatory text 4 2" xfId="15726"/>
    <cellStyle name="Explanatory text 4 3" xfId="15727"/>
    <cellStyle name="Explanatory text 5" xfId="15728"/>
    <cellStyle name="Explanatory text 6" xfId="15729"/>
    <cellStyle name="Explanatory text 7" xfId="15730"/>
    <cellStyle name="Explanatory text 8" xfId="15731"/>
    <cellStyle name="Explanatory Text 9" xfId="15732"/>
    <cellStyle name="explanatory text rtjust" xfId="271"/>
    <cellStyle name="explanatory text rtjust 2" xfId="15733"/>
    <cellStyle name="explanatory text rtjust 2 2" xfId="15734"/>
    <cellStyle name="explanatory text rtjust 3" xfId="15735"/>
    <cellStyle name="explanatory text rtjust 4" xfId="15736"/>
    <cellStyle name="Fixed" xfId="272"/>
    <cellStyle name="Fixed 2" xfId="273"/>
    <cellStyle name="Fixed 2 2" xfId="274"/>
    <cellStyle name="Followed Hyperlink 2" xfId="15737"/>
    <cellStyle name="Footnote" xfId="11"/>
    <cellStyle name="Footnote 2" xfId="40262"/>
    <cellStyle name="Good" xfId="42" builtinId="26" hidden="1"/>
    <cellStyle name="Good 2" xfId="275"/>
    <cellStyle name="Good 2 2" xfId="15738"/>
    <cellStyle name="Good 2 2 2" xfId="15739"/>
    <cellStyle name="Good 2 3" xfId="15740"/>
    <cellStyle name="Good 2 4" xfId="15741"/>
    <cellStyle name="Good 2 5" xfId="15742"/>
    <cellStyle name="Good 2 6" xfId="15743"/>
    <cellStyle name="Good 2 7" xfId="15744"/>
    <cellStyle name="Good 2 8" xfId="38573"/>
    <cellStyle name="Good 3" xfId="15745"/>
    <cellStyle name="Good 4" xfId="15746"/>
    <cellStyle name="Good 5" xfId="15747"/>
    <cellStyle name="Good 6" xfId="15748"/>
    <cellStyle name="Good 7" xfId="15749"/>
    <cellStyle name="Good 8" xfId="15750"/>
    <cellStyle name="Good 9" xfId="15751"/>
    <cellStyle name="Header 1" xfId="12"/>
    <cellStyle name="Header 1 2" xfId="15752"/>
    <cellStyle name="Header 1 2 2" xfId="15753"/>
    <cellStyle name="Header 1 2 2 2" xfId="15754"/>
    <cellStyle name="Header 1 2 2 2 2" xfId="39869"/>
    <cellStyle name="Header 1 2 3" xfId="15755"/>
    <cellStyle name="Header 1 2 3 2" xfId="15756"/>
    <cellStyle name="Header 1 2 3 2 2" xfId="39974"/>
    <cellStyle name="Header 1 2 4" xfId="15757"/>
    <cellStyle name="Header 1 2 4 2" xfId="39864"/>
    <cellStyle name="Header 1 3" xfId="15758"/>
    <cellStyle name="Header 1 3 2" xfId="15759"/>
    <cellStyle name="Header 1 3 2 2" xfId="15760"/>
    <cellStyle name="Header 1 3 2 2 2" xfId="39880"/>
    <cellStyle name="Header 1 3 3" xfId="15761"/>
    <cellStyle name="Header 1 3 3 2" xfId="15762"/>
    <cellStyle name="Header 1 3 3 2 2" xfId="39956"/>
    <cellStyle name="Header 1 3 4" xfId="15763"/>
    <cellStyle name="Header 1 3 4 2" xfId="39717"/>
    <cellStyle name="Header 1 4" xfId="15764"/>
    <cellStyle name="Header 1 4 2" xfId="39358"/>
    <cellStyle name="Header 1 5" xfId="15765"/>
    <cellStyle name="Header Company" xfId="13"/>
    <cellStyle name="Header Company 2" xfId="15766"/>
    <cellStyle name="Header Rows" xfId="14"/>
    <cellStyle name="Header Rows 2" xfId="276"/>
    <cellStyle name="Header Rows 3" xfId="277"/>
    <cellStyle name="Header Rows 4" xfId="15767"/>
    <cellStyle name="Header Rows 5" xfId="82"/>
    <cellStyle name="Header Text" xfId="15"/>
    <cellStyle name="Header Text 2" xfId="15768"/>
    <cellStyle name="Header Version" xfId="16"/>
    <cellStyle name="Header Version 2" xfId="15769"/>
    <cellStyle name="Heading (guidelines)" xfId="78"/>
    <cellStyle name="Heading 1" xfId="38" builtinId="16" hidden="1"/>
    <cellStyle name="Heading 1" xfId="39556" builtinId="16" customBuiltin="1"/>
    <cellStyle name="Heading 1 10" xfId="15770"/>
    <cellStyle name="Heading 1 2" xfId="79"/>
    <cellStyle name="Heading 1 2 2" xfId="15771"/>
    <cellStyle name="Heading 1 2 2 2" xfId="15772"/>
    <cellStyle name="Heading 1 2 2 3" xfId="15773"/>
    <cellStyle name="Heading 1 2 3" xfId="15774"/>
    <cellStyle name="Heading 1 2 4" xfId="15775"/>
    <cellStyle name="Heading 1 2 5" xfId="15776"/>
    <cellStyle name="Heading 1 2 5 2" xfId="15777"/>
    <cellStyle name="Heading 1 2 5 3" xfId="15778"/>
    <cellStyle name="Heading 1 2 6" xfId="15779"/>
    <cellStyle name="Heading 1 2 6 2" xfId="15780"/>
    <cellStyle name="Heading 1 2 6 3" xfId="15781"/>
    <cellStyle name="Heading 1 2 7" xfId="15782"/>
    <cellStyle name="Heading 1 2 7 2" xfId="15783"/>
    <cellStyle name="Heading 1 2 8" xfId="15784"/>
    <cellStyle name="Heading 1 2 9" xfId="15785"/>
    <cellStyle name="Heading 1 3" xfId="278"/>
    <cellStyle name="Heading 1 3 2" xfId="15786"/>
    <cellStyle name="Heading 1 3 2 2" xfId="15787"/>
    <cellStyle name="Heading 1 3 3" xfId="15788"/>
    <cellStyle name="Heading 1 3 4" xfId="15789"/>
    <cellStyle name="Heading 1 3 4 2" xfId="15790"/>
    <cellStyle name="Heading 1 4" xfId="279"/>
    <cellStyle name="Heading 1 4 2" xfId="15791"/>
    <cellStyle name="Heading 1 4 3" xfId="15792"/>
    <cellStyle name="Heading 1 5" xfId="15793"/>
    <cellStyle name="Heading 1 6" xfId="15794"/>
    <cellStyle name="Heading 1 7" xfId="15795"/>
    <cellStyle name="Heading 1 8" xfId="15796"/>
    <cellStyle name="Heading 1 9" xfId="15797"/>
    <cellStyle name="Heading 1-noindex" xfId="17"/>
    <cellStyle name="Heading 1-noindex 2" xfId="280"/>
    <cellStyle name="Heading 1-noindex 2 2" xfId="15798"/>
    <cellStyle name="Heading 1-noindex 2 3" xfId="15799"/>
    <cellStyle name="Heading 1-noindex 2 4" xfId="15800"/>
    <cellStyle name="Heading 1-noindex 2 5" xfId="15801"/>
    <cellStyle name="Heading 1-noindex 3" xfId="281"/>
    <cellStyle name="Heading 1-noindex 3 2" xfId="15802"/>
    <cellStyle name="Heading 1-noindex 3 3" xfId="15803"/>
    <cellStyle name="Heading 1-noindex 4" xfId="15804"/>
    <cellStyle name="Heading 1-noindex 5" xfId="15805"/>
    <cellStyle name="Heading 1-noindex 5 2" xfId="15806"/>
    <cellStyle name="Heading 1-noindex 5 3" xfId="15807"/>
    <cellStyle name="Heading 1-noindex 6" xfId="15808"/>
    <cellStyle name="Heading 1-noindex 7" xfId="15809"/>
    <cellStyle name="Heading 1-noindex 7 2" xfId="15810"/>
    <cellStyle name="Heading 2" xfId="39" builtinId="17" hidden="1"/>
    <cellStyle name="Heading 2" xfId="39557" builtinId="17" customBuiltin="1"/>
    <cellStyle name="Heading 2 2" xfId="282"/>
    <cellStyle name="Heading 2 2 2" xfId="15811"/>
    <cellStyle name="Heading 2 2 2 2" xfId="15812"/>
    <cellStyle name="Heading 2 2 3" xfId="15813"/>
    <cellStyle name="Heading 2 2 4" xfId="15814"/>
    <cellStyle name="Heading 2 2 4 2" xfId="15815"/>
    <cellStyle name="Heading 2 2 4 3" xfId="15816"/>
    <cellStyle name="Heading 2 2 5" xfId="15817"/>
    <cellStyle name="Heading 2 3" xfId="283"/>
    <cellStyle name="Heading 2 3 2" xfId="15818"/>
    <cellStyle name="Heading 2 3 3" xfId="15819"/>
    <cellStyle name="Heading 2 4" xfId="15820"/>
    <cellStyle name="Heading 3" xfId="40" builtinId="18" hidden="1"/>
    <cellStyle name="Heading 3" xfId="39558" builtinId="18" customBuiltin="1"/>
    <cellStyle name="Heading 3 2" xfId="284"/>
    <cellStyle name="Heading 3 2 2" xfId="15821"/>
    <cellStyle name="Heading 3 2 2 2" xfId="15822"/>
    <cellStyle name="Heading 3 2 2 3" xfId="15823"/>
    <cellStyle name="Heading 3 2 3" xfId="15824"/>
    <cellStyle name="Heading 3 2 4" xfId="15825"/>
    <cellStyle name="Heading 3 2 4 2" xfId="15826"/>
    <cellStyle name="Heading 3 2 4 3" xfId="15827"/>
    <cellStyle name="Heading 3 2 5" xfId="15828"/>
    <cellStyle name="Heading 3 2 6" xfId="15829"/>
    <cellStyle name="Heading 3 2 7" xfId="15830"/>
    <cellStyle name="Heading 3 3" xfId="285"/>
    <cellStyle name="Heading 3 3 2" xfId="15831"/>
    <cellStyle name="Heading 3 3 3" xfId="15832"/>
    <cellStyle name="Heading 3 4" xfId="286"/>
    <cellStyle name="Heading 3 4 2" xfId="15833"/>
    <cellStyle name="Heading 3 4 3" xfId="15834"/>
    <cellStyle name="Heading 3 5" xfId="15835"/>
    <cellStyle name="Heading 3 Centre" xfId="287"/>
    <cellStyle name="Heading 3 Centre 2" xfId="288"/>
    <cellStyle name="Heading 3 Centre 3" xfId="289"/>
    <cellStyle name="Heading 3 Centre 3 2" xfId="15836"/>
    <cellStyle name="Heading 3 Centre 3 2 2" xfId="15837"/>
    <cellStyle name="Heading 3 Centre 3 3" xfId="15838"/>
    <cellStyle name="Heading 3 Centre 3 4" xfId="15839"/>
    <cellStyle name="Heading 4" xfId="41" builtinId="19" hidden="1"/>
    <cellStyle name="Heading 4" xfId="39559" builtinId="19" customBuiltin="1"/>
    <cellStyle name="Heading 4 2" xfId="290"/>
    <cellStyle name="Heading 4 2 2" xfId="15840"/>
    <cellStyle name="Heading 4 2 2 2" xfId="15841"/>
    <cellStyle name="Heading 4 2 3" xfId="15842"/>
    <cellStyle name="Heading 4 2 4" xfId="15843"/>
    <cellStyle name="Heading 4 2 5" xfId="15844"/>
    <cellStyle name="Heading 4 2 5 2" xfId="15845"/>
    <cellStyle name="Heading 4 2 5 3" xfId="15846"/>
    <cellStyle name="Heading 4 2 6" xfId="15847"/>
    <cellStyle name="Heading 4 2 7" xfId="15848"/>
    <cellStyle name="Heading 4 2 8" xfId="15849"/>
    <cellStyle name="Heading 4 3" xfId="291"/>
    <cellStyle name="Heading 4 3 2" xfId="15850"/>
    <cellStyle name="Heading 4 3 3" xfId="15851"/>
    <cellStyle name="Heading 4 4" xfId="292"/>
    <cellStyle name="Heading 4 5" xfId="15852"/>
    <cellStyle name="Heading1" xfId="18"/>
    <cellStyle name="Heading1 2" xfId="293"/>
    <cellStyle name="Heading1 2 2" xfId="294"/>
    <cellStyle name="Heading1 3" xfId="295"/>
    <cellStyle name="Heading1 4" xfId="15853"/>
    <cellStyle name="Heading1 5" xfId="15854"/>
    <cellStyle name="Heading2" xfId="19"/>
    <cellStyle name="Heading2 2" xfId="296"/>
    <cellStyle name="Heading2 2 2" xfId="297"/>
    <cellStyle name="Heading2 3" xfId="298"/>
    <cellStyle name="Heading2 4" xfId="15855"/>
    <cellStyle name="Heading2 5" xfId="15856"/>
    <cellStyle name="Heading3" xfId="20"/>
    <cellStyle name="Heading3 2" xfId="15857"/>
    <cellStyle name="Heading3 wrap" xfId="15858"/>
    <cellStyle name="Heading3 wrap low" xfId="15859"/>
    <cellStyle name="Heading3Wraped" xfId="299"/>
    <cellStyle name="Heading3WrapLow" xfId="21"/>
    <cellStyle name="Heavy Box" xfId="300"/>
    <cellStyle name="Heavy Box 2" xfId="22"/>
    <cellStyle name="Heavy Box 2 2" xfId="301"/>
    <cellStyle name="Heavy Box 2 2 2" xfId="15860"/>
    <cellStyle name="Heavy Box 2 2 2 2" xfId="15861"/>
    <cellStyle name="Heavy Box 2 2 3" xfId="15862"/>
    <cellStyle name="Heavy Box 2 2 4" xfId="15863"/>
    <cellStyle name="Heavy Box 2 3" xfId="302"/>
    <cellStyle name="Heavy Box 2 3 2" xfId="15864"/>
    <cellStyle name="Heavy Box 2 3 3" xfId="15865"/>
    <cellStyle name="Heavy Box 2 4" xfId="15866"/>
    <cellStyle name="Heavy Box 2 4 2" xfId="15867"/>
    <cellStyle name="Heavy Box 3" xfId="303"/>
    <cellStyle name="Heavy Box 3 2" xfId="15868"/>
    <cellStyle name="Heavy Box 3 3" xfId="15869"/>
    <cellStyle name="Heavy Box 4" xfId="304"/>
    <cellStyle name="Heavy Box 4 2" xfId="15870"/>
    <cellStyle name="Heavy Box 4 3" xfId="15871"/>
    <cellStyle name="Heavy Box 5" xfId="305"/>
    <cellStyle name="Heavy Box 5 2" xfId="15872"/>
    <cellStyle name="Heavy Box 5 3" xfId="15873"/>
    <cellStyle name="Heavy Box 6" xfId="306"/>
    <cellStyle name="Heavy Box 6 2" xfId="15874"/>
    <cellStyle name="Heavy Box 6 2 2" xfId="15875"/>
    <cellStyle name="Heavy Box 6 3" xfId="15876"/>
    <cellStyle name="Heavy Box 6 4" xfId="15877"/>
    <cellStyle name="Hyperlink" xfId="23" builtinId="8" customBuiltin="1"/>
    <cellStyle name="Hyperlink 10" xfId="15878"/>
    <cellStyle name="Hyperlink 11" xfId="15879"/>
    <cellStyle name="Hyperlink 12" xfId="15880"/>
    <cellStyle name="Hyperlink 13" xfId="15881"/>
    <cellStyle name="Hyperlink 14" xfId="40263"/>
    <cellStyle name="Hyperlink 2" xfId="307"/>
    <cellStyle name="Hyperlink 2 2" xfId="15882"/>
    <cellStyle name="Hyperlink 2 2 2" xfId="15883"/>
    <cellStyle name="Hyperlink 2 3" xfId="15884"/>
    <cellStyle name="Hyperlink 2 4" xfId="15885"/>
    <cellStyle name="Hyperlink 2 5" xfId="15886"/>
    <cellStyle name="Hyperlink 2 6" xfId="15887"/>
    <cellStyle name="Hyperlink 2 7" xfId="15888"/>
    <cellStyle name="Hyperlink 2 8" xfId="38554"/>
    <cellStyle name="Hyperlink 3" xfId="15889"/>
    <cellStyle name="Hyperlink 3 2" xfId="15890"/>
    <cellStyle name="Hyperlink 3 3" xfId="15891"/>
    <cellStyle name="Hyperlink 3 4" xfId="15892"/>
    <cellStyle name="Hyperlink 4" xfId="15893"/>
    <cellStyle name="Hyperlink 5" xfId="15894"/>
    <cellStyle name="Hyperlink 6" xfId="15895"/>
    <cellStyle name="Hyperlink 7" xfId="15896"/>
    <cellStyle name="Hyperlink 7 2" xfId="15897"/>
    <cellStyle name="Hyperlink 7 3" xfId="15898"/>
    <cellStyle name="Hyperlink 8" xfId="15899"/>
    <cellStyle name="Hyperlink 8 2" xfId="15900"/>
    <cellStyle name="Hyperlink 8 3" xfId="15901"/>
    <cellStyle name="Hyperlink 9" xfId="15902"/>
    <cellStyle name="Hyperlink 9 2" xfId="15903"/>
    <cellStyle name="Hyperlink 9 3" xfId="15904"/>
    <cellStyle name="Input" xfId="45" builtinId="20" hidden="1"/>
    <cellStyle name="Input 2" xfId="308"/>
    <cellStyle name="Input 2 10" xfId="15905"/>
    <cellStyle name="Input 2 11" xfId="15906"/>
    <cellStyle name="Input 2 12" xfId="15907"/>
    <cellStyle name="Input 2 13" xfId="15908"/>
    <cellStyle name="Input 2 14" xfId="15909"/>
    <cellStyle name="Input 2 15" xfId="15910"/>
    <cellStyle name="Input 2 16" xfId="15911"/>
    <cellStyle name="Input 2 17" xfId="15912"/>
    <cellStyle name="Input 2 18" xfId="15913"/>
    <cellStyle name="Input 2 19" xfId="15914"/>
    <cellStyle name="Input 2 2" xfId="15915"/>
    <cellStyle name="Input 2 2 10" xfId="15916"/>
    <cellStyle name="Input 2 2 11" xfId="15917"/>
    <cellStyle name="Input 2 2 12" xfId="15918"/>
    <cellStyle name="Input 2 2 13" xfId="15919"/>
    <cellStyle name="Input 2 2 14" xfId="15920"/>
    <cellStyle name="Input 2 2 15" xfId="15921"/>
    <cellStyle name="Input 2 2 16" xfId="15922"/>
    <cellStyle name="Input 2 2 17" xfId="15923"/>
    <cellStyle name="Input 2 2 18" xfId="15924"/>
    <cellStyle name="Input 2 2 19" xfId="15925"/>
    <cellStyle name="Input 2 2 2" xfId="15926"/>
    <cellStyle name="Input 2 2 2 10" xfId="15927"/>
    <cellStyle name="Input 2 2 2 11" xfId="15928"/>
    <cellStyle name="Input 2 2 2 12" xfId="15929"/>
    <cellStyle name="Input 2 2 2 13" xfId="15930"/>
    <cellStyle name="Input 2 2 2 14" xfId="15931"/>
    <cellStyle name="Input 2 2 2 15" xfId="15932"/>
    <cellStyle name="Input 2 2 2 16" xfId="15933"/>
    <cellStyle name="Input 2 2 2 17" xfId="15934"/>
    <cellStyle name="Input 2 2 2 18" xfId="15935"/>
    <cellStyle name="Input 2 2 2 19" xfId="15936"/>
    <cellStyle name="Input 2 2 2 2" xfId="15937"/>
    <cellStyle name="Input 2 2 2 2 10" xfId="15938"/>
    <cellStyle name="Input 2 2 2 2 11" xfId="15939"/>
    <cellStyle name="Input 2 2 2 2 12" xfId="15940"/>
    <cellStyle name="Input 2 2 2 2 13" xfId="15941"/>
    <cellStyle name="Input 2 2 2 2 14" xfId="15942"/>
    <cellStyle name="Input 2 2 2 2 15" xfId="15943"/>
    <cellStyle name="Input 2 2 2 2 16" xfId="15944"/>
    <cellStyle name="Input 2 2 2 2 17" xfId="15945"/>
    <cellStyle name="Input 2 2 2 2 18" xfId="15946"/>
    <cellStyle name="Input 2 2 2 2 19" xfId="15947"/>
    <cellStyle name="Input 2 2 2 2 2" xfId="15948"/>
    <cellStyle name="Input 2 2 2 2 2 10" xfId="15949"/>
    <cellStyle name="Input 2 2 2 2 2 11" xfId="15950"/>
    <cellStyle name="Input 2 2 2 2 2 12" xfId="15951"/>
    <cellStyle name="Input 2 2 2 2 2 13" xfId="15952"/>
    <cellStyle name="Input 2 2 2 2 2 14" xfId="15953"/>
    <cellStyle name="Input 2 2 2 2 2 15" xfId="15954"/>
    <cellStyle name="Input 2 2 2 2 2 16" xfId="15955"/>
    <cellStyle name="Input 2 2 2 2 2 17" xfId="15956"/>
    <cellStyle name="Input 2 2 2 2 2 18" xfId="15957"/>
    <cellStyle name="Input 2 2 2 2 2 19" xfId="15958"/>
    <cellStyle name="Input 2 2 2 2 2 2" xfId="15959"/>
    <cellStyle name="Input 2 2 2 2 2 20" xfId="15960"/>
    <cellStyle name="Input 2 2 2 2 2 21" xfId="15961"/>
    <cellStyle name="Input 2 2 2 2 2 22" xfId="15962"/>
    <cellStyle name="Input 2 2 2 2 2 23" xfId="15963"/>
    <cellStyle name="Input 2 2 2 2 2 24" xfId="15964"/>
    <cellStyle name="Input 2 2 2 2 2 25" xfId="15965"/>
    <cellStyle name="Input 2 2 2 2 2 26" xfId="15966"/>
    <cellStyle name="Input 2 2 2 2 2 27" xfId="15967"/>
    <cellStyle name="Input 2 2 2 2 2 28" xfId="15968"/>
    <cellStyle name="Input 2 2 2 2 2 29" xfId="15969"/>
    <cellStyle name="Input 2 2 2 2 2 3" xfId="15970"/>
    <cellStyle name="Input 2 2 2 2 2 30" xfId="40153"/>
    <cellStyle name="Input 2 2 2 2 2 4" xfId="15971"/>
    <cellStyle name="Input 2 2 2 2 2 5" xfId="15972"/>
    <cellStyle name="Input 2 2 2 2 2 6" xfId="15973"/>
    <cellStyle name="Input 2 2 2 2 2 7" xfId="15974"/>
    <cellStyle name="Input 2 2 2 2 2 8" xfId="15975"/>
    <cellStyle name="Input 2 2 2 2 2 9" xfId="15976"/>
    <cellStyle name="Input 2 2 2 2 20" xfId="15977"/>
    <cellStyle name="Input 2 2 2 2 21" xfId="15978"/>
    <cellStyle name="Input 2 2 2 2 22" xfId="15979"/>
    <cellStyle name="Input 2 2 2 2 23" xfId="15980"/>
    <cellStyle name="Input 2 2 2 2 24" xfId="15981"/>
    <cellStyle name="Input 2 2 2 2 25" xfId="15982"/>
    <cellStyle name="Input 2 2 2 2 26" xfId="15983"/>
    <cellStyle name="Input 2 2 2 2 27" xfId="15984"/>
    <cellStyle name="Input 2 2 2 2 28" xfId="15985"/>
    <cellStyle name="Input 2 2 2 2 29" xfId="38912"/>
    <cellStyle name="Input 2 2 2 2 3" xfId="15986"/>
    <cellStyle name="Input 2 2 2 2 4" xfId="15987"/>
    <cellStyle name="Input 2 2 2 2 5" xfId="15988"/>
    <cellStyle name="Input 2 2 2 2 6" xfId="15989"/>
    <cellStyle name="Input 2 2 2 2 7" xfId="15990"/>
    <cellStyle name="Input 2 2 2 2 8" xfId="15991"/>
    <cellStyle name="Input 2 2 2 2 9" xfId="15992"/>
    <cellStyle name="Input 2 2 2 20" xfId="15993"/>
    <cellStyle name="Input 2 2 2 21" xfId="15994"/>
    <cellStyle name="Input 2 2 2 22" xfId="15995"/>
    <cellStyle name="Input 2 2 2 23" xfId="15996"/>
    <cellStyle name="Input 2 2 2 24" xfId="15997"/>
    <cellStyle name="Input 2 2 2 25" xfId="15998"/>
    <cellStyle name="Input 2 2 2 26" xfId="15999"/>
    <cellStyle name="Input 2 2 2 27" xfId="16000"/>
    <cellStyle name="Input 2 2 2 28" xfId="16001"/>
    <cellStyle name="Input 2 2 2 29" xfId="16002"/>
    <cellStyle name="Input 2 2 2 3" xfId="16003"/>
    <cellStyle name="Input 2 2 2 3 10" xfId="16004"/>
    <cellStyle name="Input 2 2 2 3 11" xfId="16005"/>
    <cellStyle name="Input 2 2 2 3 12" xfId="16006"/>
    <cellStyle name="Input 2 2 2 3 13" xfId="16007"/>
    <cellStyle name="Input 2 2 2 3 14" xfId="16008"/>
    <cellStyle name="Input 2 2 2 3 15" xfId="16009"/>
    <cellStyle name="Input 2 2 2 3 16" xfId="16010"/>
    <cellStyle name="Input 2 2 2 3 17" xfId="16011"/>
    <cellStyle name="Input 2 2 2 3 18" xfId="16012"/>
    <cellStyle name="Input 2 2 2 3 19" xfId="16013"/>
    <cellStyle name="Input 2 2 2 3 2" xfId="16014"/>
    <cellStyle name="Input 2 2 2 3 20" xfId="16015"/>
    <cellStyle name="Input 2 2 2 3 21" xfId="16016"/>
    <cellStyle name="Input 2 2 2 3 22" xfId="16017"/>
    <cellStyle name="Input 2 2 2 3 23" xfId="16018"/>
    <cellStyle name="Input 2 2 2 3 24" xfId="16019"/>
    <cellStyle name="Input 2 2 2 3 25" xfId="16020"/>
    <cellStyle name="Input 2 2 2 3 26" xfId="16021"/>
    <cellStyle name="Input 2 2 2 3 27" xfId="16022"/>
    <cellStyle name="Input 2 2 2 3 28" xfId="16023"/>
    <cellStyle name="Input 2 2 2 3 29" xfId="16024"/>
    <cellStyle name="Input 2 2 2 3 3" xfId="16025"/>
    <cellStyle name="Input 2 2 2 3 30" xfId="39898"/>
    <cellStyle name="Input 2 2 2 3 4" xfId="16026"/>
    <cellStyle name="Input 2 2 2 3 5" xfId="16027"/>
    <cellStyle name="Input 2 2 2 3 6" xfId="16028"/>
    <cellStyle name="Input 2 2 2 3 7" xfId="16029"/>
    <cellStyle name="Input 2 2 2 3 8" xfId="16030"/>
    <cellStyle name="Input 2 2 2 3 9" xfId="16031"/>
    <cellStyle name="Input 2 2 2 30" xfId="38911"/>
    <cellStyle name="Input 2 2 2 4" xfId="16032"/>
    <cellStyle name="Input 2 2 2 5" xfId="16033"/>
    <cellStyle name="Input 2 2 2 6" xfId="16034"/>
    <cellStyle name="Input 2 2 2 7" xfId="16035"/>
    <cellStyle name="Input 2 2 2 8" xfId="16036"/>
    <cellStyle name="Input 2 2 2 9" xfId="16037"/>
    <cellStyle name="Input 2 2 20" xfId="16038"/>
    <cellStyle name="Input 2 2 21" xfId="16039"/>
    <cellStyle name="Input 2 2 22" xfId="16040"/>
    <cellStyle name="Input 2 2 23" xfId="16041"/>
    <cellStyle name="Input 2 2 24" xfId="16042"/>
    <cellStyle name="Input 2 2 25" xfId="16043"/>
    <cellStyle name="Input 2 2 26" xfId="16044"/>
    <cellStyle name="Input 2 2 27" xfId="16045"/>
    <cellStyle name="Input 2 2 28" xfId="16046"/>
    <cellStyle name="Input 2 2 29" xfId="16047"/>
    <cellStyle name="Input 2 2 3" xfId="16048"/>
    <cellStyle name="Input 2 2 3 10" xfId="16049"/>
    <cellStyle name="Input 2 2 3 11" xfId="16050"/>
    <cellStyle name="Input 2 2 3 12" xfId="16051"/>
    <cellStyle name="Input 2 2 3 13" xfId="16052"/>
    <cellStyle name="Input 2 2 3 14" xfId="16053"/>
    <cellStyle name="Input 2 2 3 15" xfId="16054"/>
    <cellStyle name="Input 2 2 3 16" xfId="16055"/>
    <cellStyle name="Input 2 2 3 17" xfId="16056"/>
    <cellStyle name="Input 2 2 3 18" xfId="16057"/>
    <cellStyle name="Input 2 2 3 19" xfId="16058"/>
    <cellStyle name="Input 2 2 3 2" xfId="16059"/>
    <cellStyle name="Input 2 2 3 2 10" xfId="16060"/>
    <cellStyle name="Input 2 2 3 2 11" xfId="16061"/>
    <cellStyle name="Input 2 2 3 2 12" xfId="16062"/>
    <cellStyle name="Input 2 2 3 2 13" xfId="16063"/>
    <cellStyle name="Input 2 2 3 2 14" xfId="16064"/>
    <cellStyle name="Input 2 2 3 2 15" xfId="16065"/>
    <cellStyle name="Input 2 2 3 2 16" xfId="16066"/>
    <cellStyle name="Input 2 2 3 2 17" xfId="16067"/>
    <cellStyle name="Input 2 2 3 2 18" xfId="16068"/>
    <cellStyle name="Input 2 2 3 2 19" xfId="16069"/>
    <cellStyle name="Input 2 2 3 2 2" xfId="16070"/>
    <cellStyle name="Input 2 2 3 2 20" xfId="16071"/>
    <cellStyle name="Input 2 2 3 2 21" xfId="16072"/>
    <cellStyle name="Input 2 2 3 2 22" xfId="16073"/>
    <cellStyle name="Input 2 2 3 2 23" xfId="16074"/>
    <cellStyle name="Input 2 2 3 2 24" xfId="16075"/>
    <cellStyle name="Input 2 2 3 2 25" xfId="16076"/>
    <cellStyle name="Input 2 2 3 2 26" xfId="16077"/>
    <cellStyle name="Input 2 2 3 2 27" xfId="16078"/>
    <cellStyle name="Input 2 2 3 2 28" xfId="16079"/>
    <cellStyle name="Input 2 2 3 2 29" xfId="16080"/>
    <cellStyle name="Input 2 2 3 2 3" xfId="16081"/>
    <cellStyle name="Input 2 2 3 2 30" xfId="40041"/>
    <cellStyle name="Input 2 2 3 2 4" xfId="16082"/>
    <cellStyle name="Input 2 2 3 2 5" xfId="16083"/>
    <cellStyle name="Input 2 2 3 2 6" xfId="16084"/>
    <cellStyle name="Input 2 2 3 2 7" xfId="16085"/>
    <cellStyle name="Input 2 2 3 2 8" xfId="16086"/>
    <cellStyle name="Input 2 2 3 2 9" xfId="16087"/>
    <cellStyle name="Input 2 2 3 20" xfId="16088"/>
    <cellStyle name="Input 2 2 3 21" xfId="16089"/>
    <cellStyle name="Input 2 2 3 22" xfId="16090"/>
    <cellStyle name="Input 2 2 3 23" xfId="16091"/>
    <cellStyle name="Input 2 2 3 24" xfId="16092"/>
    <cellStyle name="Input 2 2 3 25" xfId="16093"/>
    <cellStyle name="Input 2 2 3 26" xfId="16094"/>
    <cellStyle name="Input 2 2 3 27" xfId="16095"/>
    <cellStyle name="Input 2 2 3 28" xfId="16096"/>
    <cellStyle name="Input 2 2 3 29" xfId="38913"/>
    <cellStyle name="Input 2 2 3 3" xfId="16097"/>
    <cellStyle name="Input 2 2 3 4" xfId="16098"/>
    <cellStyle name="Input 2 2 3 5" xfId="16099"/>
    <cellStyle name="Input 2 2 3 6" xfId="16100"/>
    <cellStyle name="Input 2 2 3 7" xfId="16101"/>
    <cellStyle name="Input 2 2 3 8" xfId="16102"/>
    <cellStyle name="Input 2 2 3 9" xfId="16103"/>
    <cellStyle name="Input 2 2 30" xfId="16104"/>
    <cellStyle name="Input 2 2 31" xfId="16105"/>
    <cellStyle name="Input 2 2 32" xfId="38575"/>
    <cellStyle name="Input 2 2 4" xfId="16106"/>
    <cellStyle name="Input 2 2 4 10" xfId="16107"/>
    <cellStyle name="Input 2 2 4 11" xfId="16108"/>
    <cellStyle name="Input 2 2 4 12" xfId="16109"/>
    <cellStyle name="Input 2 2 4 13" xfId="16110"/>
    <cellStyle name="Input 2 2 4 14" xfId="16111"/>
    <cellStyle name="Input 2 2 4 15" xfId="16112"/>
    <cellStyle name="Input 2 2 4 16" xfId="16113"/>
    <cellStyle name="Input 2 2 4 17" xfId="16114"/>
    <cellStyle name="Input 2 2 4 18" xfId="16115"/>
    <cellStyle name="Input 2 2 4 19" xfId="16116"/>
    <cellStyle name="Input 2 2 4 2" xfId="16117"/>
    <cellStyle name="Input 2 2 4 20" xfId="16118"/>
    <cellStyle name="Input 2 2 4 21" xfId="16119"/>
    <cellStyle name="Input 2 2 4 22" xfId="16120"/>
    <cellStyle name="Input 2 2 4 23" xfId="16121"/>
    <cellStyle name="Input 2 2 4 24" xfId="16122"/>
    <cellStyle name="Input 2 2 4 25" xfId="16123"/>
    <cellStyle name="Input 2 2 4 26" xfId="16124"/>
    <cellStyle name="Input 2 2 4 27" xfId="16125"/>
    <cellStyle name="Input 2 2 4 28" xfId="16126"/>
    <cellStyle name="Input 2 2 4 29" xfId="16127"/>
    <cellStyle name="Input 2 2 4 3" xfId="16128"/>
    <cellStyle name="Input 2 2 4 30" xfId="39377"/>
    <cellStyle name="Input 2 2 4 4" xfId="16129"/>
    <cellStyle name="Input 2 2 4 5" xfId="16130"/>
    <cellStyle name="Input 2 2 4 6" xfId="16131"/>
    <cellStyle name="Input 2 2 4 7" xfId="16132"/>
    <cellStyle name="Input 2 2 4 8" xfId="16133"/>
    <cellStyle name="Input 2 2 4 9" xfId="16134"/>
    <cellStyle name="Input 2 2 5" xfId="16135"/>
    <cellStyle name="Input 2 2 5 10" xfId="16136"/>
    <cellStyle name="Input 2 2 5 11" xfId="16137"/>
    <cellStyle name="Input 2 2 5 12" xfId="16138"/>
    <cellStyle name="Input 2 2 5 13" xfId="16139"/>
    <cellStyle name="Input 2 2 5 14" xfId="16140"/>
    <cellStyle name="Input 2 2 5 15" xfId="16141"/>
    <cellStyle name="Input 2 2 5 16" xfId="16142"/>
    <cellStyle name="Input 2 2 5 17" xfId="16143"/>
    <cellStyle name="Input 2 2 5 18" xfId="16144"/>
    <cellStyle name="Input 2 2 5 19" xfId="16145"/>
    <cellStyle name="Input 2 2 5 2" xfId="16146"/>
    <cellStyle name="Input 2 2 5 20" xfId="16147"/>
    <cellStyle name="Input 2 2 5 21" xfId="16148"/>
    <cellStyle name="Input 2 2 5 22" xfId="16149"/>
    <cellStyle name="Input 2 2 5 23" xfId="16150"/>
    <cellStyle name="Input 2 2 5 24" xfId="16151"/>
    <cellStyle name="Input 2 2 5 25" xfId="16152"/>
    <cellStyle name="Input 2 2 5 26" xfId="16153"/>
    <cellStyle name="Input 2 2 5 27" xfId="16154"/>
    <cellStyle name="Input 2 2 5 28" xfId="16155"/>
    <cellStyle name="Input 2 2 5 29" xfId="16156"/>
    <cellStyle name="Input 2 2 5 3" xfId="16157"/>
    <cellStyle name="Input 2 2 5 30" xfId="39568"/>
    <cellStyle name="Input 2 2 5 4" xfId="16158"/>
    <cellStyle name="Input 2 2 5 5" xfId="16159"/>
    <cellStyle name="Input 2 2 5 6" xfId="16160"/>
    <cellStyle name="Input 2 2 5 7" xfId="16161"/>
    <cellStyle name="Input 2 2 5 8" xfId="16162"/>
    <cellStyle name="Input 2 2 5 9" xfId="16163"/>
    <cellStyle name="Input 2 2 6" xfId="16164"/>
    <cellStyle name="Input 2 2 7" xfId="16165"/>
    <cellStyle name="Input 2 2 8" xfId="16166"/>
    <cellStyle name="Input 2 2 9" xfId="16167"/>
    <cellStyle name="Input 2 20" xfId="16168"/>
    <cellStyle name="Input 2 21" xfId="16169"/>
    <cellStyle name="Input 2 22" xfId="16170"/>
    <cellStyle name="Input 2 23" xfId="16171"/>
    <cellStyle name="Input 2 24" xfId="16172"/>
    <cellStyle name="Input 2 25" xfId="16173"/>
    <cellStyle name="Input 2 26" xfId="16174"/>
    <cellStyle name="Input 2 27" xfId="16175"/>
    <cellStyle name="Input 2 28" xfId="16176"/>
    <cellStyle name="Input 2 29" xfId="16177"/>
    <cellStyle name="Input 2 3" xfId="16178"/>
    <cellStyle name="Input 2 3 10" xfId="16179"/>
    <cellStyle name="Input 2 3 11" xfId="16180"/>
    <cellStyle name="Input 2 3 12" xfId="16181"/>
    <cellStyle name="Input 2 3 13" xfId="16182"/>
    <cellStyle name="Input 2 3 14" xfId="16183"/>
    <cellStyle name="Input 2 3 15" xfId="16184"/>
    <cellStyle name="Input 2 3 16" xfId="16185"/>
    <cellStyle name="Input 2 3 17" xfId="16186"/>
    <cellStyle name="Input 2 3 18" xfId="16187"/>
    <cellStyle name="Input 2 3 19" xfId="16188"/>
    <cellStyle name="Input 2 3 2" xfId="16189"/>
    <cellStyle name="Input 2 3 2 10" xfId="16190"/>
    <cellStyle name="Input 2 3 2 11" xfId="16191"/>
    <cellStyle name="Input 2 3 2 12" xfId="16192"/>
    <cellStyle name="Input 2 3 2 13" xfId="16193"/>
    <cellStyle name="Input 2 3 2 14" xfId="16194"/>
    <cellStyle name="Input 2 3 2 15" xfId="16195"/>
    <cellStyle name="Input 2 3 2 16" xfId="16196"/>
    <cellStyle name="Input 2 3 2 17" xfId="16197"/>
    <cellStyle name="Input 2 3 2 18" xfId="16198"/>
    <cellStyle name="Input 2 3 2 19" xfId="16199"/>
    <cellStyle name="Input 2 3 2 2" xfId="16200"/>
    <cellStyle name="Input 2 3 2 2 10" xfId="16201"/>
    <cellStyle name="Input 2 3 2 2 11" xfId="16202"/>
    <cellStyle name="Input 2 3 2 2 12" xfId="16203"/>
    <cellStyle name="Input 2 3 2 2 13" xfId="16204"/>
    <cellStyle name="Input 2 3 2 2 14" xfId="16205"/>
    <cellStyle name="Input 2 3 2 2 15" xfId="16206"/>
    <cellStyle name="Input 2 3 2 2 16" xfId="16207"/>
    <cellStyle name="Input 2 3 2 2 17" xfId="16208"/>
    <cellStyle name="Input 2 3 2 2 18" xfId="16209"/>
    <cellStyle name="Input 2 3 2 2 19" xfId="16210"/>
    <cellStyle name="Input 2 3 2 2 2" xfId="16211"/>
    <cellStyle name="Input 2 3 2 2 2 10" xfId="16212"/>
    <cellStyle name="Input 2 3 2 2 2 11" xfId="16213"/>
    <cellStyle name="Input 2 3 2 2 2 12" xfId="16214"/>
    <cellStyle name="Input 2 3 2 2 2 13" xfId="16215"/>
    <cellStyle name="Input 2 3 2 2 2 14" xfId="16216"/>
    <cellStyle name="Input 2 3 2 2 2 15" xfId="16217"/>
    <cellStyle name="Input 2 3 2 2 2 16" xfId="16218"/>
    <cellStyle name="Input 2 3 2 2 2 17" xfId="16219"/>
    <cellStyle name="Input 2 3 2 2 2 18" xfId="16220"/>
    <cellStyle name="Input 2 3 2 2 2 19" xfId="16221"/>
    <cellStyle name="Input 2 3 2 2 2 2" xfId="16222"/>
    <cellStyle name="Input 2 3 2 2 2 20" xfId="16223"/>
    <cellStyle name="Input 2 3 2 2 2 21" xfId="16224"/>
    <cellStyle name="Input 2 3 2 2 2 22" xfId="16225"/>
    <cellStyle name="Input 2 3 2 2 2 23" xfId="16226"/>
    <cellStyle name="Input 2 3 2 2 2 24" xfId="16227"/>
    <cellStyle name="Input 2 3 2 2 2 25" xfId="16228"/>
    <cellStyle name="Input 2 3 2 2 2 26" xfId="16229"/>
    <cellStyle name="Input 2 3 2 2 2 27" xfId="16230"/>
    <cellStyle name="Input 2 3 2 2 2 28" xfId="16231"/>
    <cellStyle name="Input 2 3 2 2 2 29" xfId="16232"/>
    <cellStyle name="Input 2 3 2 2 2 3" xfId="16233"/>
    <cellStyle name="Input 2 3 2 2 2 30" xfId="40152"/>
    <cellStyle name="Input 2 3 2 2 2 4" xfId="16234"/>
    <cellStyle name="Input 2 3 2 2 2 5" xfId="16235"/>
    <cellStyle name="Input 2 3 2 2 2 6" xfId="16236"/>
    <cellStyle name="Input 2 3 2 2 2 7" xfId="16237"/>
    <cellStyle name="Input 2 3 2 2 2 8" xfId="16238"/>
    <cellStyle name="Input 2 3 2 2 2 9" xfId="16239"/>
    <cellStyle name="Input 2 3 2 2 20" xfId="16240"/>
    <cellStyle name="Input 2 3 2 2 21" xfId="16241"/>
    <cellStyle name="Input 2 3 2 2 22" xfId="16242"/>
    <cellStyle name="Input 2 3 2 2 23" xfId="16243"/>
    <cellStyle name="Input 2 3 2 2 24" xfId="16244"/>
    <cellStyle name="Input 2 3 2 2 25" xfId="16245"/>
    <cellStyle name="Input 2 3 2 2 26" xfId="16246"/>
    <cellStyle name="Input 2 3 2 2 27" xfId="16247"/>
    <cellStyle name="Input 2 3 2 2 28" xfId="16248"/>
    <cellStyle name="Input 2 3 2 2 29" xfId="38915"/>
    <cellStyle name="Input 2 3 2 2 3" xfId="16249"/>
    <cellStyle name="Input 2 3 2 2 4" xfId="16250"/>
    <cellStyle name="Input 2 3 2 2 5" xfId="16251"/>
    <cellStyle name="Input 2 3 2 2 6" xfId="16252"/>
    <cellStyle name="Input 2 3 2 2 7" xfId="16253"/>
    <cellStyle name="Input 2 3 2 2 8" xfId="16254"/>
    <cellStyle name="Input 2 3 2 2 9" xfId="16255"/>
    <cellStyle name="Input 2 3 2 20" xfId="16256"/>
    <cellStyle name="Input 2 3 2 21" xfId="16257"/>
    <cellStyle name="Input 2 3 2 22" xfId="16258"/>
    <cellStyle name="Input 2 3 2 23" xfId="16259"/>
    <cellStyle name="Input 2 3 2 24" xfId="16260"/>
    <cellStyle name="Input 2 3 2 25" xfId="16261"/>
    <cellStyle name="Input 2 3 2 26" xfId="16262"/>
    <cellStyle name="Input 2 3 2 27" xfId="16263"/>
    <cellStyle name="Input 2 3 2 28" xfId="16264"/>
    <cellStyle name="Input 2 3 2 29" xfId="16265"/>
    <cellStyle name="Input 2 3 2 3" xfId="16266"/>
    <cellStyle name="Input 2 3 2 3 10" xfId="16267"/>
    <cellStyle name="Input 2 3 2 3 11" xfId="16268"/>
    <cellStyle name="Input 2 3 2 3 12" xfId="16269"/>
    <cellStyle name="Input 2 3 2 3 13" xfId="16270"/>
    <cellStyle name="Input 2 3 2 3 14" xfId="16271"/>
    <cellStyle name="Input 2 3 2 3 15" xfId="16272"/>
    <cellStyle name="Input 2 3 2 3 16" xfId="16273"/>
    <cellStyle name="Input 2 3 2 3 17" xfId="16274"/>
    <cellStyle name="Input 2 3 2 3 18" xfId="16275"/>
    <cellStyle name="Input 2 3 2 3 19" xfId="16276"/>
    <cellStyle name="Input 2 3 2 3 2" xfId="16277"/>
    <cellStyle name="Input 2 3 2 3 20" xfId="16278"/>
    <cellStyle name="Input 2 3 2 3 21" xfId="16279"/>
    <cellStyle name="Input 2 3 2 3 22" xfId="16280"/>
    <cellStyle name="Input 2 3 2 3 23" xfId="16281"/>
    <cellStyle name="Input 2 3 2 3 24" xfId="16282"/>
    <cellStyle name="Input 2 3 2 3 25" xfId="16283"/>
    <cellStyle name="Input 2 3 2 3 26" xfId="16284"/>
    <cellStyle name="Input 2 3 2 3 27" xfId="16285"/>
    <cellStyle name="Input 2 3 2 3 28" xfId="16286"/>
    <cellStyle name="Input 2 3 2 3 29" xfId="16287"/>
    <cellStyle name="Input 2 3 2 3 3" xfId="16288"/>
    <cellStyle name="Input 2 3 2 3 30" xfId="39897"/>
    <cellStyle name="Input 2 3 2 3 4" xfId="16289"/>
    <cellStyle name="Input 2 3 2 3 5" xfId="16290"/>
    <cellStyle name="Input 2 3 2 3 6" xfId="16291"/>
    <cellStyle name="Input 2 3 2 3 7" xfId="16292"/>
    <cellStyle name="Input 2 3 2 3 8" xfId="16293"/>
    <cellStyle name="Input 2 3 2 3 9" xfId="16294"/>
    <cellStyle name="Input 2 3 2 30" xfId="38914"/>
    <cellStyle name="Input 2 3 2 4" xfId="16295"/>
    <cellStyle name="Input 2 3 2 5" xfId="16296"/>
    <cellStyle name="Input 2 3 2 6" xfId="16297"/>
    <cellStyle name="Input 2 3 2 7" xfId="16298"/>
    <cellStyle name="Input 2 3 2 8" xfId="16299"/>
    <cellStyle name="Input 2 3 2 9" xfId="16300"/>
    <cellStyle name="Input 2 3 20" xfId="16301"/>
    <cellStyle name="Input 2 3 21" xfId="16302"/>
    <cellStyle name="Input 2 3 22" xfId="16303"/>
    <cellStyle name="Input 2 3 23" xfId="16304"/>
    <cellStyle name="Input 2 3 24" xfId="16305"/>
    <cellStyle name="Input 2 3 25" xfId="16306"/>
    <cellStyle name="Input 2 3 26" xfId="16307"/>
    <cellStyle name="Input 2 3 27" xfId="16308"/>
    <cellStyle name="Input 2 3 28" xfId="16309"/>
    <cellStyle name="Input 2 3 29" xfId="16310"/>
    <cellStyle name="Input 2 3 3" xfId="16311"/>
    <cellStyle name="Input 2 3 3 10" xfId="16312"/>
    <cellStyle name="Input 2 3 3 11" xfId="16313"/>
    <cellStyle name="Input 2 3 3 12" xfId="16314"/>
    <cellStyle name="Input 2 3 3 13" xfId="16315"/>
    <cellStyle name="Input 2 3 3 14" xfId="16316"/>
    <cellStyle name="Input 2 3 3 15" xfId="16317"/>
    <cellStyle name="Input 2 3 3 16" xfId="16318"/>
    <cellStyle name="Input 2 3 3 17" xfId="16319"/>
    <cellStyle name="Input 2 3 3 18" xfId="16320"/>
    <cellStyle name="Input 2 3 3 19" xfId="16321"/>
    <cellStyle name="Input 2 3 3 2" xfId="16322"/>
    <cellStyle name="Input 2 3 3 2 10" xfId="16323"/>
    <cellStyle name="Input 2 3 3 2 11" xfId="16324"/>
    <cellStyle name="Input 2 3 3 2 12" xfId="16325"/>
    <cellStyle name="Input 2 3 3 2 13" xfId="16326"/>
    <cellStyle name="Input 2 3 3 2 14" xfId="16327"/>
    <cellStyle name="Input 2 3 3 2 15" xfId="16328"/>
    <cellStyle name="Input 2 3 3 2 16" xfId="16329"/>
    <cellStyle name="Input 2 3 3 2 17" xfId="16330"/>
    <cellStyle name="Input 2 3 3 2 18" xfId="16331"/>
    <cellStyle name="Input 2 3 3 2 19" xfId="16332"/>
    <cellStyle name="Input 2 3 3 2 2" xfId="16333"/>
    <cellStyle name="Input 2 3 3 2 20" xfId="16334"/>
    <cellStyle name="Input 2 3 3 2 21" xfId="16335"/>
    <cellStyle name="Input 2 3 3 2 22" xfId="16336"/>
    <cellStyle name="Input 2 3 3 2 23" xfId="16337"/>
    <cellStyle name="Input 2 3 3 2 24" xfId="16338"/>
    <cellStyle name="Input 2 3 3 2 25" xfId="16339"/>
    <cellStyle name="Input 2 3 3 2 26" xfId="16340"/>
    <cellStyle name="Input 2 3 3 2 27" xfId="16341"/>
    <cellStyle name="Input 2 3 3 2 28" xfId="16342"/>
    <cellStyle name="Input 2 3 3 2 29" xfId="16343"/>
    <cellStyle name="Input 2 3 3 2 3" xfId="16344"/>
    <cellStyle name="Input 2 3 3 2 30" xfId="40042"/>
    <cellStyle name="Input 2 3 3 2 4" xfId="16345"/>
    <cellStyle name="Input 2 3 3 2 5" xfId="16346"/>
    <cellStyle name="Input 2 3 3 2 6" xfId="16347"/>
    <cellStyle name="Input 2 3 3 2 7" xfId="16348"/>
    <cellStyle name="Input 2 3 3 2 8" xfId="16349"/>
    <cellStyle name="Input 2 3 3 2 9" xfId="16350"/>
    <cellStyle name="Input 2 3 3 20" xfId="16351"/>
    <cellStyle name="Input 2 3 3 21" xfId="16352"/>
    <cellStyle name="Input 2 3 3 22" xfId="16353"/>
    <cellStyle name="Input 2 3 3 23" xfId="16354"/>
    <cellStyle name="Input 2 3 3 24" xfId="16355"/>
    <cellStyle name="Input 2 3 3 25" xfId="16356"/>
    <cellStyle name="Input 2 3 3 26" xfId="16357"/>
    <cellStyle name="Input 2 3 3 27" xfId="16358"/>
    <cellStyle name="Input 2 3 3 28" xfId="16359"/>
    <cellStyle name="Input 2 3 3 29" xfId="38916"/>
    <cellStyle name="Input 2 3 3 3" xfId="16360"/>
    <cellStyle name="Input 2 3 3 4" xfId="16361"/>
    <cellStyle name="Input 2 3 3 5" xfId="16362"/>
    <cellStyle name="Input 2 3 3 6" xfId="16363"/>
    <cellStyle name="Input 2 3 3 7" xfId="16364"/>
    <cellStyle name="Input 2 3 3 8" xfId="16365"/>
    <cellStyle name="Input 2 3 3 9" xfId="16366"/>
    <cellStyle name="Input 2 3 30" xfId="16367"/>
    <cellStyle name="Input 2 3 31" xfId="38576"/>
    <cellStyle name="Input 2 3 4" xfId="16368"/>
    <cellStyle name="Input 2 3 4 10" xfId="16369"/>
    <cellStyle name="Input 2 3 4 11" xfId="16370"/>
    <cellStyle name="Input 2 3 4 12" xfId="16371"/>
    <cellStyle name="Input 2 3 4 13" xfId="16372"/>
    <cellStyle name="Input 2 3 4 14" xfId="16373"/>
    <cellStyle name="Input 2 3 4 15" xfId="16374"/>
    <cellStyle name="Input 2 3 4 16" xfId="16375"/>
    <cellStyle name="Input 2 3 4 17" xfId="16376"/>
    <cellStyle name="Input 2 3 4 18" xfId="16377"/>
    <cellStyle name="Input 2 3 4 19" xfId="16378"/>
    <cellStyle name="Input 2 3 4 2" xfId="16379"/>
    <cellStyle name="Input 2 3 4 20" xfId="16380"/>
    <cellStyle name="Input 2 3 4 21" xfId="16381"/>
    <cellStyle name="Input 2 3 4 22" xfId="16382"/>
    <cellStyle name="Input 2 3 4 23" xfId="16383"/>
    <cellStyle name="Input 2 3 4 24" xfId="16384"/>
    <cellStyle name="Input 2 3 4 25" xfId="16385"/>
    <cellStyle name="Input 2 3 4 26" xfId="16386"/>
    <cellStyle name="Input 2 3 4 27" xfId="16387"/>
    <cellStyle name="Input 2 3 4 28" xfId="16388"/>
    <cellStyle name="Input 2 3 4 29" xfId="16389"/>
    <cellStyle name="Input 2 3 4 3" xfId="16390"/>
    <cellStyle name="Input 2 3 4 30" xfId="39378"/>
    <cellStyle name="Input 2 3 4 4" xfId="16391"/>
    <cellStyle name="Input 2 3 4 5" xfId="16392"/>
    <cellStyle name="Input 2 3 4 6" xfId="16393"/>
    <cellStyle name="Input 2 3 4 7" xfId="16394"/>
    <cellStyle name="Input 2 3 4 8" xfId="16395"/>
    <cellStyle name="Input 2 3 4 9" xfId="16396"/>
    <cellStyle name="Input 2 3 5" xfId="16397"/>
    <cellStyle name="Input 2 3 6" xfId="16398"/>
    <cellStyle name="Input 2 3 7" xfId="16399"/>
    <cellStyle name="Input 2 3 8" xfId="16400"/>
    <cellStyle name="Input 2 3 9" xfId="16401"/>
    <cellStyle name="Input 2 30" xfId="16402"/>
    <cellStyle name="Input 2 31" xfId="16403"/>
    <cellStyle name="Input 2 32" xfId="16404"/>
    <cellStyle name="Input 2 33" xfId="16405"/>
    <cellStyle name="Input 2 34" xfId="16406"/>
    <cellStyle name="Input 2 35" xfId="38574"/>
    <cellStyle name="Input 2 4" xfId="16407"/>
    <cellStyle name="Input 2 4 10" xfId="16408"/>
    <cellStyle name="Input 2 4 11" xfId="16409"/>
    <cellStyle name="Input 2 4 12" xfId="16410"/>
    <cellStyle name="Input 2 4 13" xfId="16411"/>
    <cellStyle name="Input 2 4 14" xfId="16412"/>
    <cellStyle name="Input 2 4 15" xfId="16413"/>
    <cellStyle name="Input 2 4 16" xfId="16414"/>
    <cellStyle name="Input 2 4 17" xfId="16415"/>
    <cellStyle name="Input 2 4 18" xfId="16416"/>
    <cellStyle name="Input 2 4 19" xfId="16417"/>
    <cellStyle name="Input 2 4 2" xfId="16418"/>
    <cellStyle name="Input 2 4 2 10" xfId="16419"/>
    <cellStyle name="Input 2 4 2 11" xfId="16420"/>
    <cellStyle name="Input 2 4 2 12" xfId="16421"/>
    <cellStyle name="Input 2 4 2 13" xfId="16422"/>
    <cellStyle name="Input 2 4 2 14" xfId="16423"/>
    <cellStyle name="Input 2 4 2 15" xfId="16424"/>
    <cellStyle name="Input 2 4 2 16" xfId="16425"/>
    <cellStyle name="Input 2 4 2 17" xfId="16426"/>
    <cellStyle name="Input 2 4 2 18" xfId="16427"/>
    <cellStyle name="Input 2 4 2 19" xfId="16428"/>
    <cellStyle name="Input 2 4 2 2" xfId="16429"/>
    <cellStyle name="Input 2 4 2 2 10" xfId="16430"/>
    <cellStyle name="Input 2 4 2 2 11" xfId="16431"/>
    <cellStyle name="Input 2 4 2 2 12" xfId="16432"/>
    <cellStyle name="Input 2 4 2 2 13" xfId="16433"/>
    <cellStyle name="Input 2 4 2 2 14" xfId="16434"/>
    <cellStyle name="Input 2 4 2 2 15" xfId="16435"/>
    <cellStyle name="Input 2 4 2 2 16" xfId="16436"/>
    <cellStyle name="Input 2 4 2 2 17" xfId="16437"/>
    <cellStyle name="Input 2 4 2 2 18" xfId="16438"/>
    <cellStyle name="Input 2 4 2 2 19" xfId="16439"/>
    <cellStyle name="Input 2 4 2 2 2" xfId="16440"/>
    <cellStyle name="Input 2 4 2 2 2 10" xfId="16441"/>
    <cellStyle name="Input 2 4 2 2 2 11" xfId="16442"/>
    <cellStyle name="Input 2 4 2 2 2 12" xfId="16443"/>
    <cellStyle name="Input 2 4 2 2 2 13" xfId="16444"/>
    <cellStyle name="Input 2 4 2 2 2 14" xfId="16445"/>
    <cellStyle name="Input 2 4 2 2 2 15" xfId="16446"/>
    <cellStyle name="Input 2 4 2 2 2 16" xfId="16447"/>
    <cellStyle name="Input 2 4 2 2 2 17" xfId="16448"/>
    <cellStyle name="Input 2 4 2 2 2 18" xfId="16449"/>
    <cellStyle name="Input 2 4 2 2 2 19" xfId="16450"/>
    <cellStyle name="Input 2 4 2 2 2 2" xfId="16451"/>
    <cellStyle name="Input 2 4 2 2 2 20" xfId="16452"/>
    <cellStyle name="Input 2 4 2 2 2 21" xfId="16453"/>
    <cellStyle name="Input 2 4 2 2 2 22" xfId="16454"/>
    <cellStyle name="Input 2 4 2 2 2 23" xfId="16455"/>
    <cellStyle name="Input 2 4 2 2 2 24" xfId="16456"/>
    <cellStyle name="Input 2 4 2 2 2 25" xfId="16457"/>
    <cellStyle name="Input 2 4 2 2 2 26" xfId="16458"/>
    <cellStyle name="Input 2 4 2 2 2 27" xfId="16459"/>
    <cellStyle name="Input 2 4 2 2 2 28" xfId="16460"/>
    <cellStyle name="Input 2 4 2 2 2 29" xfId="16461"/>
    <cellStyle name="Input 2 4 2 2 2 3" xfId="16462"/>
    <cellStyle name="Input 2 4 2 2 2 30" xfId="40151"/>
    <cellStyle name="Input 2 4 2 2 2 4" xfId="16463"/>
    <cellStyle name="Input 2 4 2 2 2 5" xfId="16464"/>
    <cellStyle name="Input 2 4 2 2 2 6" xfId="16465"/>
    <cellStyle name="Input 2 4 2 2 2 7" xfId="16466"/>
    <cellStyle name="Input 2 4 2 2 2 8" xfId="16467"/>
    <cellStyle name="Input 2 4 2 2 2 9" xfId="16468"/>
    <cellStyle name="Input 2 4 2 2 20" xfId="16469"/>
    <cellStyle name="Input 2 4 2 2 21" xfId="16470"/>
    <cellStyle name="Input 2 4 2 2 22" xfId="16471"/>
    <cellStyle name="Input 2 4 2 2 23" xfId="16472"/>
    <cellStyle name="Input 2 4 2 2 24" xfId="16473"/>
    <cellStyle name="Input 2 4 2 2 25" xfId="16474"/>
    <cellStyle name="Input 2 4 2 2 26" xfId="16475"/>
    <cellStyle name="Input 2 4 2 2 27" xfId="16476"/>
    <cellStyle name="Input 2 4 2 2 28" xfId="16477"/>
    <cellStyle name="Input 2 4 2 2 29" xfId="38919"/>
    <cellStyle name="Input 2 4 2 2 3" xfId="16478"/>
    <cellStyle name="Input 2 4 2 2 4" xfId="16479"/>
    <cellStyle name="Input 2 4 2 2 5" xfId="16480"/>
    <cellStyle name="Input 2 4 2 2 6" xfId="16481"/>
    <cellStyle name="Input 2 4 2 2 7" xfId="16482"/>
    <cellStyle name="Input 2 4 2 2 8" xfId="16483"/>
    <cellStyle name="Input 2 4 2 2 9" xfId="16484"/>
    <cellStyle name="Input 2 4 2 20" xfId="16485"/>
    <cellStyle name="Input 2 4 2 21" xfId="16486"/>
    <cellStyle name="Input 2 4 2 22" xfId="16487"/>
    <cellStyle name="Input 2 4 2 23" xfId="16488"/>
    <cellStyle name="Input 2 4 2 24" xfId="16489"/>
    <cellStyle name="Input 2 4 2 25" xfId="16490"/>
    <cellStyle name="Input 2 4 2 26" xfId="16491"/>
    <cellStyle name="Input 2 4 2 27" xfId="16492"/>
    <cellStyle name="Input 2 4 2 28" xfId="16493"/>
    <cellStyle name="Input 2 4 2 29" xfId="16494"/>
    <cellStyle name="Input 2 4 2 3" xfId="16495"/>
    <cellStyle name="Input 2 4 2 3 10" xfId="16496"/>
    <cellStyle name="Input 2 4 2 3 11" xfId="16497"/>
    <cellStyle name="Input 2 4 2 3 12" xfId="16498"/>
    <cellStyle name="Input 2 4 2 3 13" xfId="16499"/>
    <cellStyle name="Input 2 4 2 3 14" xfId="16500"/>
    <cellStyle name="Input 2 4 2 3 15" xfId="16501"/>
    <cellStyle name="Input 2 4 2 3 16" xfId="16502"/>
    <cellStyle name="Input 2 4 2 3 17" xfId="16503"/>
    <cellStyle name="Input 2 4 2 3 18" xfId="16504"/>
    <cellStyle name="Input 2 4 2 3 19" xfId="16505"/>
    <cellStyle name="Input 2 4 2 3 2" xfId="16506"/>
    <cellStyle name="Input 2 4 2 3 20" xfId="16507"/>
    <cellStyle name="Input 2 4 2 3 21" xfId="16508"/>
    <cellStyle name="Input 2 4 2 3 22" xfId="16509"/>
    <cellStyle name="Input 2 4 2 3 23" xfId="16510"/>
    <cellStyle name="Input 2 4 2 3 24" xfId="16511"/>
    <cellStyle name="Input 2 4 2 3 25" xfId="16512"/>
    <cellStyle name="Input 2 4 2 3 26" xfId="16513"/>
    <cellStyle name="Input 2 4 2 3 27" xfId="16514"/>
    <cellStyle name="Input 2 4 2 3 28" xfId="16515"/>
    <cellStyle name="Input 2 4 2 3 29" xfId="16516"/>
    <cellStyle name="Input 2 4 2 3 3" xfId="16517"/>
    <cellStyle name="Input 2 4 2 3 30" xfId="39896"/>
    <cellStyle name="Input 2 4 2 3 4" xfId="16518"/>
    <cellStyle name="Input 2 4 2 3 5" xfId="16519"/>
    <cellStyle name="Input 2 4 2 3 6" xfId="16520"/>
    <cellStyle name="Input 2 4 2 3 7" xfId="16521"/>
    <cellStyle name="Input 2 4 2 3 8" xfId="16522"/>
    <cellStyle name="Input 2 4 2 3 9" xfId="16523"/>
    <cellStyle name="Input 2 4 2 30" xfId="38918"/>
    <cellStyle name="Input 2 4 2 4" xfId="16524"/>
    <cellStyle name="Input 2 4 2 5" xfId="16525"/>
    <cellStyle name="Input 2 4 2 6" xfId="16526"/>
    <cellStyle name="Input 2 4 2 7" xfId="16527"/>
    <cellStyle name="Input 2 4 2 8" xfId="16528"/>
    <cellStyle name="Input 2 4 2 9" xfId="16529"/>
    <cellStyle name="Input 2 4 20" xfId="16530"/>
    <cellStyle name="Input 2 4 21" xfId="16531"/>
    <cellStyle name="Input 2 4 22" xfId="16532"/>
    <cellStyle name="Input 2 4 23" xfId="16533"/>
    <cellStyle name="Input 2 4 24" xfId="16534"/>
    <cellStyle name="Input 2 4 25" xfId="16535"/>
    <cellStyle name="Input 2 4 26" xfId="16536"/>
    <cellStyle name="Input 2 4 27" xfId="16537"/>
    <cellStyle name="Input 2 4 28" xfId="16538"/>
    <cellStyle name="Input 2 4 29" xfId="16539"/>
    <cellStyle name="Input 2 4 3" xfId="16540"/>
    <cellStyle name="Input 2 4 3 10" xfId="16541"/>
    <cellStyle name="Input 2 4 3 11" xfId="16542"/>
    <cellStyle name="Input 2 4 3 12" xfId="16543"/>
    <cellStyle name="Input 2 4 3 13" xfId="16544"/>
    <cellStyle name="Input 2 4 3 14" xfId="16545"/>
    <cellStyle name="Input 2 4 3 15" xfId="16546"/>
    <cellStyle name="Input 2 4 3 16" xfId="16547"/>
    <cellStyle name="Input 2 4 3 17" xfId="16548"/>
    <cellStyle name="Input 2 4 3 18" xfId="16549"/>
    <cellStyle name="Input 2 4 3 19" xfId="16550"/>
    <cellStyle name="Input 2 4 3 2" xfId="16551"/>
    <cellStyle name="Input 2 4 3 2 10" xfId="16552"/>
    <cellStyle name="Input 2 4 3 2 11" xfId="16553"/>
    <cellStyle name="Input 2 4 3 2 12" xfId="16554"/>
    <cellStyle name="Input 2 4 3 2 13" xfId="16555"/>
    <cellStyle name="Input 2 4 3 2 14" xfId="16556"/>
    <cellStyle name="Input 2 4 3 2 15" xfId="16557"/>
    <cellStyle name="Input 2 4 3 2 16" xfId="16558"/>
    <cellStyle name="Input 2 4 3 2 17" xfId="16559"/>
    <cellStyle name="Input 2 4 3 2 18" xfId="16560"/>
    <cellStyle name="Input 2 4 3 2 19" xfId="16561"/>
    <cellStyle name="Input 2 4 3 2 2" xfId="16562"/>
    <cellStyle name="Input 2 4 3 2 20" xfId="16563"/>
    <cellStyle name="Input 2 4 3 2 21" xfId="16564"/>
    <cellStyle name="Input 2 4 3 2 22" xfId="16565"/>
    <cellStyle name="Input 2 4 3 2 23" xfId="16566"/>
    <cellStyle name="Input 2 4 3 2 24" xfId="16567"/>
    <cellStyle name="Input 2 4 3 2 25" xfId="16568"/>
    <cellStyle name="Input 2 4 3 2 26" xfId="16569"/>
    <cellStyle name="Input 2 4 3 2 27" xfId="16570"/>
    <cellStyle name="Input 2 4 3 2 28" xfId="16571"/>
    <cellStyle name="Input 2 4 3 2 29" xfId="16572"/>
    <cellStyle name="Input 2 4 3 2 3" xfId="16573"/>
    <cellStyle name="Input 2 4 3 2 30" xfId="40043"/>
    <cellStyle name="Input 2 4 3 2 4" xfId="16574"/>
    <cellStyle name="Input 2 4 3 2 5" xfId="16575"/>
    <cellStyle name="Input 2 4 3 2 6" xfId="16576"/>
    <cellStyle name="Input 2 4 3 2 7" xfId="16577"/>
    <cellStyle name="Input 2 4 3 2 8" xfId="16578"/>
    <cellStyle name="Input 2 4 3 2 9" xfId="16579"/>
    <cellStyle name="Input 2 4 3 20" xfId="16580"/>
    <cellStyle name="Input 2 4 3 21" xfId="16581"/>
    <cellStyle name="Input 2 4 3 22" xfId="16582"/>
    <cellStyle name="Input 2 4 3 23" xfId="16583"/>
    <cellStyle name="Input 2 4 3 24" xfId="16584"/>
    <cellStyle name="Input 2 4 3 25" xfId="16585"/>
    <cellStyle name="Input 2 4 3 26" xfId="16586"/>
    <cellStyle name="Input 2 4 3 27" xfId="16587"/>
    <cellStyle name="Input 2 4 3 28" xfId="16588"/>
    <cellStyle name="Input 2 4 3 29" xfId="38920"/>
    <cellStyle name="Input 2 4 3 3" xfId="16589"/>
    <cellStyle name="Input 2 4 3 4" xfId="16590"/>
    <cellStyle name="Input 2 4 3 5" xfId="16591"/>
    <cellStyle name="Input 2 4 3 6" xfId="16592"/>
    <cellStyle name="Input 2 4 3 7" xfId="16593"/>
    <cellStyle name="Input 2 4 3 8" xfId="16594"/>
    <cellStyle name="Input 2 4 3 9" xfId="16595"/>
    <cellStyle name="Input 2 4 30" xfId="16596"/>
    <cellStyle name="Input 2 4 31" xfId="38917"/>
    <cellStyle name="Input 2 4 4" xfId="16597"/>
    <cellStyle name="Input 2 4 4 10" xfId="16598"/>
    <cellStyle name="Input 2 4 4 11" xfId="16599"/>
    <cellStyle name="Input 2 4 4 12" xfId="16600"/>
    <cellStyle name="Input 2 4 4 13" xfId="16601"/>
    <cellStyle name="Input 2 4 4 14" xfId="16602"/>
    <cellStyle name="Input 2 4 4 15" xfId="16603"/>
    <cellStyle name="Input 2 4 4 16" xfId="16604"/>
    <cellStyle name="Input 2 4 4 17" xfId="16605"/>
    <cellStyle name="Input 2 4 4 18" xfId="16606"/>
    <cellStyle name="Input 2 4 4 19" xfId="16607"/>
    <cellStyle name="Input 2 4 4 2" xfId="16608"/>
    <cellStyle name="Input 2 4 4 20" xfId="16609"/>
    <cellStyle name="Input 2 4 4 21" xfId="16610"/>
    <cellStyle name="Input 2 4 4 22" xfId="16611"/>
    <cellStyle name="Input 2 4 4 23" xfId="16612"/>
    <cellStyle name="Input 2 4 4 24" xfId="16613"/>
    <cellStyle name="Input 2 4 4 25" xfId="16614"/>
    <cellStyle name="Input 2 4 4 26" xfId="16615"/>
    <cellStyle name="Input 2 4 4 27" xfId="16616"/>
    <cellStyle name="Input 2 4 4 28" xfId="16617"/>
    <cellStyle name="Input 2 4 4 29" xfId="16618"/>
    <cellStyle name="Input 2 4 4 3" xfId="16619"/>
    <cellStyle name="Input 2 4 4 30" xfId="39569"/>
    <cellStyle name="Input 2 4 4 4" xfId="16620"/>
    <cellStyle name="Input 2 4 4 5" xfId="16621"/>
    <cellStyle name="Input 2 4 4 6" xfId="16622"/>
    <cellStyle name="Input 2 4 4 7" xfId="16623"/>
    <cellStyle name="Input 2 4 4 8" xfId="16624"/>
    <cellStyle name="Input 2 4 4 9" xfId="16625"/>
    <cellStyle name="Input 2 4 5" xfId="16626"/>
    <cellStyle name="Input 2 4 6" xfId="16627"/>
    <cellStyle name="Input 2 4 7" xfId="16628"/>
    <cellStyle name="Input 2 4 8" xfId="16629"/>
    <cellStyle name="Input 2 4 9" xfId="16630"/>
    <cellStyle name="Input 2 5" xfId="16631"/>
    <cellStyle name="Input 2 5 10" xfId="16632"/>
    <cellStyle name="Input 2 5 11" xfId="16633"/>
    <cellStyle name="Input 2 5 12" xfId="16634"/>
    <cellStyle name="Input 2 5 13" xfId="16635"/>
    <cellStyle name="Input 2 5 14" xfId="16636"/>
    <cellStyle name="Input 2 5 15" xfId="16637"/>
    <cellStyle name="Input 2 5 16" xfId="16638"/>
    <cellStyle name="Input 2 5 17" xfId="16639"/>
    <cellStyle name="Input 2 5 18" xfId="16640"/>
    <cellStyle name="Input 2 5 19" xfId="16641"/>
    <cellStyle name="Input 2 5 2" xfId="16642"/>
    <cellStyle name="Input 2 5 2 10" xfId="16643"/>
    <cellStyle name="Input 2 5 2 11" xfId="16644"/>
    <cellStyle name="Input 2 5 2 12" xfId="16645"/>
    <cellStyle name="Input 2 5 2 13" xfId="16646"/>
    <cellStyle name="Input 2 5 2 14" xfId="16647"/>
    <cellStyle name="Input 2 5 2 15" xfId="16648"/>
    <cellStyle name="Input 2 5 2 16" xfId="16649"/>
    <cellStyle name="Input 2 5 2 17" xfId="16650"/>
    <cellStyle name="Input 2 5 2 18" xfId="16651"/>
    <cellStyle name="Input 2 5 2 19" xfId="16652"/>
    <cellStyle name="Input 2 5 2 2" xfId="16653"/>
    <cellStyle name="Input 2 5 2 2 10" xfId="16654"/>
    <cellStyle name="Input 2 5 2 2 11" xfId="16655"/>
    <cellStyle name="Input 2 5 2 2 12" xfId="16656"/>
    <cellStyle name="Input 2 5 2 2 13" xfId="16657"/>
    <cellStyle name="Input 2 5 2 2 14" xfId="16658"/>
    <cellStyle name="Input 2 5 2 2 15" xfId="16659"/>
    <cellStyle name="Input 2 5 2 2 16" xfId="16660"/>
    <cellStyle name="Input 2 5 2 2 17" xfId="16661"/>
    <cellStyle name="Input 2 5 2 2 18" xfId="16662"/>
    <cellStyle name="Input 2 5 2 2 19" xfId="16663"/>
    <cellStyle name="Input 2 5 2 2 2" xfId="16664"/>
    <cellStyle name="Input 2 5 2 2 2 10" xfId="16665"/>
    <cellStyle name="Input 2 5 2 2 2 11" xfId="16666"/>
    <cellStyle name="Input 2 5 2 2 2 12" xfId="16667"/>
    <cellStyle name="Input 2 5 2 2 2 13" xfId="16668"/>
    <cellStyle name="Input 2 5 2 2 2 14" xfId="16669"/>
    <cellStyle name="Input 2 5 2 2 2 15" xfId="16670"/>
    <cellStyle name="Input 2 5 2 2 2 16" xfId="16671"/>
    <cellStyle name="Input 2 5 2 2 2 17" xfId="16672"/>
    <cellStyle name="Input 2 5 2 2 2 18" xfId="16673"/>
    <cellStyle name="Input 2 5 2 2 2 19" xfId="16674"/>
    <cellStyle name="Input 2 5 2 2 2 2" xfId="16675"/>
    <cellStyle name="Input 2 5 2 2 2 20" xfId="16676"/>
    <cellStyle name="Input 2 5 2 2 2 21" xfId="16677"/>
    <cellStyle name="Input 2 5 2 2 2 22" xfId="16678"/>
    <cellStyle name="Input 2 5 2 2 2 23" xfId="16679"/>
    <cellStyle name="Input 2 5 2 2 2 24" xfId="16680"/>
    <cellStyle name="Input 2 5 2 2 2 25" xfId="16681"/>
    <cellStyle name="Input 2 5 2 2 2 26" xfId="16682"/>
    <cellStyle name="Input 2 5 2 2 2 27" xfId="16683"/>
    <cellStyle name="Input 2 5 2 2 2 28" xfId="16684"/>
    <cellStyle name="Input 2 5 2 2 2 29" xfId="16685"/>
    <cellStyle name="Input 2 5 2 2 2 3" xfId="16686"/>
    <cellStyle name="Input 2 5 2 2 2 30" xfId="40138"/>
    <cellStyle name="Input 2 5 2 2 2 4" xfId="16687"/>
    <cellStyle name="Input 2 5 2 2 2 5" xfId="16688"/>
    <cellStyle name="Input 2 5 2 2 2 6" xfId="16689"/>
    <cellStyle name="Input 2 5 2 2 2 7" xfId="16690"/>
    <cellStyle name="Input 2 5 2 2 2 8" xfId="16691"/>
    <cellStyle name="Input 2 5 2 2 2 9" xfId="16692"/>
    <cellStyle name="Input 2 5 2 2 20" xfId="16693"/>
    <cellStyle name="Input 2 5 2 2 21" xfId="16694"/>
    <cellStyle name="Input 2 5 2 2 22" xfId="16695"/>
    <cellStyle name="Input 2 5 2 2 23" xfId="16696"/>
    <cellStyle name="Input 2 5 2 2 24" xfId="16697"/>
    <cellStyle name="Input 2 5 2 2 25" xfId="16698"/>
    <cellStyle name="Input 2 5 2 2 26" xfId="16699"/>
    <cellStyle name="Input 2 5 2 2 27" xfId="16700"/>
    <cellStyle name="Input 2 5 2 2 28" xfId="16701"/>
    <cellStyle name="Input 2 5 2 2 29" xfId="38923"/>
    <cellStyle name="Input 2 5 2 2 3" xfId="16702"/>
    <cellStyle name="Input 2 5 2 2 4" xfId="16703"/>
    <cellStyle name="Input 2 5 2 2 5" xfId="16704"/>
    <cellStyle name="Input 2 5 2 2 6" xfId="16705"/>
    <cellStyle name="Input 2 5 2 2 7" xfId="16706"/>
    <cellStyle name="Input 2 5 2 2 8" xfId="16707"/>
    <cellStyle name="Input 2 5 2 2 9" xfId="16708"/>
    <cellStyle name="Input 2 5 2 20" xfId="16709"/>
    <cellStyle name="Input 2 5 2 21" xfId="16710"/>
    <cellStyle name="Input 2 5 2 22" xfId="16711"/>
    <cellStyle name="Input 2 5 2 23" xfId="16712"/>
    <cellStyle name="Input 2 5 2 24" xfId="16713"/>
    <cellStyle name="Input 2 5 2 25" xfId="16714"/>
    <cellStyle name="Input 2 5 2 26" xfId="16715"/>
    <cellStyle name="Input 2 5 2 27" xfId="16716"/>
    <cellStyle name="Input 2 5 2 28" xfId="16717"/>
    <cellStyle name="Input 2 5 2 29" xfId="16718"/>
    <cellStyle name="Input 2 5 2 3" xfId="16719"/>
    <cellStyle name="Input 2 5 2 3 10" xfId="16720"/>
    <cellStyle name="Input 2 5 2 3 11" xfId="16721"/>
    <cellStyle name="Input 2 5 2 3 12" xfId="16722"/>
    <cellStyle name="Input 2 5 2 3 13" xfId="16723"/>
    <cellStyle name="Input 2 5 2 3 14" xfId="16724"/>
    <cellStyle name="Input 2 5 2 3 15" xfId="16725"/>
    <cellStyle name="Input 2 5 2 3 16" xfId="16726"/>
    <cellStyle name="Input 2 5 2 3 17" xfId="16727"/>
    <cellStyle name="Input 2 5 2 3 18" xfId="16728"/>
    <cellStyle name="Input 2 5 2 3 19" xfId="16729"/>
    <cellStyle name="Input 2 5 2 3 2" xfId="16730"/>
    <cellStyle name="Input 2 5 2 3 20" xfId="16731"/>
    <cellStyle name="Input 2 5 2 3 21" xfId="16732"/>
    <cellStyle name="Input 2 5 2 3 22" xfId="16733"/>
    <cellStyle name="Input 2 5 2 3 23" xfId="16734"/>
    <cellStyle name="Input 2 5 2 3 24" xfId="16735"/>
    <cellStyle name="Input 2 5 2 3 25" xfId="16736"/>
    <cellStyle name="Input 2 5 2 3 26" xfId="16737"/>
    <cellStyle name="Input 2 5 2 3 27" xfId="16738"/>
    <cellStyle name="Input 2 5 2 3 28" xfId="16739"/>
    <cellStyle name="Input 2 5 2 3 29" xfId="16740"/>
    <cellStyle name="Input 2 5 2 3 3" xfId="16741"/>
    <cellStyle name="Input 2 5 2 3 30" xfId="39883"/>
    <cellStyle name="Input 2 5 2 3 4" xfId="16742"/>
    <cellStyle name="Input 2 5 2 3 5" xfId="16743"/>
    <cellStyle name="Input 2 5 2 3 6" xfId="16744"/>
    <cellStyle name="Input 2 5 2 3 7" xfId="16745"/>
    <cellStyle name="Input 2 5 2 3 8" xfId="16746"/>
    <cellStyle name="Input 2 5 2 3 9" xfId="16747"/>
    <cellStyle name="Input 2 5 2 30" xfId="38922"/>
    <cellStyle name="Input 2 5 2 4" xfId="16748"/>
    <cellStyle name="Input 2 5 2 5" xfId="16749"/>
    <cellStyle name="Input 2 5 2 6" xfId="16750"/>
    <cellStyle name="Input 2 5 2 7" xfId="16751"/>
    <cellStyle name="Input 2 5 2 8" xfId="16752"/>
    <cellStyle name="Input 2 5 2 9" xfId="16753"/>
    <cellStyle name="Input 2 5 20" xfId="16754"/>
    <cellStyle name="Input 2 5 21" xfId="16755"/>
    <cellStyle name="Input 2 5 22" xfId="16756"/>
    <cellStyle name="Input 2 5 23" xfId="16757"/>
    <cellStyle name="Input 2 5 24" xfId="16758"/>
    <cellStyle name="Input 2 5 25" xfId="16759"/>
    <cellStyle name="Input 2 5 26" xfId="16760"/>
    <cellStyle name="Input 2 5 27" xfId="16761"/>
    <cellStyle name="Input 2 5 28" xfId="16762"/>
    <cellStyle name="Input 2 5 29" xfId="16763"/>
    <cellStyle name="Input 2 5 3" xfId="16764"/>
    <cellStyle name="Input 2 5 3 10" xfId="16765"/>
    <cellStyle name="Input 2 5 3 11" xfId="16766"/>
    <cellStyle name="Input 2 5 3 12" xfId="16767"/>
    <cellStyle name="Input 2 5 3 13" xfId="16768"/>
    <cellStyle name="Input 2 5 3 14" xfId="16769"/>
    <cellStyle name="Input 2 5 3 15" xfId="16770"/>
    <cellStyle name="Input 2 5 3 16" xfId="16771"/>
    <cellStyle name="Input 2 5 3 17" xfId="16772"/>
    <cellStyle name="Input 2 5 3 18" xfId="16773"/>
    <cellStyle name="Input 2 5 3 19" xfId="16774"/>
    <cellStyle name="Input 2 5 3 2" xfId="16775"/>
    <cellStyle name="Input 2 5 3 2 10" xfId="16776"/>
    <cellStyle name="Input 2 5 3 2 11" xfId="16777"/>
    <cellStyle name="Input 2 5 3 2 12" xfId="16778"/>
    <cellStyle name="Input 2 5 3 2 13" xfId="16779"/>
    <cellStyle name="Input 2 5 3 2 14" xfId="16780"/>
    <cellStyle name="Input 2 5 3 2 15" xfId="16781"/>
    <cellStyle name="Input 2 5 3 2 16" xfId="16782"/>
    <cellStyle name="Input 2 5 3 2 17" xfId="16783"/>
    <cellStyle name="Input 2 5 3 2 18" xfId="16784"/>
    <cellStyle name="Input 2 5 3 2 19" xfId="16785"/>
    <cellStyle name="Input 2 5 3 2 2" xfId="16786"/>
    <cellStyle name="Input 2 5 3 2 20" xfId="16787"/>
    <cellStyle name="Input 2 5 3 2 21" xfId="16788"/>
    <cellStyle name="Input 2 5 3 2 22" xfId="16789"/>
    <cellStyle name="Input 2 5 3 2 23" xfId="16790"/>
    <cellStyle name="Input 2 5 3 2 24" xfId="16791"/>
    <cellStyle name="Input 2 5 3 2 25" xfId="16792"/>
    <cellStyle name="Input 2 5 3 2 26" xfId="16793"/>
    <cellStyle name="Input 2 5 3 2 27" xfId="16794"/>
    <cellStyle name="Input 2 5 3 2 28" xfId="16795"/>
    <cellStyle name="Input 2 5 3 2 29" xfId="16796"/>
    <cellStyle name="Input 2 5 3 2 3" xfId="16797"/>
    <cellStyle name="Input 2 5 3 2 30" xfId="40045"/>
    <cellStyle name="Input 2 5 3 2 4" xfId="16798"/>
    <cellStyle name="Input 2 5 3 2 5" xfId="16799"/>
    <cellStyle name="Input 2 5 3 2 6" xfId="16800"/>
    <cellStyle name="Input 2 5 3 2 7" xfId="16801"/>
    <cellStyle name="Input 2 5 3 2 8" xfId="16802"/>
    <cellStyle name="Input 2 5 3 2 9" xfId="16803"/>
    <cellStyle name="Input 2 5 3 20" xfId="16804"/>
    <cellStyle name="Input 2 5 3 21" xfId="16805"/>
    <cellStyle name="Input 2 5 3 22" xfId="16806"/>
    <cellStyle name="Input 2 5 3 23" xfId="16807"/>
    <cellStyle name="Input 2 5 3 24" xfId="16808"/>
    <cellStyle name="Input 2 5 3 25" xfId="16809"/>
    <cellStyle name="Input 2 5 3 26" xfId="16810"/>
    <cellStyle name="Input 2 5 3 27" xfId="16811"/>
    <cellStyle name="Input 2 5 3 28" xfId="16812"/>
    <cellStyle name="Input 2 5 3 29" xfId="38924"/>
    <cellStyle name="Input 2 5 3 3" xfId="16813"/>
    <cellStyle name="Input 2 5 3 4" xfId="16814"/>
    <cellStyle name="Input 2 5 3 5" xfId="16815"/>
    <cellStyle name="Input 2 5 3 6" xfId="16816"/>
    <cellStyle name="Input 2 5 3 7" xfId="16817"/>
    <cellStyle name="Input 2 5 3 8" xfId="16818"/>
    <cellStyle name="Input 2 5 3 9" xfId="16819"/>
    <cellStyle name="Input 2 5 30" xfId="16820"/>
    <cellStyle name="Input 2 5 31" xfId="38921"/>
    <cellStyle name="Input 2 5 4" xfId="16821"/>
    <cellStyle name="Input 2 5 4 10" xfId="16822"/>
    <cellStyle name="Input 2 5 4 11" xfId="16823"/>
    <cellStyle name="Input 2 5 4 12" xfId="16824"/>
    <cellStyle name="Input 2 5 4 13" xfId="16825"/>
    <cellStyle name="Input 2 5 4 14" xfId="16826"/>
    <cellStyle name="Input 2 5 4 15" xfId="16827"/>
    <cellStyle name="Input 2 5 4 16" xfId="16828"/>
    <cellStyle name="Input 2 5 4 17" xfId="16829"/>
    <cellStyle name="Input 2 5 4 18" xfId="16830"/>
    <cellStyle name="Input 2 5 4 19" xfId="16831"/>
    <cellStyle name="Input 2 5 4 2" xfId="16832"/>
    <cellStyle name="Input 2 5 4 20" xfId="16833"/>
    <cellStyle name="Input 2 5 4 21" xfId="16834"/>
    <cellStyle name="Input 2 5 4 22" xfId="16835"/>
    <cellStyle name="Input 2 5 4 23" xfId="16836"/>
    <cellStyle name="Input 2 5 4 24" xfId="16837"/>
    <cellStyle name="Input 2 5 4 25" xfId="16838"/>
    <cellStyle name="Input 2 5 4 26" xfId="16839"/>
    <cellStyle name="Input 2 5 4 27" xfId="16840"/>
    <cellStyle name="Input 2 5 4 28" xfId="16841"/>
    <cellStyle name="Input 2 5 4 29" xfId="16842"/>
    <cellStyle name="Input 2 5 4 3" xfId="16843"/>
    <cellStyle name="Input 2 5 4 30" xfId="39632"/>
    <cellStyle name="Input 2 5 4 4" xfId="16844"/>
    <cellStyle name="Input 2 5 4 5" xfId="16845"/>
    <cellStyle name="Input 2 5 4 6" xfId="16846"/>
    <cellStyle name="Input 2 5 4 7" xfId="16847"/>
    <cellStyle name="Input 2 5 4 8" xfId="16848"/>
    <cellStyle name="Input 2 5 4 9" xfId="16849"/>
    <cellStyle name="Input 2 5 5" xfId="16850"/>
    <cellStyle name="Input 2 5 6" xfId="16851"/>
    <cellStyle name="Input 2 5 7" xfId="16852"/>
    <cellStyle name="Input 2 5 8" xfId="16853"/>
    <cellStyle name="Input 2 5 9" xfId="16854"/>
    <cellStyle name="Input 2 6" xfId="16855"/>
    <cellStyle name="Input 2 6 10" xfId="16856"/>
    <cellStyle name="Input 2 6 11" xfId="16857"/>
    <cellStyle name="Input 2 6 12" xfId="16858"/>
    <cellStyle name="Input 2 6 13" xfId="16859"/>
    <cellStyle name="Input 2 6 14" xfId="16860"/>
    <cellStyle name="Input 2 6 15" xfId="16861"/>
    <cellStyle name="Input 2 6 16" xfId="16862"/>
    <cellStyle name="Input 2 6 17" xfId="16863"/>
    <cellStyle name="Input 2 6 18" xfId="16864"/>
    <cellStyle name="Input 2 6 19" xfId="16865"/>
    <cellStyle name="Input 2 6 2" xfId="16866"/>
    <cellStyle name="Input 2 6 2 10" xfId="16867"/>
    <cellStyle name="Input 2 6 2 11" xfId="16868"/>
    <cellStyle name="Input 2 6 2 12" xfId="16869"/>
    <cellStyle name="Input 2 6 2 13" xfId="16870"/>
    <cellStyle name="Input 2 6 2 14" xfId="16871"/>
    <cellStyle name="Input 2 6 2 15" xfId="16872"/>
    <cellStyle name="Input 2 6 2 16" xfId="16873"/>
    <cellStyle name="Input 2 6 2 17" xfId="16874"/>
    <cellStyle name="Input 2 6 2 18" xfId="16875"/>
    <cellStyle name="Input 2 6 2 19" xfId="16876"/>
    <cellStyle name="Input 2 6 2 2" xfId="16877"/>
    <cellStyle name="Input 2 6 2 2 10" xfId="16878"/>
    <cellStyle name="Input 2 6 2 2 11" xfId="16879"/>
    <cellStyle name="Input 2 6 2 2 12" xfId="16880"/>
    <cellStyle name="Input 2 6 2 2 13" xfId="16881"/>
    <cellStyle name="Input 2 6 2 2 14" xfId="16882"/>
    <cellStyle name="Input 2 6 2 2 15" xfId="16883"/>
    <cellStyle name="Input 2 6 2 2 16" xfId="16884"/>
    <cellStyle name="Input 2 6 2 2 17" xfId="16885"/>
    <cellStyle name="Input 2 6 2 2 18" xfId="16886"/>
    <cellStyle name="Input 2 6 2 2 19" xfId="16887"/>
    <cellStyle name="Input 2 6 2 2 2" xfId="16888"/>
    <cellStyle name="Input 2 6 2 2 20" xfId="16889"/>
    <cellStyle name="Input 2 6 2 2 21" xfId="16890"/>
    <cellStyle name="Input 2 6 2 2 22" xfId="16891"/>
    <cellStyle name="Input 2 6 2 2 23" xfId="16892"/>
    <cellStyle name="Input 2 6 2 2 24" xfId="16893"/>
    <cellStyle name="Input 2 6 2 2 25" xfId="16894"/>
    <cellStyle name="Input 2 6 2 2 26" xfId="16895"/>
    <cellStyle name="Input 2 6 2 2 27" xfId="16896"/>
    <cellStyle name="Input 2 6 2 2 28" xfId="16897"/>
    <cellStyle name="Input 2 6 2 2 29" xfId="16898"/>
    <cellStyle name="Input 2 6 2 2 3" xfId="16899"/>
    <cellStyle name="Input 2 6 2 2 30" xfId="40154"/>
    <cellStyle name="Input 2 6 2 2 4" xfId="16900"/>
    <cellStyle name="Input 2 6 2 2 5" xfId="16901"/>
    <cellStyle name="Input 2 6 2 2 6" xfId="16902"/>
    <cellStyle name="Input 2 6 2 2 7" xfId="16903"/>
    <cellStyle name="Input 2 6 2 2 8" xfId="16904"/>
    <cellStyle name="Input 2 6 2 2 9" xfId="16905"/>
    <cellStyle name="Input 2 6 2 20" xfId="16906"/>
    <cellStyle name="Input 2 6 2 21" xfId="16907"/>
    <cellStyle name="Input 2 6 2 22" xfId="16908"/>
    <cellStyle name="Input 2 6 2 23" xfId="16909"/>
    <cellStyle name="Input 2 6 2 24" xfId="16910"/>
    <cellStyle name="Input 2 6 2 25" xfId="16911"/>
    <cellStyle name="Input 2 6 2 26" xfId="16912"/>
    <cellStyle name="Input 2 6 2 27" xfId="16913"/>
    <cellStyle name="Input 2 6 2 28" xfId="16914"/>
    <cellStyle name="Input 2 6 2 29" xfId="38926"/>
    <cellStyle name="Input 2 6 2 3" xfId="16915"/>
    <cellStyle name="Input 2 6 2 4" xfId="16916"/>
    <cellStyle name="Input 2 6 2 5" xfId="16917"/>
    <cellStyle name="Input 2 6 2 6" xfId="16918"/>
    <cellStyle name="Input 2 6 2 7" xfId="16919"/>
    <cellStyle name="Input 2 6 2 8" xfId="16920"/>
    <cellStyle name="Input 2 6 2 9" xfId="16921"/>
    <cellStyle name="Input 2 6 20" xfId="16922"/>
    <cellStyle name="Input 2 6 21" xfId="16923"/>
    <cellStyle name="Input 2 6 22" xfId="16924"/>
    <cellStyle name="Input 2 6 23" xfId="16925"/>
    <cellStyle name="Input 2 6 24" xfId="16926"/>
    <cellStyle name="Input 2 6 25" xfId="16927"/>
    <cellStyle name="Input 2 6 26" xfId="16928"/>
    <cellStyle name="Input 2 6 27" xfId="16929"/>
    <cellStyle name="Input 2 6 28" xfId="16930"/>
    <cellStyle name="Input 2 6 29" xfId="16931"/>
    <cellStyle name="Input 2 6 3" xfId="16932"/>
    <cellStyle name="Input 2 6 3 10" xfId="16933"/>
    <cellStyle name="Input 2 6 3 11" xfId="16934"/>
    <cellStyle name="Input 2 6 3 12" xfId="16935"/>
    <cellStyle name="Input 2 6 3 13" xfId="16936"/>
    <cellStyle name="Input 2 6 3 14" xfId="16937"/>
    <cellStyle name="Input 2 6 3 15" xfId="16938"/>
    <cellStyle name="Input 2 6 3 16" xfId="16939"/>
    <cellStyle name="Input 2 6 3 17" xfId="16940"/>
    <cellStyle name="Input 2 6 3 18" xfId="16941"/>
    <cellStyle name="Input 2 6 3 19" xfId="16942"/>
    <cellStyle name="Input 2 6 3 2" xfId="16943"/>
    <cellStyle name="Input 2 6 3 20" xfId="16944"/>
    <cellStyle name="Input 2 6 3 21" xfId="16945"/>
    <cellStyle name="Input 2 6 3 22" xfId="16946"/>
    <cellStyle name="Input 2 6 3 23" xfId="16947"/>
    <cellStyle name="Input 2 6 3 24" xfId="16948"/>
    <cellStyle name="Input 2 6 3 25" xfId="16949"/>
    <cellStyle name="Input 2 6 3 26" xfId="16950"/>
    <cellStyle name="Input 2 6 3 27" xfId="16951"/>
    <cellStyle name="Input 2 6 3 28" xfId="16952"/>
    <cellStyle name="Input 2 6 3 29" xfId="16953"/>
    <cellStyle name="Input 2 6 3 3" xfId="16954"/>
    <cellStyle name="Input 2 6 3 30" xfId="39899"/>
    <cellStyle name="Input 2 6 3 4" xfId="16955"/>
    <cellStyle name="Input 2 6 3 5" xfId="16956"/>
    <cellStyle name="Input 2 6 3 6" xfId="16957"/>
    <cellStyle name="Input 2 6 3 7" xfId="16958"/>
    <cellStyle name="Input 2 6 3 8" xfId="16959"/>
    <cellStyle name="Input 2 6 3 9" xfId="16960"/>
    <cellStyle name="Input 2 6 30" xfId="38925"/>
    <cellStyle name="Input 2 6 4" xfId="16961"/>
    <cellStyle name="Input 2 6 5" xfId="16962"/>
    <cellStyle name="Input 2 6 6" xfId="16963"/>
    <cellStyle name="Input 2 6 7" xfId="16964"/>
    <cellStyle name="Input 2 6 8" xfId="16965"/>
    <cellStyle name="Input 2 6 9" xfId="16966"/>
    <cellStyle name="Input 2 7" xfId="16967"/>
    <cellStyle name="Input 2 7 10" xfId="16968"/>
    <cellStyle name="Input 2 7 11" xfId="16969"/>
    <cellStyle name="Input 2 7 12" xfId="16970"/>
    <cellStyle name="Input 2 7 13" xfId="16971"/>
    <cellStyle name="Input 2 7 14" xfId="16972"/>
    <cellStyle name="Input 2 7 15" xfId="16973"/>
    <cellStyle name="Input 2 7 16" xfId="16974"/>
    <cellStyle name="Input 2 7 17" xfId="16975"/>
    <cellStyle name="Input 2 7 18" xfId="16976"/>
    <cellStyle name="Input 2 7 19" xfId="16977"/>
    <cellStyle name="Input 2 7 2" xfId="16978"/>
    <cellStyle name="Input 2 7 2 10" xfId="16979"/>
    <cellStyle name="Input 2 7 2 11" xfId="16980"/>
    <cellStyle name="Input 2 7 2 12" xfId="16981"/>
    <cellStyle name="Input 2 7 2 13" xfId="16982"/>
    <cellStyle name="Input 2 7 2 14" xfId="16983"/>
    <cellStyle name="Input 2 7 2 15" xfId="16984"/>
    <cellStyle name="Input 2 7 2 16" xfId="16985"/>
    <cellStyle name="Input 2 7 2 17" xfId="16986"/>
    <cellStyle name="Input 2 7 2 18" xfId="16987"/>
    <cellStyle name="Input 2 7 2 19" xfId="16988"/>
    <cellStyle name="Input 2 7 2 2" xfId="16989"/>
    <cellStyle name="Input 2 7 2 20" xfId="16990"/>
    <cellStyle name="Input 2 7 2 21" xfId="16991"/>
    <cellStyle name="Input 2 7 2 22" xfId="16992"/>
    <cellStyle name="Input 2 7 2 23" xfId="16993"/>
    <cellStyle name="Input 2 7 2 24" xfId="16994"/>
    <cellStyle name="Input 2 7 2 25" xfId="16995"/>
    <cellStyle name="Input 2 7 2 26" xfId="16996"/>
    <cellStyle name="Input 2 7 2 27" xfId="16997"/>
    <cellStyle name="Input 2 7 2 28" xfId="16998"/>
    <cellStyle name="Input 2 7 2 29" xfId="16999"/>
    <cellStyle name="Input 2 7 2 3" xfId="17000"/>
    <cellStyle name="Input 2 7 2 30" xfId="40040"/>
    <cellStyle name="Input 2 7 2 4" xfId="17001"/>
    <cellStyle name="Input 2 7 2 5" xfId="17002"/>
    <cellStyle name="Input 2 7 2 6" xfId="17003"/>
    <cellStyle name="Input 2 7 2 7" xfId="17004"/>
    <cellStyle name="Input 2 7 2 8" xfId="17005"/>
    <cellStyle name="Input 2 7 2 9" xfId="17006"/>
    <cellStyle name="Input 2 7 20" xfId="17007"/>
    <cellStyle name="Input 2 7 21" xfId="17008"/>
    <cellStyle name="Input 2 7 22" xfId="17009"/>
    <cellStyle name="Input 2 7 23" xfId="17010"/>
    <cellStyle name="Input 2 7 24" xfId="17011"/>
    <cellStyle name="Input 2 7 25" xfId="17012"/>
    <cellStyle name="Input 2 7 26" xfId="17013"/>
    <cellStyle name="Input 2 7 27" xfId="17014"/>
    <cellStyle name="Input 2 7 28" xfId="17015"/>
    <cellStyle name="Input 2 7 29" xfId="38927"/>
    <cellStyle name="Input 2 7 3" xfId="17016"/>
    <cellStyle name="Input 2 7 4" xfId="17017"/>
    <cellStyle name="Input 2 7 5" xfId="17018"/>
    <cellStyle name="Input 2 7 6" xfId="17019"/>
    <cellStyle name="Input 2 7 7" xfId="17020"/>
    <cellStyle name="Input 2 7 8" xfId="17021"/>
    <cellStyle name="Input 2 7 9" xfId="17022"/>
    <cellStyle name="Input 2 8" xfId="17023"/>
    <cellStyle name="Input 2 8 10" xfId="17024"/>
    <cellStyle name="Input 2 8 11" xfId="17025"/>
    <cellStyle name="Input 2 8 12" xfId="17026"/>
    <cellStyle name="Input 2 8 13" xfId="17027"/>
    <cellStyle name="Input 2 8 14" xfId="17028"/>
    <cellStyle name="Input 2 8 15" xfId="17029"/>
    <cellStyle name="Input 2 8 16" xfId="17030"/>
    <cellStyle name="Input 2 8 17" xfId="17031"/>
    <cellStyle name="Input 2 8 18" xfId="17032"/>
    <cellStyle name="Input 2 8 19" xfId="17033"/>
    <cellStyle name="Input 2 8 2" xfId="17034"/>
    <cellStyle name="Input 2 8 20" xfId="17035"/>
    <cellStyle name="Input 2 8 21" xfId="17036"/>
    <cellStyle name="Input 2 8 22" xfId="17037"/>
    <cellStyle name="Input 2 8 23" xfId="17038"/>
    <cellStyle name="Input 2 8 24" xfId="17039"/>
    <cellStyle name="Input 2 8 25" xfId="17040"/>
    <cellStyle name="Input 2 8 26" xfId="17041"/>
    <cellStyle name="Input 2 8 27" xfId="17042"/>
    <cellStyle name="Input 2 8 28" xfId="17043"/>
    <cellStyle name="Input 2 8 29" xfId="17044"/>
    <cellStyle name="Input 2 8 3" xfId="17045"/>
    <cellStyle name="Input 2 8 30" xfId="39376"/>
    <cellStyle name="Input 2 8 4" xfId="17046"/>
    <cellStyle name="Input 2 8 5" xfId="17047"/>
    <cellStyle name="Input 2 8 6" xfId="17048"/>
    <cellStyle name="Input 2 8 7" xfId="17049"/>
    <cellStyle name="Input 2 8 8" xfId="17050"/>
    <cellStyle name="Input 2 8 9" xfId="17051"/>
    <cellStyle name="Input 2 9" xfId="17052"/>
    <cellStyle name="Input 3" xfId="17053"/>
    <cellStyle name="Input 4" xfId="17054"/>
    <cellStyle name="Input 5" xfId="17055"/>
    <cellStyle name="Input 6" xfId="17056"/>
    <cellStyle name="Input 7" xfId="17057"/>
    <cellStyle name="Input 8" xfId="17058"/>
    <cellStyle name="Input 9" xfId="17059"/>
    <cellStyle name="Italic Wrap" xfId="309"/>
    <cellStyle name="Italic Wrap 2" xfId="17060"/>
    <cellStyle name="Italic Wrap 2 2" xfId="17061"/>
    <cellStyle name="Italic Wrap 3" xfId="17062"/>
    <cellStyle name="Italic Wrap 4" xfId="17063"/>
    <cellStyle name="Label" xfId="17064"/>
    <cellStyle name="Label 1" xfId="310"/>
    <cellStyle name="Label 1 2" xfId="311"/>
    <cellStyle name="Label 1 2 2" xfId="17065"/>
    <cellStyle name="Label 1 2 3" xfId="17066"/>
    <cellStyle name="Label 1 2 4" xfId="17067"/>
    <cellStyle name="Label 1 2 5" xfId="17068"/>
    <cellStyle name="Label 1 3" xfId="312"/>
    <cellStyle name="Label 1 3 2" xfId="17069"/>
    <cellStyle name="Label 1 3 3" xfId="17070"/>
    <cellStyle name="Label 1 4" xfId="17071"/>
    <cellStyle name="Label 1 5" xfId="17072"/>
    <cellStyle name="Label 2" xfId="17073"/>
    <cellStyle name="Label 2a" xfId="313"/>
    <cellStyle name="Label 2a 2" xfId="314"/>
    <cellStyle name="Label 2a 2 2" xfId="17074"/>
    <cellStyle name="Label 2a 2 3" xfId="17075"/>
    <cellStyle name="Label 2a 3" xfId="17076"/>
    <cellStyle name="Label 2a 4" xfId="17077"/>
    <cellStyle name="Label 2a 5" xfId="17078"/>
    <cellStyle name="Label 2a centre" xfId="315"/>
    <cellStyle name="Label 2a centre 2" xfId="17079"/>
    <cellStyle name="Label 2a centre 3" xfId="17080"/>
    <cellStyle name="Label 2a centre 4" xfId="17081"/>
    <cellStyle name="Label 2a merge" xfId="316"/>
    <cellStyle name="Label 2a merge 2" xfId="17082"/>
    <cellStyle name="Label 2a merge 3" xfId="17083"/>
    <cellStyle name="Label 2b" xfId="317"/>
    <cellStyle name="Label 2b 2" xfId="17084"/>
    <cellStyle name="Label 2b 2 2" xfId="17085"/>
    <cellStyle name="Label 2b 3" xfId="17086"/>
    <cellStyle name="Label 2b 4" xfId="17087"/>
    <cellStyle name="Label 2b 4 2" xfId="17088"/>
    <cellStyle name="Label 2b merged" xfId="318"/>
    <cellStyle name="Label 2b merged 2" xfId="17089"/>
    <cellStyle name="Label 2b merged 3" xfId="17090"/>
    <cellStyle name="Label 5" xfId="17091"/>
    <cellStyle name="Label2a Merge Centred" xfId="319"/>
    <cellStyle name="Label2a Merge Centred 2" xfId="17092"/>
    <cellStyle name="Label2a Merge Centred 3" xfId="17093"/>
    <cellStyle name="Label2a Merge Centred 4" xfId="38550"/>
    <cellStyle name="Label2a Underline" xfId="320"/>
    <cellStyle name="Label2a Underline 2" xfId="17094"/>
    <cellStyle name="Label2a Underline 2 2" xfId="17095"/>
    <cellStyle name="Label2a Underline 3" xfId="17096"/>
    <cellStyle name="Label2a Underline 4" xfId="17097"/>
    <cellStyle name="Link" xfId="321"/>
    <cellStyle name="Link 10" xfId="40264"/>
    <cellStyle name="Link 11" xfId="40265"/>
    <cellStyle name="Link 2" xfId="322"/>
    <cellStyle name="Link 2 2" xfId="17098"/>
    <cellStyle name="Link 2 2 2" xfId="17099"/>
    <cellStyle name="Link 2 2 2 2" xfId="17100"/>
    <cellStyle name="Link 2 2 2 2 2" xfId="17101"/>
    <cellStyle name="Link 2 2 2 2 2 2" xfId="17102"/>
    <cellStyle name="Link 2 2 2 2 2 2 10" xfId="17103"/>
    <cellStyle name="Link 2 2 2 2 2 2 11" xfId="17104"/>
    <cellStyle name="Link 2 2 2 2 2 2 12" xfId="17105"/>
    <cellStyle name="Link 2 2 2 2 2 2 13" xfId="17106"/>
    <cellStyle name="Link 2 2 2 2 2 2 14" xfId="17107"/>
    <cellStyle name="Link 2 2 2 2 2 2 15" xfId="17108"/>
    <cellStyle name="Link 2 2 2 2 2 2 16" xfId="17109"/>
    <cellStyle name="Link 2 2 2 2 2 2 17" xfId="17110"/>
    <cellStyle name="Link 2 2 2 2 2 2 18" xfId="17111"/>
    <cellStyle name="Link 2 2 2 2 2 2 19" xfId="17112"/>
    <cellStyle name="Link 2 2 2 2 2 2 2" xfId="17113"/>
    <cellStyle name="Link 2 2 2 2 2 2 20" xfId="17114"/>
    <cellStyle name="Link 2 2 2 2 2 2 21" xfId="17115"/>
    <cellStyle name="Link 2 2 2 2 2 2 22" xfId="17116"/>
    <cellStyle name="Link 2 2 2 2 2 2 23" xfId="17117"/>
    <cellStyle name="Link 2 2 2 2 2 2 24" xfId="17118"/>
    <cellStyle name="Link 2 2 2 2 2 2 25" xfId="17119"/>
    <cellStyle name="Link 2 2 2 2 2 2 26" xfId="17120"/>
    <cellStyle name="Link 2 2 2 2 2 2 27" xfId="17121"/>
    <cellStyle name="Link 2 2 2 2 2 2 28" xfId="17122"/>
    <cellStyle name="Link 2 2 2 2 2 2 29" xfId="17123"/>
    <cellStyle name="Link 2 2 2 2 2 2 3" xfId="17124"/>
    <cellStyle name="Link 2 2 2 2 2 2 30" xfId="17125"/>
    <cellStyle name="Link 2 2 2 2 2 2 31" xfId="17126"/>
    <cellStyle name="Link 2 2 2 2 2 2 32" xfId="17127"/>
    <cellStyle name="Link 2 2 2 2 2 2 33" xfId="40119"/>
    <cellStyle name="Link 2 2 2 2 2 2 4" xfId="17128"/>
    <cellStyle name="Link 2 2 2 2 2 2 5" xfId="17129"/>
    <cellStyle name="Link 2 2 2 2 2 2 6" xfId="17130"/>
    <cellStyle name="Link 2 2 2 2 2 2 7" xfId="17131"/>
    <cellStyle name="Link 2 2 2 2 2 2 8" xfId="17132"/>
    <cellStyle name="Link 2 2 2 2 2 2 9" xfId="17133"/>
    <cellStyle name="Link 2 2 2 2 3" xfId="17134"/>
    <cellStyle name="Link 2 2 2 2 3 2" xfId="17135"/>
    <cellStyle name="Link 2 2 2 2 3 2 10" xfId="17136"/>
    <cellStyle name="Link 2 2 2 2 3 2 11" xfId="17137"/>
    <cellStyle name="Link 2 2 2 2 3 2 12" xfId="17138"/>
    <cellStyle name="Link 2 2 2 2 3 2 13" xfId="17139"/>
    <cellStyle name="Link 2 2 2 2 3 2 14" xfId="17140"/>
    <cellStyle name="Link 2 2 2 2 3 2 15" xfId="17141"/>
    <cellStyle name="Link 2 2 2 2 3 2 16" xfId="17142"/>
    <cellStyle name="Link 2 2 2 2 3 2 17" xfId="17143"/>
    <cellStyle name="Link 2 2 2 2 3 2 18" xfId="17144"/>
    <cellStyle name="Link 2 2 2 2 3 2 19" xfId="17145"/>
    <cellStyle name="Link 2 2 2 2 3 2 2" xfId="17146"/>
    <cellStyle name="Link 2 2 2 2 3 2 20" xfId="17147"/>
    <cellStyle name="Link 2 2 2 2 3 2 21" xfId="17148"/>
    <cellStyle name="Link 2 2 2 2 3 2 22" xfId="17149"/>
    <cellStyle name="Link 2 2 2 2 3 2 23" xfId="17150"/>
    <cellStyle name="Link 2 2 2 2 3 2 24" xfId="17151"/>
    <cellStyle name="Link 2 2 2 2 3 2 25" xfId="17152"/>
    <cellStyle name="Link 2 2 2 2 3 2 26" xfId="17153"/>
    <cellStyle name="Link 2 2 2 2 3 2 27" xfId="17154"/>
    <cellStyle name="Link 2 2 2 2 3 2 28" xfId="17155"/>
    <cellStyle name="Link 2 2 2 2 3 2 29" xfId="17156"/>
    <cellStyle name="Link 2 2 2 2 3 2 3" xfId="17157"/>
    <cellStyle name="Link 2 2 2 2 3 2 30" xfId="17158"/>
    <cellStyle name="Link 2 2 2 2 3 2 31" xfId="17159"/>
    <cellStyle name="Link 2 2 2 2 3 2 32" xfId="17160"/>
    <cellStyle name="Link 2 2 2 2 3 2 33" xfId="40047"/>
    <cellStyle name="Link 2 2 2 2 3 2 4" xfId="17161"/>
    <cellStyle name="Link 2 2 2 2 3 2 5" xfId="17162"/>
    <cellStyle name="Link 2 2 2 2 3 2 6" xfId="17163"/>
    <cellStyle name="Link 2 2 2 2 3 2 7" xfId="17164"/>
    <cellStyle name="Link 2 2 2 2 3 2 8" xfId="17165"/>
    <cellStyle name="Link 2 2 2 2 3 2 9" xfId="17166"/>
    <cellStyle name="Link 2 2 2 3" xfId="17167"/>
    <cellStyle name="Link 2 2 2 3 2" xfId="17168"/>
    <cellStyle name="Link 2 2 2 3 2 10" xfId="17169"/>
    <cellStyle name="Link 2 2 2 3 2 11" xfId="17170"/>
    <cellStyle name="Link 2 2 2 3 2 12" xfId="17171"/>
    <cellStyle name="Link 2 2 2 3 2 13" xfId="17172"/>
    <cellStyle name="Link 2 2 2 3 2 14" xfId="17173"/>
    <cellStyle name="Link 2 2 2 3 2 15" xfId="17174"/>
    <cellStyle name="Link 2 2 2 3 2 16" xfId="17175"/>
    <cellStyle name="Link 2 2 2 3 2 17" xfId="17176"/>
    <cellStyle name="Link 2 2 2 3 2 18" xfId="17177"/>
    <cellStyle name="Link 2 2 2 3 2 19" xfId="17178"/>
    <cellStyle name="Link 2 2 2 3 2 2" xfId="17179"/>
    <cellStyle name="Link 2 2 2 3 2 20" xfId="17180"/>
    <cellStyle name="Link 2 2 2 3 2 21" xfId="17181"/>
    <cellStyle name="Link 2 2 2 3 2 22" xfId="17182"/>
    <cellStyle name="Link 2 2 2 3 2 23" xfId="17183"/>
    <cellStyle name="Link 2 2 2 3 2 24" xfId="17184"/>
    <cellStyle name="Link 2 2 2 3 2 25" xfId="17185"/>
    <cellStyle name="Link 2 2 2 3 2 26" xfId="17186"/>
    <cellStyle name="Link 2 2 2 3 2 27" xfId="17187"/>
    <cellStyle name="Link 2 2 2 3 2 28" xfId="17188"/>
    <cellStyle name="Link 2 2 2 3 2 29" xfId="17189"/>
    <cellStyle name="Link 2 2 2 3 2 3" xfId="17190"/>
    <cellStyle name="Link 2 2 2 3 2 30" xfId="17191"/>
    <cellStyle name="Link 2 2 2 3 2 31" xfId="17192"/>
    <cellStyle name="Link 2 2 2 3 2 32" xfId="17193"/>
    <cellStyle name="Link 2 2 2 3 2 33" xfId="40196"/>
    <cellStyle name="Link 2 2 2 3 2 4" xfId="17194"/>
    <cellStyle name="Link 2 2 2 3 2 5" xfId="17195"/>
    <cellStyle name="Link 2 2 2 3 2 6" xfId="17196"/>
    <cellStyle name="Link 2 2 2 3 2 7" xfId="17197"/>
    <cellStyle name="Link 2 2 2 3 2 8" xfId="17198"/>
    <cellStyle name="Link 2 2 2 3 2 9" xfId="17199"/>
    <cellStyle name="Link 2 2 2 4" xfId="17200"/>
    <cellStyle name="Link 2 2 2 4 10" xfId="17201"/>
    <cellStyle name="Link 2 2 2 4 11" xfId="17202"/>
    <cellStyle name="Link 2 2 2 4 12" xfId="17203"/>
    <cellStyle name="Link 2 2 2 4 13" xfId="17204"/>
    <cellStyle name="Link 2 2 2 4 14" xfId="17205"/>
    <cellStyle name="Link 2 2 2 4 15" xfId="17206"/>
    <cellStyle name="Link 2 2 2 4 16" xfId="17207"/>
    <cellStyle name="Link 2 2 2 4 17" xfId="17208"/>
    <cellStyle name="Link 2 2 2 4 18" xfId="17209"/>
    <cellStyle name="Link 2 2 2 4 19" xfId="17210"/>
    <cellStyle name="Link 2 2 2 4 2" xfId="17211"/>
    <cellStyle name="Link 2 2 2 4 20" xfId="17212"/>
    <cellStyle name="Link 2 2 2 4 21" xfId="17213"/>
    <cellStyle name="Link 2 2 2 4 22" xfId="17214"/>
    <cellStyle name="Link 2 2 2 4 23" xfId="17215"/>
    <cellStyle name="Link 2 2 2 4 24" xfId="17216"/>
    <cellStyle name="Link 2 2 2 4 25" xfId="17217"/>
    <cellStyle name="Link 2 2 2 4 26" xfId="17218"/>
    <cellStyle name="Link 2 2 2 4 27" xfId="17219"/>
    <cellStyle name="Link 2 2 2 4 28" xfId="17220"/>
    <cellStyle name="Link 2 2 2 4 29" xfId="17221"/>
    <cellStyle name="Link 2 2 2 4 3" xfId="17222"/>
    <cellStyle name="Link 2 2 2 4 30" xfId="17223"/>
    <cellStyle name="Link 2 2 2 4 31" xfId="17224"/>
    <cellStyle name="Link 2 2 2 4 32" xfId="17225"/>
    <cellStyle name="Link 2 2 2 4 33" xfId="39991"/>
    <cellStyle name="Link 2 2 2 4 4" xfId="17226"/>
    <cellStyle name="Link 2 2 2 4 5" xfId="17227"/>
    <cellStyle name="Link 2 2 2 4 6" xfId="17228"/>
    <cellStyle name="Link 2 2 2 4 7" xfId="17229"/>
    <cellStyle name="Link 2 2 2 4 8" xfId="17230"/>
    <cellStyle name="Link 2 2 2 4 9" xfId="17231"/>
    <cellStyle name="Link 2 3" xfId="17232"/>
    <cellStyle name="Link 2 3 10" xfId="17233"/>
    <cellStyle name="Link 2 3 11" xfId="17234"/>
    <cellStyle name="Link 2 3 12" xfId="17235"/>
    <cellStyle name="Link 2 3 13" xfId="17236"/>
    <cellStyle name="Link 2 3 14" xfId="39548"/>
    <cellStyle name="Link 2 3 2" xfId="17237"/>
    <cellStyle name="Link 2 3 3" xfId="17238"/>
    <cellStyle name="Link 2 3 4" xfId="17239"/>
    <cellStyle name="Link 2 3 5" xfId="17240"/>
    <cellStyle name="Link 2 3 6" xfId="17241"/>
    <cellStyle name="Link 2 3 7" xfId="17242"/>
    <cellStyle name="Link 2 3 8" xfId="17243"/>
    <cellStyle name="Link 2 3 9" xfId="17244"/>
    <cellStyle name="Link 2 4" xfId="17245"/>
    <cellStyle name="Link 3" xfId="323"/>
    <cellStyle name="Link 3 2" xfId="17246"/>
    <cellStyle name="Link 3 2 2" xfId="17247"/>
    <cellStyle name="Link 3 2 2 2" xfId="17248"/>
    <cellStyle name="Link 3 2 2 2 2" xfId="17249"/>
    <cellStyle name="Link 3 2 2 2 2 2" xfId="17250"/>
    <cellStyle name="Link 3 2 2 2 2 2 10" xfId="17251"/>
    <cellStyle name="Link 3 2 2 2 2 2 11" xfId="17252"/>
    <cellStyle name="Link 3 2 2 2 2 2 12" xfId="17253"/>
    <cellStyle name="Link 3 2 2 2 2 2 13" xfId="17254"/>
    <cellStyle name="Link 3 2 2 2 2 2 14" xfId="17255"/>
    <cellStyle name="Link 3 2 2 2 2 2 15" xfId="17256"/>
    <cellStyle name="Link 3 2 2 2 2 2 16" xfId="17257"/>
    <cellStyle name="Link 3 2 2 2 2 2 17" xfId="17258"/>
    <cellStyle name="Link 3 2 2 2 2 2 18" xfId="17259"/>
    <cellStyle name="Link 3 2 2 2 2 2 19" xfId="17260"/>
    <cellStyle name="Link 3 2 2 2 2 2 2" xfId="17261"/>
    <cellStyle name="Link 3 2 2 2 2 2 20" xfId="17262"/>
    <cellStyle name="Link 3 2 2 2 2 2 21" xfId="17263"/>
    <cellStyle name="Link 3 2 2 2 2 2 22" xfId="17264"/>
    <cellStyle name="Link 3 2 2 2 2 2 23" xfId="17265"/>
    <cellStyle name="Link 3 2 2 2 2 2 24" xfId="17266"/>
    <cellStyle name="Link 3 2 2 2 2 2 25" xfId="17267"/>
    <cellStyle name="Link 3 2 2 2 2 2 26" xfId="17268"/>
    <cellStyle name="Link 3 2 2 2 2 2 27" xfId="17269"/>
    <cellStyle name="Link 3 2 2 2 2 2 28" xfId="17270"/>
    <cellStyle name="Link 3 2 2 2 2 2 29" xfId="17271"/>
    <cellStyle name="Link 3 2 2 2 2 2 3" xfId="17272"/>
    <cellStyle name="Link 3 2 2 2 2 2 30" xfId="17273"/>
    <cellStyle name="Link 3 2 2 2 2 2 31" xfId="17274"/>
    <cellStyle name="Link 3 2 2 2 2 2 32" xfId="17275"/>
    <cellStyle name="Link 3 2 2 2 2 2 33" xfId="40085"/>
    <cellStyle name="Link 3 2 2 2 2 2 4" xfId="17276"/>
    <cellStyle name="Link 3 2 2 2 2 2 5" xfId="17277"/>
    <cellStyle name="Link 3 2 2 2 2 2 6" xfId="17278"/>
    <cellStyle name="Link 3 2 2 2 2 2 7" xfId="17279"/>
    <cellStyle name="Link 3 2 2 2 2 2 8" xfId="17280"/>
    <cellStyle name="Link 3 2 2 2 2 2 9" xfId="17281"/>
    <cellStyle name="Link 3 2 2 2 3" xfId="17282"/>
    <cellStyle name="Link 3 2 2 2 3 2" xfId="17283"/>
    <cellStyle name="Link 3 2 2 2 3 2 10" xfId="17284"/>
    <cellStyle name="Link 3 2 2 2 3 2 11" xfId="17285"/>
    <cellStyle name="Link 3 2 2 2 3 2 12" xfId="17286"/>
    <cellStyle name="Link 3 2 2 2 3 2 13" xfId="17287"/>
    <cellStyle name="Link 3 2 2 2 3 2 14" xfId="17288"/>
    <cellStyle name="Link 3 2 2 2 3 2 15" xfId="17289"/>
    <cellStyle name="Link 3 2 2 2 3 2 16" xfId="17290"/>
    <cellStyle name="Link 3 2 2 2 3 2 17" xfId="17291"/>
    <cellStyle name="Link 3 2 2 2 3 2 18" xfId="17292"/>
    <cellStyle name="Link 3 2 2 2 3 2 19" xfId="17293"/>
    <cellStyle name="Link 3 2 2 2 3 2 2" xfId="17294"/>
    <cellStyle name="Link 3 2 2 2 3 2 20" xfId="17295"/>
    <cellStyle name="Link 3 2 2 2 3 2 21" xfId="17296"/>
    <cellStyle name="Link 3 2 2 2 3 2 22" xfId="17297"/>
    <cellStyle name="Link 3 2 2 2 3 2 23" xfId="17298"/>
    <cellStyle name="Link 3 2 2 2 3 2 24" xfId="17299"/>
    <cellStyle name="Link 3 2 2 2 3 2 25" xfId="17300"/>
    <cellStyle name="Link 3 2 2 2 3 2 26" xfId="17301"/>
    <cellStyle name="Link 3 2 2 2 3 2 27" xfId="17302"/>
    <cellStyle name="Link 3 2 2 2 3 2 28" xfId="17303"/>
    <cellStyle name="Link 3 2 2 2 3 2 29" xfId="17304"/>
    <cellStyle name="Link 3 2 2 2 3 2 3" xfId="17305"/>
    <cellStyle name="Link 3 2 2 2 3 2 30" xfId="17306"/>
    <cellStyle name="Link 3 2 2 2 3 2 31" xfId="17307"/>
    <cellStyle name="Link 3 2 2 2 3 2 32" xfId="17308"/>
    <cellStyle name="Link 3 2 2 2 3 2 33" xfId="40025"/>
    <cellStyle name="Link 3 2 2 2 3 2 4" xfId="17309"/>
    <cellStyle name="Link 3 2 2 2 3 2 5" xfId="17310"/>
    <cellStyle name="Link 3 2 2 2 3 2 6" xfId="17311"/>
    <cellStyle name="Link 3 2 2 2 3 2 7" xfId="17312"/>
    <cellStyle name="Link 3 2 2 2 3 2 8" xfId="17313"/>
    <cellStyle name="Link 3 2 2 2 3 2 9" xfId="17314"/>
    <cellStyle name="Link 3 2 2 3" xfId="17315"/>
    <cellStyle name="Link 3 2 2 3 2" xfId="17316"/>
    <cellStyle name="Link 3 2 2 3 2 10" xfId="17317"/>
    <cellStyle name="Link 3 2 2 3 2 11" xfId="17318"/>
    <cellStyle name="Link 3 2 2 3 2 12" xfId="17319"/>
    <cellStyle name="Link 3 2 2 3 2 13" xfId="17320"/>
    <cellStyle name="Link 3 2 2 3 2 14" xfId="17321"/>
    <cellStyle name="Link 3 2 2 3 2 15" xfId="17322"/>
    <cellStyle name="Link 3 2 2 3 2 16" xfId="17323"/>
    <cellStyle name="Link 3 2 2 3 2 17" xfId="17324"/>
    <cellStyle name="Link 3 2 2 3 2 18" xfId="17325"/>
    <cellStyle name="Link 3 2 2 3 2 19" xfId="17326"/>
    <cellStyle name="Link 3 2 2 3 2 2" xfId="17327"/>
    <cellStyle name="Link 3 2 2 3 2 20" xfId="17328"/>
    <cellStyle name="Link 3 2 2 3 2 21" xfId="17329"/>
    <cellStyle name="Link 3 2 2 3 2 22" xfId="17330"/>
    <cellStyle name="Link 3 2 2 3 2 23" xfId="17331"/>
    <cellStyle name="Link 3 2 2 3 2 24" xfId="17332"/>
    <cellStyle name="Link 3 2 2 3 2 25" xfId="17333"/>
    <cellStyle name="Link 3 2 2 3 2 26" xfId="17334"/>
    <cellStyle name="Link 3 2 2 3 2 27" xfId="17335"/>
    <cellStyle name="Link 3 2 2 3 2 28" xfId="17336"/>
    <cellStyle name="Link 3 2 2 3 2 29" xfId="17337"/>
    <cellStyle name="Link 3 2 2 3 2 3" xfId="17338"/>
    <cellStyle name="Link 3 2 2 3 2 30" xfId="17339"/>
    <cellStyle name="Link 3 2 2 3 2 31" xfId="17340"/>
    <cellStyle name="Link 3 2 2 3 2 32" xfId="17341"/>
    <cellStyle name="Link 3 2 2 3 2 33" xfId="40159"/>
    <cellStyle name="Link 3 2 2 3 2 4" xfId="17342"/>
    <cellStyle name="Link 3 2 2 3 2 5" xfId="17343"/>
    <cellStyle name="Link 3 2 2 3 2 6" xfId="17344"/>
    <cellStyle name="Link 3 2 2 3 2 7" xfId="17345"/>
    <cellStyle name="Link 3 2 2 3 2 8" xfId="17346"/>
    <cellStyle name="Link 3 2 2 3 2 9" xfId="17347"/>
    <cellStyle name="Link 3 2 2 4" xfId="17348"/>
    <cellStyle name="Link 3 2 2 4 10" xfId="17349"/>
    <cellStyle name="Link 3 2 2 4 11" xfId="17350"/>
    <cellStyle name="Link 3 2 2 4 12" xfId="17351"/>
    <cellStyle name="Link 3 2 2 4 13" xfId="17352"/>
    <cellStyle name="Link 3 2 2 4 14" xfId="17353"/>
    <cellStyle name="Link 3 2 2 4 15" xfId="17354"/>
    <cellStyle name="Link 3 2 2 4 16" xfId="17355"/>
    <cellStyle name="Link 3 2 2 4 17" xfId="17356"/>
    <cellStyle name="Link 3 2 2 4 18" xfId="17357"/>
    <cellStyle name="Link 3 2 2 4 19" xfId="17358"/>
    <cellStyle name="Link 3 2 2 4 2" xfId="17359"/>
    <cellStyle name="Link 3 2 2 4 20" xfId="17360"/>
    <cellStyle name="Link 3 2 2 4 21" xfId="17361"/>
    <cellStyle name="Link 3 2 2 4 22" xfId="17362"/>
    <cellStyle name="Link 3 2 2 4 23" xfId="17363"/>
    <cellStyle name="Link 3 2 2 4 24" xfId="17364"/>
    <cellStyle name="Link 3 2 2 4 25" xfId="17365"/>
    <cellStyle name="Link 3 2 2 4 26" xfId="17366"/>
    <cellStyle name="Link 3 2 2 4 27" xfId="17367"/>
    <cellStyle name="Link 3 2 2 4 28" xfId="17368"/>
    <cellStyle name="Link 3 2 2 4 29" xfId="17369"/>
    <cellStyle name="Link 3 2 2 4 3" xfId="17370"/>
    <cellStyle name="Link 3 2 2 4 30" xfId="17371"/>
    <cellStyle name="Link 3 2 2 4 31" xfId="17372"/>
    <cellStyle name="Link 3 2 2 4 32" xfId="17373"/>
    <cellStyle name="Link 3 2 2 4 33" xfId="39918"/>
    <cellStyle name="Link 3 2 2 4 4" xfId="17374"/>
    <cellStyle name="Link 3 2 2 4 5" xfId="17375"/>
    <cellStyle name="Link 3 2 2 4 6" xfId="17376"/>
    <cellStyle name="Link 3 2 2 4 7" xfId="17377"/>
    <cellStyle name="Link 3 2 2 4 8" xfId="17378"/>
    <cellStyle name="Link 3 2 2 4 9" xfId="17379"/>
    <cellStyle name="Link 3 2 3" xfId="17380"/>
    <cellStyle name="Link 3 2 3 2" xfId="17381"/>
    <cellStyle name="Link 3 2 3 2 2" xfId="17382"/>
    <cellStyle name="Link 3 2 3 2 2 2" xfId="17383"/>
    <cellStyle name="Link 3 2 3 2 2 2 10" xfId="17384"/>
    <cellStyle name="Link 3 2 3 2 2 2 11" xfId="17385"/>
    <cellStyle name="Link 3 2 3 2 2 2 12" xfId="17386"/>
    <cellStyle name="Link 3 2 3 2 2 2 13" xfId="17387"/>
    <cellStyle name="Link 3 2 3 2 2 2 14" xfId="17388"/>
    <cellStyle name="Link 3 2 3 2 2 2 15" xfId="17389"/>
    <cellStyle name="Link 3 2 3 2 2 2 16" xfId="17390"/>
    <cellStyle name="Link 3 2 3 2 2 2 17" xfId="17391"/>
    <cellStyle name="Link 3 2 3 2 2 2 18" xfId="17392"/>
    <cellStyle name="Link 3 2 3 2 2 2 19" xfId="17393"/>
    <cellStyle name="Link 3 2 3 2 2 2 2" xfId="17394"/>
    <cellStyle name="Link 3 2 3 2 2 2 20" xfId="17395"/>
    <cellStyle name="Link 3 2 3 2 2 2 21" xfId="17396"/>
    <cellStyle name="Link 3 2 3 2 2 2 22" xfId="17397"/>
    <cellStyle name="Link 3 2 3 2 2 2 23" xfId="17398"/>
    <cellStyle name="Link 3 2 3 2 2 2 24" xfId="17399"/>
    <cellStyle name="Link 3 2 3 2 2 2 25" xfId="17400"/>
    <cellStyle name="Link 3 2 3 2 2 2 26" xfId="17401"/>
    <cellStyle name="Link 3 2 3 2 2 2 27" xfId="17402"/>
    <cellStyle name="Link 3 2 3 2 2 2 28" xfId="17403"/>
    <cellStyle name="Link 3 2 3 2 2 2 29" xfId="17404"/>
    <cellStyle name="Link 3 2 3 2 2 2 3" xfId="17405"/>
    <cellStyle name="Link 3 2 3 2 2 2 30" xfId="17406"/>
    <cellStyle name="Link 3 2 3 2 2 2 31" xfId="17407"/>
    <cellStyle name="Link 3 2 3 2 2 2 32" xfId="17408"/>
    <cellStyle name="Link 3 2 3 2 2 2 33" xfId="40120"/>
    <cellStyle name="Link 3 2 3 2 2 2 4" xfId="17409"/>
    <cellStyle name="Link 3 2 3 2 2 2 5" xfId="17410"/>
    <cellStyle name="Link 3 2 3 2 2 2 6" xfId="17411"/>
    <cellStyle name="Link 3 2 3 2 2 2 7" xfId="17412"/>
    <cellStyle name="Link 3 2 3 2 2 2 8" xfId="17413"/>
    <cellStyle name="Link 3 2 3 2 2 2 9" xfId="17414"/>
    <cellStyle name="Link 3 2 3 2 3" xfId="17415"/>
    <cellStyle name="Link 3 2 3 2 3 2" xfId="17416"/>
    <cellStyle name="Link 3 2 3 2 3 2 10" xfId="17417"/>
    <cellStyle name="Link 3 2 3 2 3 2 11" xfId="17418"/>
    <cellStyle name="Link 3 2 3 2 3 2 12" xfId="17419"/>
    <cellStyle name="Link 3 2 3 2 3 2 13" xfId="17420"/>
    <cellStyle name="Link 3 2 3 2 3 2 14" xfId="17421"/>
    <cellStyle name="Link 3 2 3 2 3 2 15" xfId="17422"/>
    <cellStyle name="Link 3 2 3 2 3 2 16" xfId="17423"/>
    <cellStyle name="Link 3 2 3 2 3 2 17" xfId="17424"/>
    <cellStyle name="Link 3 2 3 2 3 2 18" xfId="17425"/>
    <cellStyle name="Link 3 2 3 2 3 2 19" xfId="17426"/>
    <cellStyle name="Link 3 2 3 2 3 2 2" xfId="17427"/>
    <cellStyle name="Link 3 2 3 2 3 2 20" xfId="17428"/>
    <cellStyle name="Link 3 2 3 2 3 2 21" xfId="17429"/>
    <cellStyle name="Link 3 2 3 2 3 2 22" xfId="17430"/>
    <cellStyle name="Link 3 2 3 2 3 2 23" xfId="17431"/>
    <cellStyle name="Link 3 2 3 2 3 2 24" xfId="17432"/>
    <cellStyle name="Link 3 2 3 2 3 2 25" xfId="17433"/>
    <cellStyle name="Link 3 2 3 2 3 2 26" xfId="17434"/>
    <cellStyle name="Link 3 2 3 2 3 2 27" xfId="17435"/>
    <cellStyle name="Link 3 2 3 2 3 2 28" xfId="17436"/>
    <cellStyle name="Link 3 2 3 2 3 2 29" xfId="17437"/>
    <cellStyle name="Link 3 2 3 2 3 2 3" xfId="17438"/>
    <cellStyle name="Link 3 2 3 2 3 2 30" xfId="17439"/>
    <cellStyle name="Link 3 2 3 2 3 2 31" xfId="17440"/>
    <cellStyle name="Link 3 2 3 2 3 2 32" xfId="17441"/>
    <cellStyle name="Link 3 2 3 2 3 2 33" xfId="40091"/>
    <cellStyle name="Link 3 2 3 2 3 2 4" xfId="17442"/>
    <cellStyle name="Link 3 2 3 2 3 2 5" xfId="17443"/>
    <cellStyle name="Link 3 2 3 2 3 2 6" xfId="17444"/>
    <cellStyle name="Link 3 2 3 2 3 2 7" xfId="17445"/>
    <cellStyle name="Link 3 2 3 2 3 2 8" xfId="17446"/>
    <cellStyle name="Link 3 2 3 2 3 2 9" xfId="17447"/>
    <cellStyle name="Link 3 2 3 3" xfId="17448"/>
    <cellStyle name="Link 3 2 3 3 2" xfId="17449"/>
    <cellStyle name="Link 3 2 3 3 2 10" xfId="17450"/>
    <cellStyle name="Link 3 2 3 3 2 11" xfId="17451"/>
    <cellStyle name="Link 3 2 3 3 2 12" xfId="17452"/>
    <cellStyle name="Link 3 2 3 3 2 13" xfId="17453"/>
    <cellStyle name="Link 3 2 3 3 2 14" xfId="17454"/>
    <cellStyle name="Link 3 2 3 3 2 15" xfId="17455"/>
    <cellStyle name="Link 3 2 3 3 2 16" xfId="17456"/>
    <cellStyle name="Link 3 2 3 3 2 17" xfId="17457"/>
    <cellStyle name="Link 3 2 3 3 2 18" xfId="17458"/>
    <cellStyle name="Link 3 2 3 3 2 19" xfId="17459"/>
    <cellStyle name="Link 3 2 3 3 2 2" xfId="17460"/>
    <cellStyle name="Link 3 2 3 3 2 20" xfId="17461"/>
    <cellStyle name="Link 3 2 3 3 2 21" xfId="17462"/>
    <cellStyle name="Link 3 2 3 3 2 22" xfId="17463"/>
    <cellStyle name="Link 3 2 3 3 2 23" xfId="17464"/>
    <cellStyle name="Link 3 2 3 3 2 24" xfId="17465"/>
    <cellStyle name="Link 3 2 3 3 2 25" xfId="17466"/>
    <cellStyle name="Link 3 2 3 3 2 26" xfId="17467"/>
    <cellStyle name="Link 3 2 3 3 2 27" xfId="17468"/>
    <cellStyle name="Link 3 2 3 3 2 28" xfId="17469"/>
    <cellStyle name="Link 3 2 3 3 2 29" xfId="17470"/>
    <cellStyle name="Link 3 2 3 3 2 3" xfId="17471"/>
    <cellStyle name="Link 3 2 3 3 2 30" xfId="17472"/>
    <cellStyle name="Link 3 2 3 3 2 31" xfId="17473"/>
    <cellStyle name="Link 3 2 3 3 2 32" xfId="17474"/>
    <cellStyle name="Link 3 2 3 3 2 33" xfId="40183"/>
    <cellStyle name="Link 3 2 3 3 2 4" xfId="17475"/>
    <cellStyle name="Link 3 2 3 3 2 5" xfId="17476"/>
    <cellStyle name="Link 3 2 3 3 2 6" xfId="17477"/>
    <cellStyle name="Link 3 2 3 3 2 7" xfId="17478"/>
    <cellStyle name="Link 3 2 3 3 2 8" xfId="17479"/>
    <cellStyle name="Link 3 2 3 3 2 9" xfId="17480"/>
    <cellStyle name="Link 3 2 3 4" xfId="17481"/>
    <cellStyle name="Link 3 2 3 4 10" xfId="17482"/>
    <cellStyle name="Link 3 2 3 4 11" xfId="17483"/>
    <cellStyle name="Link 3 2 3 4 12" xfId="17484"/>
    <cellStyle name="Link 3 2 3 4 13" xfId="17485"/>
    <cellStyle name="Link 3 2 3 4 14" xfId="17486"/>
    <cellStyle name="Link 3 2 3 4 15" xfId="17487"/>
    <cellStyle name="Link 3 2 3 4 16" xfId="17488"/>
    <cellStyle name="Link 3 2 3 4 17" xfId="17489"/>
    <cellStyle name="Link 3 2 3 4 18" xfId="17490"/>
    <cellStyle name="Link 3 2 3 4 19" xfId="17491"/>
    <cellStyle name="Link 3 2 3 4 2" xfId="17492"/>
    <cellStyle name="Link 3 2 3 4 20" xfId="17493"/>
    <cellStyle name="Link 3 2 3 4 21" xfId="17494"/>
    <cellStyle name="Link 3 2 3 4 22" xfId="17495"/>
    <cellStyle name="Link 3 2 3 4 23" xfId="17496"/>
    <cellStyle name="Link 3 2 3 4 24" xfId="17497"/>
    <cellStyle name="Link 3 2 3 4 25" xfId="17498"/>
    <cellStyle name="Link 3 2 3 4 26" xfId="17499"/>
    <cellStyle name="Link 3 2 3 4 27" xfId="17500"/>
    <cellStyle name="Link 3 2 3 4 28" xfId="17501"/>
    <cellStyle name="Link 3 2 3 4 29" xfId="17502"/>
    <cellStyle name="Link 3 2 3 4 3" xfId="17503"/>
    <cellStyle name="Link 3 2 3 4 30" xfId="17504"/>
    <cellStyle name="Link 3 2 3 4 31" xfId="17505"/>
    <cellStyle name="Link 3 2 3 4 32" xfId="17506"/>
    <cellStyle name="Link 3 2 3 4 33" xfId="39967"/>
    <cellStyle name="Link 3 2 3 4 4" xfId="17507"/>
    <cellStyle name="Link 3 2 3 4 5" xfId="17508"/>
    <cellStyle name="Link 3 2 3 4 6" xfId="17509"/>
    <cellStyle name="Link 3 2 3 4 7" xfId="17510"/>
    <cellStyle name="Link 3 2 3 4 8" xfId="17511"/>
    <cellStyle name="Link 3 2 3 4 9" xfId="17512"/>
    <cellStyle name="Link 3 2 4" xfId="17513"/>
    <cellStyle name="Link 3 2 4 2" xfId="17514"/>
    <cellStyle name="Link 3 2 4 2 2" xfId="17515"/>
    <cellStyle name="Link 3 2 4 2 2 2" xfId="17516"/>
    <cellStyle name="Link 3 2 4 2 2 2 10" xfId="17517"/>
    <cellStyle name="Link 3 2 4 2 2 2 11" xfId="17518"/>
    <cellStyle name="Link 3 2 4 2 2 2 12" xfId="17519"/>
    <cellStyle name="Link 3 2 4 2 2 2 13" xfId="17520"/>
    <cellStyle name="Link 3 2 4 2 2 2 14" xfId="17521"/>
    <cellStyle name="Link 3 2 4 2 2 2 15" xfId="17522"/>
    <cellStyle name="Link 3 2 4 2 2 2 16" xfId="17523"/>
    <cellStyle name="Link 3 2 4 2 2 2 17" xfId="17524"/>
    <cellStyle name="Link 3 2 4 2 2 2 18" xfId="17525"/>
    <cellStyle name="Link 3 2 4 2 2 2 19" xfId="17526"/>
    <cellStyle name="Link 3 2 4 2 2 2 2" xfId="17527"/>
    <cellStyle name="Link 3 2 4 2 2 2 20" xfId="17528"/>
    <cellStyle name="Link 3 2 4 2 2 2 21" xfId="17529"/>
    <cellStyle name="Link 3 2 4 2 2 2 22" xfId="17530"/>
    <cellStyle name="Link 3 2 4 2 2 2 23" xfId="17531"/>
    <cellStyle name="Link 3 2 4 2 2 2 24" xfId="17532"/>
    <cellStyle name="Link 3 2 4 2 2 2 25" xfId="17533"/>
    <cellStyle name="Link 3 2 4 2 2 2 26" xfId="17534"/>
    <cellStyle name="Link 3 2 4 2 2 2 27" xfId="17535"/>
    <cellStyle name="Link 3 2 4 2 2 2 28" xfId="17536"/>
    <cellStyle name="Link 3 2 4 2 2 2 29" xfId="17537"/>
    <cellStyle name="Link 3 2 4 2 2 2 3" xfId="17538"/>
    <cellStyle name="Link 3 2 4 2 2 2 30" xfId="17539"/>
    <cellStyle name="Link 3 2 4 2 2 2 31" xfId="17540"/>
    <cellStyle name="Link 3 2 4 2 2 2 32" xfId="17541"/>
    <cellStyle name="Link 3 2 4 2 2 2 33" xfId="40121"/>
    <cellStyle name="Link 3 2 4 2 2 2 4" xfId="17542"/>
    <cellStyle name="Link 3 2 4 2 2 2 5" xfId="17543"/>
    <cellStyle name="Link 3 2 4 2 2 2 6" xfId="17544"/>
    <cellStyle name="Link 3 2 4 2 2 2 7" xfId="17545"/>
    <cellStyle name="Link 3 2 4 2 2 2 8" xfId="17546"/>
    <cellStyle name="Link 3 2 4 2 2 2 9" xfId="17547"/>
    <cellStyle name="Link 3 2 4 2 3" xfId="17548"/>
    <cellStyle name="Link 3 2 4 2 3 2" xfId="17549"/>
    <cellStyle name="Link 3 2 4 2 3 2 10" xfId="17550"/>
    <cellStyle name="Link 3 2 4 2 3 2 11" xfId="17551"/>
    <cellStyle name="Link 3 2 4 2 3 2 12" xfId="17552"/>
    <cellStyle name="Link 3 2 4 2 3 2 13" xfId="17553"/>
    <cellStyle name="Link 3 2 4 2 3 2 14" xfId="17554"/>
    <cellStyle name="Link 3 2 4 2 3 2 15" xfId="17555"/>
    <cellStyle name="Link 3 2 4 2 3 2 16" xfId="17556"/>
    <cellStyle name="Link 3 2 4 2 3 2 17" xfId="17557"/>
    <cellStyle name="Link 3 2 4 2 3 2 18" xfId="17558"/>
    <cellStyle name="Link 3 2 4 2 3 2 19" xfId="17559"/>
    <cellStyle name="Link 3 2 4 2 3 2 2" xfId="17560"/>
    <cellStyle name="Link 3 2 4 2 3 2 20" xfId="17561"/>
    <cellStyle name="Link 3 2 4 2 3 2 21" xfId="17562"/>
    <cellStyle name="Link 3 2 4 2 3 2 22" xfId="17563"/>
    <cellStyle name="Link 3 2 4 2 3 2 23" xfId="17564"/>
    <cellStyle name="Link 3 2 4 2 3 2 24" xfId="17565"/>
    <cellStyle name="Link 3 2 4 2 3 2 25" xfId="17566"/>
    <cellStyle name="Link 3 2 4 2 3 2 26" xfId="17567"/>
    <cellStyle name="Link 3 2 4 2 3 2 27" xfId="17568"/>
    <cellStyle name="Link 3 2 4 2 3 2 28" xfId="17569"/>
    <cellStyle name="Link 3 2 4 2 3 2 29" xfId="17570"/>
    <cellStyle name="Link 3 2 4 2 3 2 3" xfId="17571"/>
    <cellStyle name="Link 3 2 4 2 3 2 30" xfId="17572"/>
    <cellStyle name="Link 3 2 4 2 3 2 31" xfId="17573"/>
    <cellStyle name="Link 3 2 4 2 3 2 32" xfId="17574"/>
    <cellStyle name="Link 3 2 4 2 3 2 33" xfId="40099"/>
    <cellStyle name="Link 3 2 4 2 3 2 4" xfId="17575"/>
    <cellStyle name="Link 3 2 4 2 3 2 5" xfId="17576"/>
    <cellStyle name="Link 3 2 4 2 3 2 6" xfId="17577"/>
    <cellStyle name="Link 3 2 4 2 3 2 7" xfId="17578"/>
    <cellStyle name="Link 3 2 4 2 3 2 8" xfId="17579"/>
    <cellStyle name="Link 3 2 4 2 3 2 9" xfId="17580"/>
    <cellStyle name="Link 3 2 4 3" xfId="17581"/>
    <cellStyle name="Link 3 2 4 3 2" xfId="17582"/>
    <cellStyle name="Link 3 2 4 3 2 10" xfId="17583"/>
    <cellStyle name="Link 3 2 4 3 2 11" xfId="17584"/>
    <cellStyle name="Link 3 2 4 3 2 12" xfId="17585"/>
    <cellStyle name="Link 3 2 4 3 2 13" xfId="17586"/>
    <cellStyle name="Link 3 2 4 3 2 14" xfId="17587"/>
    <cellStyle name="Link 3 2 4 3 2 15" xfId="17588"/>
    <cellStyle name="Link 3 2 4 3 2 16" xfId="17589"/>
    <cellStyle name="Link 3 2 4 3 2 17" xfId="17590"/>
    <cellStyle name="Link 3 2 4 3 2 18" xfId="17591"/>
    <cellStyle name="Link 3 2 4 3 2 19" xfId="17592"/>
    <cellStyle name="Link 3 2 4 3 2 2" xfId="17593"/>
    <cellStyle name="Link 3 2 4 3 2 20" xfId="17594"/>
    <cellStyle name="Link 3 2 4 3 2 21" xfId="17595"/>
    <cellStyle name="Link 3 2 4 3 2 22" xfId="17596"/>
    <cellStyle name="Link 3 2 4 3 2 23" xfId="17597"/>
    <cellStyle name="Link 3 2 4 3 2 24" xfId="17598"/>
    <cellStyle name="Link 3 2 4 3 2 25" xfId="17599"/>
    <cellStyle name="Link 3 2 4 3 2 26" xfId="17600"/>
    <cellStyle name="Link 3 2 4 3 2 27" xfId="17601"/>
    <cellStyle name="Link 3 2 4 3 2 28" xfId="17602"/>
    <cellStyle name="Link 3 2 4 3 2 29" xfId="17603"/>
    <cellStyle name="Link 3 2 4 3 2 3" xfId="17604"/>
    <cellStyle name="Link 3 2 4 3 2 30" xfId="17605"/>
    <cellStyle name="Link 3 2 4 3 2 31" xfId="17606"/>
    <cellStyle name="Link 3 2 4 3 2 32" xfId="17607"/>
    <cellStyle name="Link 3 2 4 3 2 33" xfId="40190"/>
    <cellStyle name="Link 3 2 4 3 2 4" xfId="17608"/>
    <cellStyle name="Link 3 2 4 3 2 5" xfId="17609"/>
    <cellStyle name="Link 3 2 4 3 2 6" xfId="17610"/>
    <cellStyle name="Link 3 2 4 3 2 7" xfId="17611"/>
    <cellStyle name="Link 3 2 4 3 2 8" xfId="17612"/>
    <cellStyle name="Link 3 2 4 3 2 9" xfId="17613"/>
    <cellStyle name="Link 3 2 4 4" xfId="17614"/>
    <cellStyle name="Link 3 2 4 4 10" xfId="17615"/>
    <cellStyle name="Link 3 2 4 4 11" xfId="17616"/>
    <cellStyle name="Link 3 2 4 4 12" xfId="17617"/>
    <cellStyle name="Link 3 2 4 4 13" xfId="17618"/>
    <cellStyle name="Link 3 2 4 4 14" xfId="17619"/>
    <cellStyle name="Link 3 2 4 4 15" xfId="17620"/>
    <cellStyle name="Link 3 2 4 4 16" xfId="17621"/>
    <cellStyle name="Link 3 2 4 4 17" xfId="17622"/>
    <cellStyle name="Link 3 2 4 4 18" xfId="17623"/>
    <cellStyle name="Link 3 2 4 4 19" xfId="17624"/>
    <cellStyle name="Link 3 2 4 4 2" xfId="17625"/>
    <cellStyle name="Link 3 2 4 4 20" xfId="17626"/>
    <cellStyle name="Link 3 2 4 4 21" xfId="17627"/>
    <cellStyle name="Link 3 2 4 4 22" xfId="17628"/>
    <cellStyle name="Link 3 2 4 4 23" xfId="17629"/>
    <cellStyle name="Link 3 2 4 4 24" xfId="17630"/>
    <cellStyle name="Link 3 2 4 4 25" xfId="17631"/>
    <cellStyle name="Link 3 2 4 4 26" xfId="17632"/>
    <cellStyle name="Link 3 2 4 4 27" xfId="17633"/>
    <cellStyle name="Link 3 2 4 4 28" xfId="17634"/>
    <cellStyle name="Link 3 2 4 4 29" xfId="17635"/>
    <cellStyle name="Link 3 2 4 4 3" xfId="17636"/>
    <cellStyle name="Link 3 2 4 4 30" xfId="17637"/>
    <cellStyle name="Link 3 2 4 4 31" xfId="17638"/>
    <cellStyle name="Link 3 2 4 4 32" xfId="17639"/>
    <cellStyle name="Link 3 2 4 4 33" xfId="39975"/>
    <cellStyle name="Link 3 2 4 4 4" xfId="17640"/>
    <cellStyle name="Link 3 2 4 4 5" xfId="17641"/>
    <cellStyle name="Link 3 2 4 4 6" xfId="17642"/>
    <cellStyle name="Link 3 2 4 4 7" xfId="17643"/>
    <cellStyle name="Link 3 2 4 4 8" xfId="17644"/>
    <cellStyle name="Link 3 2 4 4 9" xfId="17645"/>
    <cellStyle name="Link 3 2 5" xfId="17646"/>
    <cellStyle name="Link 3 2 6" xfId="17647"/>
    <cellStyle name="Link 3 2 6 2" xfId="17648"/>
    <cellStyle name="Link 3 2 6 2 2" xfId="17649"/>
    <cellStyle name="Link 3 2 6 2 2 10" xfId="17650"/>
    <cellStyle name="Link 3 2 6 2 2 11" xfId="17651"/>
    <cellStyle name="Link 3 2 6 2 2 12" xfId="17652"/>
    <cellStyle name="Link 3 2 6 2 2 13" xfId="17653"/>
    <cellStyle name="Link 3 2 6 2 2 14" xfId="17654"/>
    <cellStyle name="Link 3 2 6 2 2 15" xfId="17655"/>
    <cellStyle name="Link 3 2 6 2 2 16" xfId="17656"/>
    <cellStyle name="Link 3 2 6 2 2 17" xfId="17657"/>
    <cellStyle name="Link 3 2 6 2 2 18" xfId="17658"/>
    <cellStyle name="Link 3 2 6 2 2 19" xfId="17659"/>
    <cellStyle name="Link 3 2 6 2 2 2" xfId="17660"/>
    <cellStyle name="Link 3 2 6 2 2 20" xfId="17661"/>
    <cellStyle name="Link 3 2 6 2 2 21" xfId="17662"/>
    <cellStyle name="Link 3 2 6 2 2 22" xfId="17663"/>
    <cellStyle name="Link 3 2 6 2 2 23" xfId="17664"/>
    <cellStyle name="Link 3 2 6 2 2 24" xfId="17665"/>
    <cellStyle name="Link 3 2 6 2 2 25" xfId="17666"/>
    <cellStyle name="Link 3 2 6 2 2 26" xfId="17667"/>
    <cellStyle name="Link 3 2 6 2 2 27" xfId="17668"/>
    <cellStyle name="Link 3 2 6 2 2 28" xfId="17669"/>
    <cellStyle name="Link 3 2 6 2 2 29" xfId="17670"/>
    <cellStyle name="Link 3 2 6 2 2 3" xfId="17671"/>
    <cellStyle name="Link 3 2 6 2 2 30" xfId="17672"/>
    <cellStyle name="Link 3 2 6 2 2 31" xfId="17673"/>
    <cellStyle name="Link 3 2 6 2 2 32" xfId="17674"/>
    <cellStyle name="Link 3 2 6 2 2 33" xfId="40072"/>
    <cellStyle name="Link 3 2 6 2 2 4" xfId="17675"/>
    <cellStyle name="Link 3 2 6 2 2 5" xfId="17676"/>
    <cellStyle name="Link 3 2 6 2 2 6" xfId="17677"/>
    <cellStyle name="Link 3 2 6 2 2 7" xfId="17678"/>
    <cellStyle name="Link 3 2 6 2 2 8" xfId="17679"/>
    <cellStyle name="Link 3 2 6 2 2 9" xfId="17680"/>
    <cellStyle name="Link 3 2 6 3" xfId="17681"/>
    <cellStyle name="Link 3 2 6 3 2" xfId="17682"/>
    <cellStyle name="Link 3 2 6 3 2 10" xfId="17683"/>
    <cellStyle name="Link 3 2 6 3 2 11" xfId="17684"/>
    <cellStyle name="Link 3 2 6 3 2 12" xfId="17685"/>
    <cellStyle name="Link 3 2 6 3 2 13" xfId="17686"/>
    <cellStyle name="Link 3 2 6 3 2 14" xfId="17687"/>
    <cellStyle name="Link 3 2 6 3 2 15" xfId="17688"/>
    <cellStyle name="Link 3 2 6 3 2 16" xfId="17689"/>
    <cellStyle name="Link 3 2 6 3 2 17" xfId="17690"/>
    <cellStyle name="Link 3 2 6 3 2 18" xfId="17691"/>
    <cellStyle name="Link 3 2 6 3 2 19" xfId="17692"/>
    <cellStyle name="Link 3 2 6 3 2 2" xfId="17693"/>
    <cellStyle name="Link 3 2 6 3 2 20" xfId="17694"/>
    <cellStyle name="Link 3 2 6 3 2 21" xfId="17695"/>
    <cellStyle name="Link 3 2 6 3 2 22" xfId="17696"/>
    <cellStyle name="Link 3 2 6 3 2 23" xfId="17697"/>
    <cellStyle name="Link 3 2 6 3 2 24" xfId="17698"/>
    <cellStyle name="Link 3 2 6 3 2 25" xfId="17699"/>
    <cellStyle name="Link 3 2 6 3 2 26" xfId="17700"/>
    <cellStyle name="Link 3 2 6 3 2 27" xfId="17701"/>
    <cellStyle name="Link 3 2 6 3 2 28" xfId="17702"/>
    <cellStyle name="Link 3 2 6 3 2 29" xfId="17703"/>
    <cellStyle name="Link 3 2 6 3 2 3" xfId="17704"/>
    <cellStyle name="Link 3 2 6 3 2 30" xfId="17705"/>
    <cellStyle name="Link 3 2 6 3 2 31" xfId="17706"/>
    <cellStyle name="Link 3 2 6 3 2 32" xfId="17707"/>
    <cellStyle name="Link 3 2 6 3 2 33" xfId="40094"/>
    <cellStyle name="Link 3 2 6 3 2 4" xfId="17708"/>
    <cellStyle name="Link 3 2 6 3 2 5" xfId="17709"/>
    <cellStyle name="Link 3 2 6 3 2 6" xfId="17710"/>
    <cellStyle name="Link 3 2 6 3 2 7" xfId="17711"/>
    <cellStyle name="Link 3 2 6 3 2 8" xfId="17712"/>
    <cellStyle name="Link 3 2 6 3 2 9" xfId="17713"/>
    <cellStyle name="Link 3 2 7" xfId="17714"/>
    <cellStyle name="Link 3 2 7 2" xfId="17715"/>
    <cellStyle name="Link 3 2 7 2 10" xfId="17716"/>
    <cellStyle name="Link 3 2 7 2 11" xfId="17717"/>
    <cellStyle name="Link 3 2 7 2 12" xfId="17718"/>
    <cellStyle name="Link 3 2 7 2 13" xfId="17719"/>
    <cellStyle name="Link 3 2 7 2 14" xfId="17720"/>
    <cellStyle name="Link 3 2 7 2 15" xfId="17721"/>
    <cellStyle name="Link 3 2 7 2 16" xfId="17722"/>
    <cellStyle name="Link 3 2 7 2 17" xfId="17723"/>
    <cellStyle name="Link 3 2 7 2 18" xfId="17724"/>
    <cellStyle name="Link 3 2 7 2 19" xfId="17725"/>
    <cellStyle name="Link 3 2 7 2 2" xfId="17726"/>
    <cellStyle name="Link 3 2 7 2 20" xfId="17727"/>
    <cellStyle name="Link 3 2 7 2 21" xfId="17728"/>
    <cellStyle name="Link 3 2 7 2 22" xfId="17729"/>
    <cellStyle name="Link 3 2 7 2 23" xfId="17730"/>
    <cellStyle name="Link 3 2 7 2 24" xfId="17731"/>
    <cellStyle name="Link 3 2 7 2 25" xfId="17732"/>
    <cellStyle name="Link 3 2 7 2 26" xfId="17733"/>
    <cellStyle name="Link 3 2 7 2 27" xfId="17734"/>
    <cellStyle name="Link 3 2 7 2 28" xfId="17735"/>
    <cellStyle name="Link 3 2 7 2 29" xfId="17736"/>
    <cellStyle name="Link 3 2 7 2 3" xfId="17737"/>
    <cellStyle name="Link 3 2 7 2 30" xfId="17738"/>
    <cellStyle name="Link 3 2 7 2 31" xfId="17739"/>
    <cellStyle name="Link 3 2 7 2 32" xfId="17740"/>
    <cellStyle name="Link 3 2 7 2 33" xfId="40067"/>
    <cellStyle name="Link 3 2 7 2 4" xfId="17741"/>
    <cellStyle name="Link 3 2 7 2 5" xfId="17742"/>
    <cellStyle name="Link 3 2 7 2 6" xfId="17743"/>
    <cellStyle name="Link 3 2 7 2 7" xfId="17744"/>
    <cellStyle name="Link 3 2 7 2 8" xfId="17745"/>
    <cellStyle name="Link 3 2 7 2 9" xfId="17746"/>
    <cellStyle name="Link 3 2 8" xfId="17747"/>
    <cellStyle name="Link 3 2 8 10" xfId="17748"/>
    <cellStyle name="Link 3 2 8 11" xfId="17749"/>
    <cellStyle name="Link 3 2 8 12" xfId="17750"/>
    <cellStyle name="Link 3 2 8 13" xfId="17751"/>
    <cellStyle name="Link 3 2 8 14" xfId="17752"/>
    <cellStyle name="Link 3 2 8 15" xfId="17753"/>
    <cellStyle name="Link 3 2 8 16" xfId="17754"/>
    <cellStyle name="Link 3 2 8 17" xfId="17755"/>
    <cellStyle name="Link 3 2 8 18" xfId="17756"/>
    <cellStyle name="Link 3 2 8 19" xfId="17757"/>
    <cellStyle name="Link 3 2 8 2" xfId="17758"/>
    <cellStyle name="Link 3 2 8 20" xfId="17759"/>
    <cellStyle name="Link 3 2 8 21" xfId="17760"/>
    <cellStyle name="Link 3 2 8 22" xfId="17761"/>
    <cellStyle name="Link 3 2 8 23" xfId="17762"/>
    <cellStyle name="Link 3 2 8 24" xfId="17763"/>
    <cellStyle name="Link 3 2 8 25" xfId="17764"/>
    <cellStyle name="Link 3 2 8 26" xfId="17765"/>
    <cellStyle name="Link 3 2 8 27" xfId="17766"/>
    <cellStyle name="Link 3 2 8 28" xfId="17767"/>
    <cellStyle name="Link 3 2 8 29" xfId="17768"/>
    <cellStyle name="Link 3 2 8 3" xfId="17769"/>
    <cellStyle name="Link 3 2 8 30" xfId="17770"/>
    <cellStyle name="Link 3 2 8 31" xfId="17771"/>
    <cellStyle name="Link 3 2 8 32" xfId="17772"/>
    <cellStyle name="Link 3 2 8 33" xfId="39865"/>
    <cellStyle name="Link 3 2 8 4" xfId="17773"/>
    <cellStyle name="Link 3 2 8 5" xfId="17774"/>
    <cellStyle name="Link 3 2 8 6" xfId="17775"/>
    <cellStyle name="Link 3 2 8 7" xfId="17776"/>
    <cellStyle name="Link 3 2 8 8" xfId="17777"/>
    <cellStyle name="Link 3 2 8 9" xfId="17778"/>
    <cellStyle name="Link 3 3" xfId="17779"/>
    <cellStyle name="Link 3 3 2" xfId="17780"/>
    <cellStyle name="Link 3 3 2 2" xfId="17781"/>
    <cellStyle name="Link 3 3 2 2 10" xfId="17782"/>
    <cellStyle name="Link 3 3 2 2 11" xfId="17783"/>
    <cellStyle name="Link 3 3 2 2 12" xfId="17784"/>
    <cellStyle name="Link 3 3 2 2 13" xfId="17785"/>
    <cellStyle name="Link 3 3 2 2 14" xfId="17786"/>
    <cellStyle name="Link 3 3 2 2 15" xfId="17787"/>
    <cellStyle name="Link 3 3 2 2 16" xfId="17788"/>
    <cellStyle name="Link 3 3 2 2 17" xfId="17789"/>
    <cellStyle name="Link 3 3 2 2 18" xfId="17790"/>
    <cellStyle name="Link 3 3 2 2 19" xfId="17791"/>
    <cellStyle name="Link 3 3 2 2 2" xfId="17792"/>
    <cellStyle name="Link 3 3 2 2 20" xfId="17793"/>
    <cellStyle name="Link 3 3 2 2 21" xfId="17794"/>
    <cellStyle name="Link 3 3 2 2 22" xfId="17795"/>
    <cellStyle name="Link 3 3 2 2 23" xfId="17796"/>
    <cellStyle name="Link 3 3 2 2 24" xfId="17797"/>
    <cellStyle name="Link 3 3 2 2 25" xfId="17798"/>
    <cellStyle name="Link 3 3 2 2 26" xfId="17799"/>
    <cellStyle name="Link 3 3 2 2 27" xfId="17800"/>
    <cellStyle name="Link 3 3 2 2 28" xfId="17801"/>
    <cellStyle name="Link 3 3 2 2 29" xfId="17802"/>
    <cellStyle name="Link 3 3 2 2 3" xfId="17803"/>
    <cellStyle name="Link 3 3 2 2 30" xfId="17804"/>
    <cellStyle name="Link 3 3 2 2 31" xfId="17805"/>
    <cellStyle name="Link 3 3 2 2 32" xfId="17806"/>
    <cellStyle name="Link 3 3 2 2 33" xfId="40086"/>
    <cellStyle name="Link 3 3 2 2 4" xfId="17807"/>
    <cellStyle name="Link 3 3 2 2 5" xfId="17808"/>
    <cellStyle name="Link 3 3 2 2 6" xfId="17809"/>
    <cellStyle name="Link 3 3 2 2 7" xfId="17810"/>
    <cellStyle name="Link 3 3 2 2 8" xfId="17811"/>
    <cellStyle name="Link 3 3 2 2 9" xfId="17812"/>
    <cellStyle name="Link 3 3 3" xfId="17813"/>
    <cellStyle name="Link 3 3 3 2" xfId="17814"/>
    <cellStyle name="Link 3 3 3 2 10" xfId="17815"/>
    <cellStyle name="Link 3 3 3 2 11" xfId="17816"/>
    <cellStyle name="Link 3 3 3 2 12" xfId="17817"/>
    <cellStyle name="Link 3 3 3 2 13" xfId="17818"/>
    <cellStyle name="Link 3 3 3 2 14" xfId="17819"/>
    <cellStyle name="Link 3 3 3 2 15" xfId="17820"/>
    <cellStyle name="Link 3 3 3 2 16" xfId="17821"/>
    <cellStyle name="Link 3 3 3 2 17" xfId="17822"/>
    <cellStyle name="Link 3 3 3 2 18" xfId="17823"/>
    <cellStyle name="Link 3 3 3 2 19" xfId="17824"/>
    <cellStyle name="Link 3 3 3 2 2" xfId="17825"/>
    <cellStyle name="Link 3 3 3 2 20" xfId="17826"/>
    <cellStyle name="Link 3 3 3 2 21" xfId="17827"/>
    <cellStyle name="Link 3 3 3 2 22" xfId="17828"/>
    <cellStyle name="Link 3 3 3 2 23" xfId="17829"/>
    <cellStyle name="Link 3 3 3 2 24" xfId="17830"/>
    <cellStyle name="Link 3 3 3 2 25" xfId="17831"/>
    <cellStyle name="Link 3 3 3 2 26" xfId="17832"/>
    <cellStyle name="Link 3 3 3 2 27" xfId="17833"/>
    <cellStyle name="Link 3 3 3 2 28" xfId="17834"/>
    <cellStyle name="Link 3 3 3 2 29" xfId="17835"/>
    <cellStyle name="Link 3 3 3 2 3" xfId="17836"/>
    <cellStyle name="Link 3 3 3 2 30" xfId="17837"/>
    <cellStyle name="Link 3 3 3 2 31" xfId="17838"/>
    <cellStyle name="Link 3 3 3 2 32" xfId="17839"/>
    <cellStyle name="Link 3 3 3 2 33" xfId="40053"/>
    <cellStyle name="Link 3 3 3 2 4" xfId="17840"/>
    <cellStyle name="Link 3 3 3 2 5" xfId="17841"/>
    <cellStyle name="Link 3 3 3 2 6" xfId="17842"/>
    <cellStyle name="Link 3 3 3 2 7" xfId="17843"/>
    <cellStyle name="Link 3 3 3 2 8" xfId="17844"/>
    <cellStyle name="Link 3 3 3 2 9" xfId="17845"/>
    <cellStyle name="Link 3 4" xfId="17846"/>
    <cellStyle name="Link 3 4 2" xfId="17847"/>
    <cellStyle name="Link 3 4 2 2" xfId="17848"/>
    <cellStyle name="Link 3 4 2 2 2" xfId="17849"/>
    <cellStyle name="Link 3 4 2 2 2 10" xfId="17850"/>
    <cellStyle name="Link 3 4 2 2 2 11" xfId="17851"/>
    <cellStyle name="Link 3 4 2 2 2 12" xfId="17852"/>
    <cellStyle name="Link 3 4 2 2 2 13" xfId="17853"/>
    <cellStyle name="Link 3 4 2 2 2 14" xfId="17854"/>
    <cellStyle name="Link 3 4 2 2 2 15" xfId="17855"/>
    <cellStyle name="Link 3 4 2 2 2 16" xfId="17856"/>
    <cellStyle name="Link 3 4 2 2 2 17" xfId="17857"/>
    <cellStyle name="Link 3 4 2 2 2 18" xfId="17858"/>
    <cellStyle name="Link 3 4 2 2 2 19" xfId="17859"/>
    <cellStyle name="Link 3 4 2 2 2 2" xfId="17860"/>
    <cellStyle name="Link 3 4 2 2 2 20" xfId="17861"/>
    <cellStyle name="Link 3 4 2 2 2 21" xfId="17862"/>
    <cellStyle name="Link 3 4 2 2 2 22" xfId="17863"/>
    <cellStyle name="Link 3 4 2 2 2 23" xfId="17864"/>
    <cellStyle name="Link 3 4 2 2 2 24" xfId="17865"/>
    <cellStyle name="Link 3 4 2 2 2 25" xfId="17866"/>
    <cellStyle name="Link 3 4 2 2 2 26" xfId="17867"/>
    <cellStyle name="Link 3 4 2 2 2 27" xfId="17868"/>
    <cellStyle name="Link 3 4 2 2 2 28" xfId="17869"/>
    <cellStyle name="Link 3 4 2 2 2 29" xfId="17870"/>
    <cellStyle name="Link 3 4 2 2 2 3" xfId="17871"/>
    <cellStyle name="Link 3 4 2 2 2 30" xfId="17872"/>
    <cellStyle name="Link 3 4 2 2 2 31" xfId="17873"/>
    <cellStyle name="Link 3 4 2 2 2 32" xfId="17874"/>
    <cellStyle name="Link 3 4 2 2 2 33" xfId="40122"/>
    <cellStyle name="Link 3 4 2 2 2 4" xfId="17875"/>
    <cellStyle name="Link 3 4 2 2 2 5" xfId="17876"/>
    <cellStyle name="Link 3 4 2 2 2 6" xfId="17877"/>
    <cellStyle name="Link 3 4 2 2 2 7" xfId="17878"/>
    <cellStyle name="Link 3 4 2 2 2 8" xfId="17879"/>
    <cellStyle name="Link 3 4 2 2 2 9" xfId="17880"/>
    <cellStyle name="Link 3 4 2 3" xfId="17881"/>
    <cellStyle name="Link 3 4 2 3 2" xfId="17882"/>
    <cellStyle name="Link 3 4 2 3 2 10" xfId="17883"/>
    <cellStyle name="Link 3 4 2 3 2 11" xfId="17884"/>
    <cellStyle name="Link 3 4 2 3 2 12" xfId="17885"/>
    <cellStyle name="Link 3 4 2 3 2 13" xfId="17886"/>
    <cellStyle name="Link 3 4 2 3 2 14" xfId="17887"/>
    <cellStyle name="Link 3 4 2 3 2 15" xfId="17888"/>
    <cellStyle name="Link 3 4 2 3 2 16" xfId="17889"/>
    <cellStyle name="Link 3 4 2 3 2 17" xfId="17890"/>
    <cellStyle name="Link 3 4 2 3 2 18" xfId="17891"/>
    <cellStyle name="Link 3 4 2 3 2 19" xfId="17892"/>
    <cellStyle name="Link 3 4 2 3 2 2" xfId="17893"/>
    <cellStyle name="Link 3 4 2 3 2 20" xfId="17894"/>
    <cellStyle name="Link 3 4 2 3 2 21" xfId="17895"/>
    <cellStyle name="Link 3 4 2 3 2 22" xfId="17896"/>
    <cellStyle name="Link 3 4 2 3 2 23" xfId="17897"/>
    <cellStyle name="Link 3 4 2 3 2 24" xfId="17898"/>
    <cellStyle name="Link 3 4 2 3 2 25" xfId="17899"/>
    <cellStyle name="Link 3 4 2 3 2 26" xfId="17900"/>
    <cellStyle name="Link 3 4 2 3 2 27" xfId="17901"/>
    <cellStyle name="Link 3 4 2 3 2 28" xfId="17902"/>
    <cellStyle name="Link 3 4 2 3 2 29" xfId="17903"/>
    <cellStyle name="Link 3 4 2 3 2 3" xfId="17904"/>
    <cellStyle name="Link 3 4 2 3 2 30" xfId="17905"/>
    <cellStyle name="Link 3 4 2 3 2 31" xfId="17906"/>
    <cellStyle name="Link 3 4 2 3 2 32" xfId="17907"/>
    <cellStyle name="Link 3 4 2 3 2 33" xfId="40068"/>
    <cellStyle name="Link 3 4 2 3 2 4" xfId="17908"/>
    <cellStyle name="Link 3 4 2 3 2 5" xfId="17909"/>
    <cellStyle name="Link 3 4 2 3 2 6" xfId="17910"/>
    <cellStyle name="Link 3 4 2 3 2 7" xfId="17911"/>
    <cellStyle name="Link 3 4 2 3 2 8" xfId="17912"/>
    <cellStyle name="Link 3 4 2 3 2 9" xfId="17913"/>
    <cellStyle name="Link 3 4 3" xfId="17914"/>
    <cellStyle name="Link 3 4 3 2" xfId="17915"/>
    <cellStyle name="Link 3 4 3 2 10" xfId="17916"/>
    <cellStyle name="Link 3 4 3 2 11" xfId="17917"/>
    <cellStyle name="Link 3 4 3 2 12" xfId="17918"/>
    <cellStyle name="Link 3 4 3 2 13" xfId="17919"/>
    <cellStyle name="Link 3 4 3 2 14" xfId="17920"/>
    <cellStyle name="Link 3 4 3 2 15" xfId="17921"/>
    <cellStyle name="Link 3 4 3 2 16" xfId="17922"/>
    <cellStyle name="Link 3 4 3 2 17" xfId="17923"/>
    <cellStyle name="Link 3 4 3 2 18" xfId="17924"/>
    <cellStyle name="Link 3 4 3 2 19" xfId="17925"/>
    <cellStyle name="Link 3 4 3 2 2" xfId="17926"/>
    <cellStyle name="Link 3 4 3 2 20" xfId="17927"/>
    <cellStyle name="Link 3 4 3 2 21" xfId="17928"/>
    <cellStyle name="Link 3 4 3 2 22" xfId="17929"/>
    <cellStyle name="Link 3 4 3 2 23" xfId="17930"/>
    <cellStyle name="Link 3 4 3 2 24" xfId="17931"/>
    <cellStyle name="Link 3 4 3 2 25" xfId="17932"/>
    <cellStyle name="Link 3 4 3 2 26" xfId="17933"/>
    <cellStyle name="Link 3 4 3 2 27" xfId="17934"/>
    <cellStyle name="Link 3 4 3 2 28" xfId="17935"/>
    <cellStyle name="Link 3 4 3 2 29" xfId="17936"/>
    <cellStyle name="Link 3 4 3 2 3" xfId="17937"/>
    <cellStyle name="Link 3 4 3 2 30" xfId="17938"/>
    <cellStyle name="Link 3 4 3 2 31" xfId="17939"/>
    <cellStyle name="Link 3 4 3 2 32" xfId="17940"/>
    <cellStyle name="Link 3 4 3 2 33" xfId="40176"/>
    <cellStyle name="Link 3 4 3 2 4" xfId="17941"/>
    <cellStyle name="Link 3 4 3 2 5" xfId="17942"/>
    <cellStyle name="Link 3 4 3 2 6" xfId="17943"/>
    <cellStyle name="Link 3 4 3 2 7" xfId="17944"/>
    <cellStyle name="Link 3 4 3 2 8" xfId="17945"/>
    <cellStyle name="Link 3 4 3 2 9" xfId="17946"/>
    <cellStyle name="Link 3 4 4" xfId="17947"/>
    <cellStyle name="Link 3 4 4 10" xfId="17948"/>
    <cellStyle name="Link 3 4 4 11" xfId="17949"/>
    <cellStyle name="Link 3 4 4 12" xfId="17950"/>
    <cellStyle name="Link 3 4 4 13" xfId="17951"/>
    <cellStyle name="Link 3 4 4 14" xfId="17952"/>
    <cellStyle name="Link 3 4 4 15" xfId="17953"/>
    <cellStyle name="Link 3 4 4 16" xfId="17954"/>
    <cellStyle name="Link 3 4 4 17" xfId="17955"/>
    <cellStyle name="Link 3 4 4 18" xfId="17956"/>
    <cellStyle name="Link 3 4 4 19" xfId="17957"/>
    <cellStyle name="Link 3 4 4 2" xfId="17958"/>
    <cellStyle name="Link 3 4 4 20" xfId="17959"/>
    <cellStyle name="Link 3 4 4 21" xfId="17960"/>
    <cellStyle name="Link 3 4 4 22" xfId="17961"/>
    <cellStyle name="Link 3 4 4 23" xfId="17962"/>
    <cellStyle name="Link 3 4 4 24" xfId="17963"/>
    <cellStyle name="Link 3 4 4 25" xfId="17964"/>
    <cellStyle name="Link 3 4 4 26" xfId="17965"/>
    <cellStyle name="Link 3 4 4 27" xfId="17966"/>
    <cellStyle name="Link 3 4 4 28" xfId="17967"/>
    <cellStyle name="Link 3 4 4 29" xfId="17968"/>
    <cellStyle name="Link 3 4 4 3" xfId="17969"/>
    <cellStyle name="Link 3 4 4 30" xfId="17970"/>
    <cellStyle name="Link 3 4 4 31" xfId="17971"/>
    <cellStyle name="Link 3 4 4 32" xfId="17972"/>
    <cellStyle name="Link 3 4 4 33" xfId="39960"/>
    <cellStyle name="Link 3 4 4 4" xfId="17973"/>
    <cellStyle name="Link 3 4 4 5" xfId="17974"/>
    <cellStyle name="Link 3 4 4 6" xfId="17975"/>
    <cellStyle name="Link 3 4 4 7" xfId="17976"/>
    <cellStyle name="Link 3 4 4 8" xfId="17977"/>
    <cellStyle name="Link 3 4 4 9" xfId="17978"/>
    <cellStyle name="Link 3 5" xfId="17979"/>
    <cellStyle name="Link 4" xfId="324"/>
    <cellStyle name="Link 4 2" xfId="17980"/>
    <cellStyle name="Link 4 3" xfId="17981"/>
    <cellStyle name="Link 4 3 2" xfId="17982"/>
    <cellStyle name="Link 4 3 2 2" xfId="17983"/>
    <cellStyle name="Link 4 3 2 2 2" xfId="17984"/>
    <cellStyle name="Link 4 3 2 2 2 10" xfId="17985"/>
    <cellStyle name="Link 4 3 2 2 2 11" xfId="17986"/>
    <cellStyle name="Link 4 3 2 2 2 12" xfId="17987"/>
    <cellStyle name="Link 4 3 2 2 2 13" xfId="17988"/>
    <cellStyle name="Link 4 3 2 2 2 14" xfId="17989"/>
    <cellStyle name="Link 4 3 2 2 2 15" xfId="17990"/>
    <cellStyle name="Link 4 3 2 2 2 16" xfId="17991"/>
    <cellStyle name="Link 4 3 2 2 2 17" xfId="17992"/>
    <cellStyle name="Link 4 3 2 2 2 18" xfId="17993"/>
    <cellStyle name="Link 4 3 2 2 2 19" xfId="17994"/>
    <cellStyle name="Link 4 3 2 2 2 2" xfId="17995"/>
    <cellStyle name="Link 4 3 2 2 2 20" xfId="17996"/>
    <cellStyle name="Link 4 3 2 2 2 21" xfId="17997"/>
    <cellStyle name="Link 4 3 2 2 2 22" xfId="17998"/>
    <cellStyle name="Link 4 3 2 2 2 23" xfId="17999"/>
    <cellStyle name="Link 4 3 2 2 2 24" xfId="18000"/>
    <cellStyle name="Link 4 3 2 2 2 25" xfId="18001"/>
    <cellStyle name="Link 4 3 2 2 2 26" xfId="18002"/>
    <cellStyle name="Link 4 3 2 2 2 27" xfId="18003"/>
    <cellStyle name="Link 4 3 2 2 2 28" xfId="18004"/>
    <cellStyle name="Link 4 3 2 2 2 29" xfId="18005"/>
    <cellStyle name="Link 4 3 2 2 2 3" xfId="18006"/>
    <cellStyle name="Link 4 3 2 2 2 30" xfId="18007"/>
    <cellStyle name="Link 4 3 2 2 2 31" xfId="18008"/>
    <cellStyle name="Link 4 3 2 2 2 32" xfId="18009"/>
    <cellStyle name="Link 4 3 2 2 2 33" xfId="40123"/>
    <cellStyle name="Link 4 3 2 2 2 4" xfId="18010"/>
    <cellStyle name="Link 4 3 2 2 2 5" xfId="18011"/>
    <cellStyle name="Link 4 3 2 2 2 6" xfId="18012"/>
    <cellStyle name="Link 4 3 2 2 2 7" xfId="18013"/>
    <cellStyle name="Link 4 3 2 2 2 8" xfId="18014"/>
    <cellStyle name="Link 4 3 2 2 2 9" xfId="18015"/>
    <cellStyle name="Link 4 3 2 3" xfId="18016"/>
    <cellStyle name="Link 4 3 2 3 2" xfId="18017"/>
    <cellStyle name="Link 4 3 2 3 2 10" xfId="18018"/>
    <cellStyle name="Link 4 3 2 3 2 11" xfId="18019"/>
    <cellStyle name="Link 4 3 2 3 2 12" xfId="18020"/>
    <cellStyle name="Link 4 3 2 3 2 13" xfId="18021"/>
    <cellStyle name="Link 4 3 2 3 2 14" xfId="18022"/>
    <cellStyle name="Link 4 3 2 3 2 15" xfId="18023"/>
    <cellStyle name="Link 4 3 2 3 2 16" xfId="18024"/>
    <cellStyle name="Link 4 3 2 3 2 17" xfId="18025"/>
    <cellStyle name="Link 4 3 2 3 2 18" xfId="18026"/>
    <cellStyle name="Link 4 3 2 3 2 19" xfId="18027"/>
    <cellStyle name="Link 4 3 2 3 2 2" xfId="18028"/>
    <cellStyle name="Link 4 3 2 3 2 20" xfId="18029"/>
    <cellStyle name="Link 4 3 2 3 2 21" xfId="18030"/>
    <cellStyle name="Link 4 3 2 3 2 22" xfId="18031"/>
    <cellStyle name="Link 4 3 2 3 2 23" xfId="18032"/>
    <cellStyle name="Link 4 3 2 3 2 24" xfId="18033"/>
    <cellStyle name="Link 4 3 2 3 2 25" xfId="18034"/>
    <cellStyle name="Link 4 3 2 3 2 26" xfId="18035"/>
    <cellStyle name="Link 4 3 2 3 2 27" xfId="18036"/>
    <cellStyle name="Link 4 3 2 3 2 28" xfId="18037"/>
    <cellStyle name="Link 4 3 2 3 2 29" xfId="18038"/>
    <cellStyle name="Link 4 3 2 3 2 3" xfId="18039"/>
    <cellStyle name="Link 4 3 2 3 2 30" xfId="18040"/>
    <cellStyle name="Link 4 3 2 3 2 31" xfId="18041"/>
    <cellStyle name="Link 4 3 2 3 2 32" xfId="18042"/>
    <cellStyle name="Link 4 3 2 3 2 33" xfId="40109"/>
    <cellStyle name="Link 4 3 2 3 2 4" xfId="18043"/>
    <cellStyle name="Link 4 3 2 3 2 5" xfId="18044"/>
    <cellStyle name="Link 4 3 2 3 2 6" xfId="18045"/>
    <cellStyle name="Link 4 3 2 3 2 7" xfId="18046"/>
    <cellStyle name="Link 4 3 2 3 2 8" xfId="18047"/>
    <cellStyle name="Link 4 3 2 3 2 9" xfId="18048"/>
    <cellStyle name="Link 4 3 3" xfId="18049"/>
    <cellStyle name="Link 4 3 3 2" xfId="18050"/>
    <cellStyle name="Link 4 3 3 2 10" xfId="18051"/>
    <cellStyle name="Link 4 3 3 2 11" xfId="18052"/>
    <cellStyle name="Link 4 3 3 2 12" xfId="18053"/>
    <cellStyle name="Link 4 3 3 2 13" xfId="18054"/>
    <cellStyle name="Link 4 3 3 2 14" xfId="18055"/>
    <cellStyle name="Link 4 3 3 2 15" xfId="18056"/>
    <cellStyle name="Link 4 3 3 2 16" xfId="18057"/>
    <cellStyle name="Link 4 3 3 2 17" xfId="18058"/>
    <cellStyle name="Link 4 3 3 2 18" xfId="18059"/>
    <cellStyle name="Link 4 3 3 2 19" xfId="18060"/>
    <cellStyle name="Link 4 3 3 2 2" xfId="18061"/>
    <cellStyle name="Link 4 3 3 2 20" xfId="18062"/>
    <cellStyle name="Link 4 3 3 2 21" xfId="18063"/>
    <cellStyle name="Link 4 3 3 2 22" xfId="18064"/>
    <cellStyle name="Link 4 3 3 2 23" xfId="18065"/>
    <cellStyle name="Link 4 3 3 2 24" xfId="18066"/>
    <cellStyle name="Link 4 3 3 2 25" xfId="18067"/>
    <cellStyle name="Link 4 3 3 2 26" xfId="18068"/>
    <cellStyle name="Link 4 3 3 2 27" xfId="18069"/>
    <cellStyle name="Link 4 3 3 2 28" xfId="18070"/>
    <cellStyle name="Link 4 3 3 2 29" xfId="18071"/>
    <cellStyle name="Link 4 3 3 2 3" xfId="18072"/>
    <cellStyle name="Link 4 3 3 2 30" xfId="18073"/>
    <cellStyle name="Link 4 3 3 2 31" xfId="18074"/>
    <cellStyle name="Link 4 3 3 2 32" xfId="18075"/>
    <cellStyle name="Link 4 3 3 2 33" xfId="40199"/>
    <cellStyle name="Link 4 3 3 2 4" xfId="18076"/>
    <cellStyle name="Link 4 3 3 2 5" xfId="18077"/>
    <cellStyle name="Link 4 3 3 2 6" xfId="18078"/>
    <cellStyle name="Link 4 3 3 2 7" xfId="18079"/>
    <cellStyle name="Link 4 3 3 2 8" xfId="18080"/>
    <cellStyle name="Link 4 3 3 2 9" xfId="18081"/>
    <cellStyle name="Link 4 3 4" xfId="18082"/>
    <cellStyle name="Link 4 3 4 10" xfId="18083"/>
    <cellStyle name="Link 4 3 4 11" xfId="18084"/>
    <cellStyle name="Link 4 3 4 12" xfId="18085"/>
    <cellStyle name="Link 4 3 4 13" xfId="18086"/>
    <cellStyle name="Link 4 3 4 14" xfId="18087"/>
    <cellStyle name="Link 4 3 4 15" xfId="18088"/>
    <cellStyle name="Link 4 3 4 16" xfId="18089"/>
    <cellStyle name="Link 4 3 4 17" xfId="18090"/>
    <cellStyle name="Link 4 3 4 18" xfId="18091"/>
    <cellStyle name="Link 4 3 4 19" xfId="18092"/>
    <cellStyle name="Link 4 3 4 2" xfId="18093"/>
    <cellStyle name="Link 4 3 4 20" xfId="18094"/>
    <cellStyle name="Link 4 3 4 21" xfId="18095"/>
    <cellStyle name="Link 4 3 4 22" xfId="18096"/>
    <cellStyle name="Link 4 3 4 23" xfId="18097"/>
    <cellStyle name="Link 4 3 4 24" xfId="18098"/>
    <cellStyle name="Link 4 3 4 25" xfId="18099"/>
    <cellStyle name="Link 4 3 4 26" xfId="18100"/>
    <cellStyle name="Link 4 3 4 27" xfId="18101"/>
    <cellStyle name="Link 4 3 4 28" xfId="18102"/>
    <cellStyle name="Link 4 3 4 29" xfId="18103"/>
    <cellStyle name="Link 4 3 4 3" xfId="18104"/>
    <cellStyle name="Link 4 3 4 30" xfId="18105"/>
    <cellStyle name="Link 4 3 4 31" xfId="18106"/>
    <cellStyle name="Link 4 3 4 32" xfId="18107"/>
    <cellStyle name="Link 4 3 4 33" xfId="40000"/>
    <cellStyle name="Link 4 3 4 4" xfId="18108"/>
    <cellStyle name="Link 4 3 4 5" xfId="18109"/>
    <cellStyle name="Link 4 3 4 6" xfId="18110"/>
    <cellStyle name="Link 4 3 4 7" xfId="18111"/>
    <cellStyle name="Link 4 3 4 8" xfId="18112"/>
    <cellStyle name="Link 4 3 4 9" xfId="18113"/>
    <cellStyle name="Link 4 4" xfId="18114"/>
    <cellStyle name="Link 4 4 2" xfId="18115"/>
    <cellStyle name="Link 4 4 2 2" xfId="18116"/>
    <cellStyle name="Link 4 4 2 2 10" xfId="18117"/>
    <cellStyle name="Link 4 4 2 2 11" xfId="18118"/>
    <cellStyle name="Link 4 4 2 2 12" xfId="18119"/>
    <cellStyle name="Link 4 4 2 2 13" xfId="18120"/>
    <cellStyle name="Link 4 4 2 2 14" xfId="18121"/>
    <cellStyle name="Link 4 4 2 2 15" xfId="18122"/>
    <cellStyle name="Link 4 4 2 2 16" xfId="18123"/>
    <cellStyle name="Link 4 4 2 2 17" xfId="18124"/>
    <cellStyle name="Link 4 4 2 2 18" xfId="18125"/>
    <cellStyle name="Link 4 4 2 2 19" xfId="18126"/>
    <cellStyle name="Link 4 4 2 2 2" xfId="18127"/>
    <cellStyle name="Link 4 4 2 2 20" xfId="18128"/>
    <cellStyle name="Link 4 4 2 2 21" xfId="18129"/>
    <cellStyle name="Link 4 4 2 2 22" xfId="18130"/>
    <cellStyle name="Link 4 4 2 2 23" xfId="18131"/>
    <cellStyle name="Link 4 4 2 2 24" xfId="18132"/>
    <cellStyle name="Link 4 4 2 2 25" xfId="18133"/>
    <cellStyle name="Link 4 4 2 2 26" xfId="18134"/>
    <cellStyle name="Link 4 4 2 2 27" xfId="18135"/>
    <cellStyle name="Link 4 4 2 2 28" xfId="18136"/>
    <cellStyle name="Link 4 4 2 2 29" xfId="18137"/>
    <cellStyle name="Link 4 4 2 2 3" xfId="18138"/>
    <cellStyle name="Link 4 4 2 2 30" xfId="18139"/>
    <cellStyle name="Link 4 4 2 2 31" xfId="18140"/>
    <cellStyle name="Link 4 4 2 2 32" xfId="18141"/>
    <cellStyle name="Link 4 4 2 2 33" xfId="40107"/>
    <cellStyle name="Link 4 4 2 2 4" xfId="18142"/>
    <cellStyle name="Link 4 4 2 2 5" xfId="18143"/>
    <cellStyle name="Link 4 4 2 2 6" xfId="18144"/>
    <cellStyle name="Link 4 4 2 2 7" xfId="18145"/>
    <cellStyle name="Link 4 4 2 2 8" xfId="18146"/>
    <cellStyle name="Link 4 4 2 2 9" xfId="18147"/>
    <cellStyle name="Link 4 4 3" xfId="18148"/>
    <cellStyle name="Link 4 4 3 2" xfId="18149"/>
    <cellStyle name="Link 4 4 3 2 10" xfId="18150"/>
    <cellStyle name="Link 4 4 3 2 11" xfId="18151"/>
    <cellStyle name="Link 4 4 3 2 12" xfId="18152"/>
    <cellStyle name="Link 4 4 3 2 13" xfId="18153"/>
    <cellStyle name="Link 4 4 3 2 14" xfId="18154"/>
    <cellStyle name="Link 4 4 3 2 15" xfId="18155"/>
    <cellStyle name="Link 4 4 3 2 16" xfId="18156"/>
    <cellStyle name="Link 4 4 3 2 17" xfId="18157"/>
    <cellStyle name="Link 4 4 3 2 18" xfId="18158"/>
    <cellStyle name="Link 4 4 3 2 19" xfId="18159"/>
    <cellStyle name="Link 4 4 3 2 2" xfId="18160"/>
    <cellStyle name="Link 4 4 3 2 20" xfId="18161"/>
    <cellStyle name="Link 4 4 3 2 21" xfId="18162"/>
    <cellStyle name="Link 4 4 3 2 22" xfId="18163"/>
    <cellStyle name="Link 4 4 3 2 23" xfId="18164"/>
    <cellStyle name="Link 4 4 3 2 24" xfId="18165"/>
    <cellStyle name="Link 4 4 3 2 25" xfId="18166"/>
    <cellStyle name="Link 4 4 3 2 26" xfId="18167"/>
    <cellStyle name="Link 4 4 3 2 27" xfId="18168"/>
    <cellStyle name="Link 4 4 3 2 28" xfId="18169"/>
    <cellStyle name="Link 4 4 3 2 29" xfId="18170"/>
    <cellStyle name="Link 4 4 3 2 3" xfId="18171"/>
    <cellStyle name="Link 4 4 3 2 30" xfId="18172"/>
    <cellStyle name="Link 4 4 3 2 31" xfId="18173"/>
    <cellStyle name="Link 4 4 3 2 32" xfId="18174"/>
    <cellStyle name="Link 4 4 3 2 33" xfId="40051"/>
    <cellStyle name="Link 4 4 3 2 4" xfId="18175"/>
    <cellStyle name="Link 4 4 3 2 5" xfId="18176"/>
    <cellStyle name="Link 4 4 3 2 6" xfId="18177"/>
    <cellStyle name="Link 4 4 3 2 7" xfId="18178"/>
    <cellStyle name="Link 4 4 3 2 8" xfId="18179"/>
    <cellStyle name="Link 4 4 3 2 9" xfId="18180"/>
    <cellStyle name="Link 5" xfId="325"/>
    <cellStyle name="Link 6" xfId="18181"/>
    <cellStyle name="Link 6 2" xfId="18182"/>
    <cellStyle name="Link 6 2 2" xfId="18183"/>
    <cellStyle name="Link 6 2 2 2" xfId="18184"/>
    <cellStyle name="Link 6 2 2 2 2" xfId="18185"/>
    <cellStyle name="Link 6 2 2 2 2 10" xfId="18186"/>
    <cellStyle name="Link 6 2 2 2 2 11" xfId="18187"/>
    <cellStyle name="Link 6 2 2 2 2 12" xfId="18188"/>
    <cellStyle name="Link 6 2 2 2 2 13" xfId="18189"/>
    <cellStyle name="Link 6 2 2 2 2 14" xfId="18190"/>
    <cellStyle name="Link 6 2 2 2 2 15" xfId="18191"/>
    <cellStyle name="Link 6 2 2 2 2 16" xfId="18192"/>
    <cellStyle name="Link 6 2 2 2 2 17" xfId="18193"/>
    <cellStyle name="Link 6 2 2 2 2 18" xfId="18194"/>
    <cellStyle name="Link 6 2 2 2 2 19" xfId="18195"/>
    <cellStyle name="Link 6 2 2 2 2 2" xfId="18196"/>
    <cellStyle name="Link 6 2 2 2 2 20" xfId="18197"/>
    <cellStyle name="Link 6 2 2 2 2 21" xfId="18198"/>
    <cellStyle name="Link 6 2 2 2 2 22" xfId="18199"/>
    <cellStyle name="Link 6 2 2 2 2 23" xfId="18200"/>
    <cellStyle name="Link 6 2 2 2 2 24" xfId="18201"/>
    <cellStyle name="Link 6 2 2 2 2 25" xfId="18202"/>
    <cellStyle name="Link 6 2 2 2 2 26" xfId="18203"/>
    <cellStyle name="Link 6 2 2 2 2 27" xfId="18204"/>
    <cellStyle name="Link 6 2 2 2 2 28" xfId="18205"/>
    <cellStyle name="Link 6 2 2 2 2 29" xfId="18206"/>
    <cellStyle name="Link 6 2 2 2 2 3" xfId="18207"/>
    <cellStyle name="Link 6 2 2 2 2 30" xfId="18208"/>
    <cellStyle name="Link 6 2 2 2 2 31" xfId="18209"/>
    <cellStyle name="Link 6 2 2 2 2 32" xfId="18210"/>
    <cellStyle name="Link 6 2 2 2 2 33" xfId="40124"/>
    <cellStyle name="Link 6 2 2 2 2 4" xfId="18211"/>
    <cellStyle name="Link 6 2 2 2 2 5" xfId="18212"/>
    <cellStyle name="Link 6 2 2 2 2 6" xfId="18213"/>
    <cellStyle name="Link 6 2 2 2 2 7" xfId="18214"/>
    <cellStyle name="Link 6 2 2 2 2 8" xfId="18215"/>
    <cellStyle name="Link 6 2 2 2 2 9" xfId="18216"/>
    <cellStyle name="Link 6 2 2 3" xfId="18217"/>
    <cellStyle name="Link 6 2 2 3 2" xfId="18218"/>
    <cellStyle name="Link 6 2 2 3 2 10" xfId="18219"/>
    <cellStyle name="Link 6 2 2 3 2 11" xfId="18220"/>
    <cellStyle name="Link 6 2 2 3 2 12" xfId="18221"/>
    <cellStyle name="Link 6 2 2 3 2 13" xfId="18222"/>
    <cellStyle name="Link 6 2 2 3 2 14" xfId="18223"/>
    <cellStyle name="Link 6 2 2 3 2 15" xfId="18224"/>
    <cellStyle name="Link 6 2 2 3 2 16" xfId="18225"/>
    <cellStyle name="Link 6 2 2 3 2 17" xfId="18226"/>
    <cellStyle name="Link 6 2 2 3 2 18" xfId="18227"/>
    <cellStyle name="Link 6 2 2 3 2 19" xfId="18228"/>
    <cellStyle name="Link 6 2 2 3 2 2" xfId="18229"/>
    <cellStyle name="Link 6 2 2 3 2 20" xfId="18230"/>
    <cellStyle name="Link 6 2 2 3 2 21" xfId="18231"/>
    <cellStyle name="Link 6 2 2 3 2 22" xfId="18232"/>
    <cellStyle name="Link 6 2 2 3 2 23" xfId="18233"/>
    <cellStyle name="Link 6 2 2 3 2 24" xfId="18234"/>
    <cellStyle name="Link 6 2 2 3 2 25" xfId="18235"/>
    <cellStyle name="Link 6 2 2 3 2 26" xfId="18236"/>
    <cellStyle name="Link 6 2 2 3 2 27" xfId="18237"/>
    <cellStyle name="Link 6 2 2 3 2 28" xfId="18238"/>
    <cellStyle name="Link 6 2 2 3 2 29" xfId="18239"/>
    <cellStyle name="Link 6 2 2 3 2 3" xfId="18240"/>
    <cellStyle name="Link 6 2 2 3 2 30" xfId="18241"/>
    <cellStyle name="Link 6 2 2 3 2 31" xfId="18242"/>
    <cellStyle name="Link 6 2 2 3 2 32" xfId="18243"/>
    <cellStyle name="Link 6 2 2 3 2 33" xfId="40110"/>
    <cellStyle name="Link 6 2 2 3 2 4" xfId="18244"/>
    <cellStyle name="Link 6 2 2 3 2 5" xfId="18245"/>
    <cellStyle name="Link 6 2 2 3 2 6" xfId="18246"/>
    <cellStyle name="Link 6 2 2 3 2 7" xfId="18247"/>
    <cellStyle name="Link 6 2 2 3 2 8" xfId="18248"/>
    <cellStyle name="Link 6 2 2 3 2 9" xfId="18249"/>
    <cellStyle name="Link 6 2 3" xfId="18250"/>
    <cellStyle name="Link 6 2 3 2" xfId="18251"/>
    <cellStyle name="Link 6 2 3 2 10" xfId="18252"/>
    <cellStyle name="Link 6 2 3 2 11" xfId="18253"/>
    <cellStyle name="Link 6 2 3 2 12" xfId="18254"/>
    <cellStyle name="Link 6 2 3 2 13" xfId="18255"/>
    <cellStyle name="Link 6 2 3 2 14" xfId="18256"/>
    <cellStyle name="Link 6 2 3 2 15" xfId="18257"/>
    <cellStyle name="Link 6 2 3 2 16" xfId="18258"/>
    <cellStyle name="Link 6 2 3 2 17" xfId="18259"/>
    <cellStyle name="Link 6 2 3 2 18" xfId="18260"/>
    <cellStyle name="Link 6 2 3 2 19" xfId="18261"/>
    <cellStyle name="Link 6 2 3 2 2" xfId="18262"/>
    <cellStyle name="Link 6 2 3 2 20" xfId="18263"/>
    <cellStyle name="Link 6 2 3 2 21" xfId="18264"/>
    <cellStyle name="Link 6 2 3 2 22" xfId="18265"/>
    <cellStyle name="Link 6 2 3 2 23" xfId="18266"/>
    <cellStyle name="Link 6 2 3 2 24" xfId="18267"/>
    <cellStyle name="Link 6 2 3 2 25" xfId="18268"/>
    <cellStyle name="Link 6 2 3 2 26" xfId="18269"/>
    <cellStyle name="Link 6 2 3 2 27" xfId="18270"/>
    <cellStyle name="Link 6 2 3 2 28" xfId="18271"/>
    <cellStyle name="Link 6 2 3 2 29" xfId="18272"/>
    <cellStyle name="Link 6 2 3 2 3" xfId="18273"/>
    <cellStyle name="Link 6 2 3 2 30" xfId="18274"/>
    <cellStyle name="Link 6 2 3 2 31" xfId="18275"/>
    <cellStyle name="Link 6 2 3 2 32" xfId="18276"/>
    <cellStyle name="Link 6 2 3 2 33" xfId="40129"/>
    <cellStyle name="Link 6 2 3 2 4" xfId="18277"/>
    <cellStyle name="Link 6 2 3 2 5" xfId="18278"/>
    <cellStyle name="Link 6 2 3 2 6" xfId="18279"/>
    <cellStyle name="Link 6 2 3 2 7" xfId="18280"/>
    <cellStyle name="Link 6 2 3 2 8" xfId="18281"/>
    <cellStyle name="Link 6 2 3 2 9" xfId="18282"/>
    <cellStyle name="Link 6 2 4" xfId="18283"/>
    <cellStyle name="Link 6 2 4 10" xfId="18284"/>
    <cellStyle name="Link 6 2 4 11" xfId="18285"/>
    <cellStyle name="Link 6 2 4 12" xfId="18286"/>
    <cellStyle name="Link 6 2 4 13" xfId="18287"/>
    <cellStyle name="Link 6 2 4 14" xfId="18288"/>
    <cellStyle name="Link 6 2 4 15" xfId="18289"/>
    <cellStyle name="Link 6 2 4 16" xfId="18290"/>
    <cellStyle name="Link 6 2 4 17" xfId="18291"/>
    <cellStyle name="Link 6 2 4 18" xfId="18292"/>
    <cellStyle name="Link 6 2 4 19" xfId="18293"/>
    <cellStyle name="Link 6 2 4 2" xfId="18294"/>
    <cellStyle name="Link 6 2 4 20" xfId="18295"/>
    <cellStyle name="Link 6 2 4 21" xfId="18296"/>
    <cellStyle name="Link 6 2 4 22" xfId="18297"/>
    <cellStyle name="Link 6 2 4 23" xfId="18298"/>
    <cellStyle name="Link 6 2 4 24" xfId="18299"/>
    <cellStyle name="Link 6 2 4 25" xfId="18300"/>
    <cellStyle name="Link 6 2 4 26" xfId="18301"/>
    <cellStyle name="Link 6 2 4 27" xfId="18302"/>
    <cellStyle name="Link 6 2 4 28" xfId="18303"/>
    <cellStyle name="Link 6 2 4 29" xfId="18304"/>
    <cellStyle name="Link 6 2 4 3" xfId="18305"/>
    <cellStyle name="Link 6 2 4 30" xfId="18306"/>
    <cellStyle name="Link 6 2 4 31" xfId="18307"/>
    <cellStyle name="Link 6 2 4 32" xfId="18308"/>
    <cellStyle name="Link 6 2 4 33" xfId="39872"/>
    <cellStyle name="Link 6 2 4 4" xfId="18309"/>
    <cellStyle name="Link 6 2 4 5" xfId="18310"/>
    <cellStyle name="Link 6 2 4 6" xfId="18311"/>
    <cellStyle name="Link 6 2 4 7" xfId="18312"/>
    <cellStyle name="Link 6 2 4 8" xfId="18313"/>
    <cellStyle name="Link 6 2 4 9" xfId="18314"/>
    <cellStyle name="Link 6 3" xfId="18315"/>
    <cellStyle name="Link 6 3 2" xfId="18316"/>
    <cellStyle name="Link 6 3 2 2" xfId="18317"/>
    <cellStyle name="Link 6 3 2 2 2" xfId="18318"/>
    <cellStyle name="Link 6 3 2 2 2 10" xfId="18319"/>
    <cellStyle name="Link 6 3 2 2 2 11" xfId="18320"/>
    <cellStyle name="Link 6 3 2 2 2 12" xfId="18321"/>
    <cellStyle name="Link 6 3 2 2 2 13" xfId="18322"/>
    <cellStyle name="Link 6 3 2 2 2 14" xfId="18323"/>
    <cellStyle name="Link 6 3 2 2 2 15" xfId="18324"/>
    <cellStyle name="Link 6 3 2 2 2 16" xfId="18325"/>
    <cellStyle name="Link 6 3 2 2 2 17" xfId="18326"/>
    <cellStyle name="Link 6 3 2 2 2 18" xfId="18327"/>
    <cellStyle name="Link 6 3 2 2 2 19" xfId="18328"/>
    <cellStyle name="Link 6 3 2 2 2 2" xfId="18329"/>
    <cellStyle name="Link 6 3 2 2 2 20" xfId="18330"/>
    <cellStyle name="Link 6 3 2 2 2 21" xfId="18331"/>
    <cellStyle name="Link 6 3 2 2 2 22" xfId="18332"/>
    <cellStyle name="Link 6 3 2 2 2 23" xfId="18333"/>
    <cellStyle name="Link 6 3 2 2 2 24" xfId="18334"/>
    <cellStyle name="Link 6 3 2 2 2 25" xfId="18335"/>
    <cellStyle name="Link 6 3 2 2 2 26" xfId="18336"/>
    <cellStyle name="Link 6 3 2 2 2 27" xfId="18337"/>
    <cellStyle name="Link 6 3 2 2 2 28" xfId="18338"/>
    <cellStyle name="Link 6 3 2 2 2 29" xfId="18339"/>
    <cellStyle name="Link 6 3 2 2 2 3" xfId="18340"/>
    <cellStyle name="Link 6 3 2 2 2 30" xfId="18341"/>
    <cellStyle name="Link 6 3 2 2 2 31" xfId="18342"/>
    <cellStyle name="Link 6 3 2 2 2 32" xfId="18343"/>
    <cellStyle name="Link 6 3 2 2 2 33" xfId="40125"/>
    <cellStyle name="Link 6 3 2 2 2 4" xfId="18344"/>
    <cellStyle name="Link 6 3 2 2 2 5" xfId="18345"/>
    <cellStyle name="Link 6 3 2 2 2 6" xfId="18346"/>
    <cellStyle name="Link 6 3 2 2 2 7" xfId="18347"/>
    <cellStyle name="Link 6 3 2 2 2 8" xfId="18348"/>
    <cellStyle name="Link 6 3 2 2 2 9" xfId="18349"/>
    <cellStyle name="Link 6 3 2 3" xfId="18350"/>
    <cellStyle name="Link 6 3 2 3 2" xfId="18351"/>
    <cellStyle name="Link 6 3 2 3 2 10" xfId="18352"/>
    <cellStyle name="Link 6 3 2 3 2 11" xfId="18353"/>
    <cellStyle name="Link 6 3 2 3 2 12" xfId="18354"/>
    <cellStyle name="Link 6 3 2 3 2 13" xfId="18355"/>
    <cellStyle name="Link 6 3 2 3 2 14" xfId="18356"/>
    <cellStyle name="Link 6 3 2 3 2 15" xfId="18357"/>
    <cellStyle name="Link 6 3 2 3 2 16" xfId="18358"/>
    <cellStyle name="Link 6 3 2 3 2 17" xfId="18359"/>
    <cellStyle name="Link 6 3 2 3 2 18" xfId="18360"/>
    <cellStyle name="Link 6 3 2 3 2 19" xfId="18361"/>
    <cellStyle name="Link 6 3 2 3 2 2" xfId="18362"/>
    <cellStyle name="Link 6 3 2 3 2 20" xfId="18363"/>
    <cellStyle name="Link 6 3 2 3 2 21" xfId="18364"/>
    <cellStyle name="Link 6 3 2 3 2 22" xfId="18365"/>
    <cellStyle name="Link 6 3 2 3 2 23" xfId="18366"/>
    <cellStyle name="Link 6 3 2 3 2 24" xfId="18367"/>
    <cellStyle name="Link 6 3 2 3 2 25" xfId="18368"/>
    <cellStyle name="Link 6 3 2 3 2 26" xfId="18369"/>
    <cellStyle name="Link 6 3 2 3 2 27" xfId="18370"/>
    <cellStyle name="Link 6 3 2 3 2 28" xfId="18371"/>
    <cellStyle name="Link 6 3 2 3 2 29" xfId="18372"/>
    <cellStyle name="Link 6 3 2 3 2 3" xfId="18373"/>
    <cellStyle name="Link 6 3 2 3 2 30" xfId="18374"/>
    <cellStyle name="Link 6 3 2 3 2 31" xfId="18375"/>
    <cellStyle name="Link 6 3 2 3 2 32" xfId="18376"/>
    <cellStyle name="Link 6 3 2 3 2 33" xfId="40028"/>
    <cellStyle name="Link 6 3 2 3 2 4" xfId="18377"/>
    <cellStyle name="Link 6 3 2 3 2 5" xfId="18378"/>
    <cellStyle name="Link 6 3 2 3 2 6" xfId="18379"/>
    <cellStyle name="Link 6 3 2 3 2 7" xfId="18380"/>
    <cellStyle name="Link 6 3 2 3 2 8" xfId="18381"/>
    <cellStyle name="Link 6 3 2 3 2 9" xfId="18382"/>
    <cellStyle name="Link 6 3 3" xfId="18383"/>
    <cellStyle name="Link 6 3 3 2" xfId="18384"/>
    <cellStyle name="Link 6 3 3 2 10" xfId="18385"/>
    <cellStyle name="Link 6 3 3 2 11" xfId="18386"/>
    <cellStyle name="Link 6 3 3 2 12" xfId="18387"/>
    <cellStyle name="Link 6 3 3 2 13" xfId="18388"/>
    <cellStyle name="Link 6 3 3 2 14" xfId="18389"/>
    <cellStyle name="Link 6 3 3 2 15" xfId="18390"/>
    <cellStyle name="Link 6 3 3 2 16" xfId="18391"/>
    <cellStyle name="Link 6 3 3 2 17" xfId="18392"/>
    <cellStyle name="Link 6 3 3 2 18" xfId="18393"/>
    <cellStyle name="Link 6 3 3 2 19" xfId="18394"/>
    <cellStyle name="Link 6 3 3 2 2" xfId="18395"/>
    <cellStyle name="Link 6 3 3 2 20" xfId="18396"/>
    <cellStyle name="Link 6 3 3 2 21" xfId="18397"/>
    <cellStyle name="Link 6 3 3 2 22" xfId="18398"/>
    <cellStyle name="Link 6 3 3 2 23" xfId="18399"/>
    <cellStyle name="Link 6 3 3 2 24" xfId="18400"/>
    <cellStyle name="Link 6 3 3 2 25" xfId="18401"/>
    <cellStyle name="Link 6 3 3 2 26" xfId="18402"/>
    <cellStyle name="Link 6 3 3 2 27" xfId="18403"/>
    <cellStyle name="Link 6 3 3 2 28" xfId="18404"/>
    <cellStyle name="Link 6 3 3 2 29" xfId="18405"/>
    <cellStyle name="Link 6 3 3 2 3" xfId="18406"/>
    <cellStyle name="Link 6 3 3 2 30" xfId="18407"/>
    <cellStyle name="Link 6 3 3 2 31" xfId="18408"/>
    <cellStyle name="Link 6 3 3 2 32" xfId="18409"/>
    <cellStyle name="Link 6 3 3 2 33" xfId="40187"/>
    <cellStyle name="Link 6 3 3 2 4" xfId="18410"/>
    <cellStyle name="Link 6 3 3 2 5" xfId="18411"/>
    <cellStyle name="Link 6 3 3 2 6" xfId="18412"/>
    <cellStyle name="Link 6 3 3 2 7" xfId="18413"/>
    <cellStyle name="Link 6 3 3 2 8" xfId="18414"/>
    <cellStyle name="Link 6 3 3 2 9" xfId="18415"/>
    <cellStyle name="Link 6 3 4" xfId="18416"/>
    <cellStyle name="Link 6 3 4 10" xfId="18417"/>
    <cellStyle name="Link 6 3 4 11" xfId="18418"/>
    <cellStyle name="Link 6 3 4 12" xfId="18419"/>
    <cellStyle name="Link 6 3 4 13" xfId="18420"/>
    <cellStyle name="Link 6 3 4 14" xfId="18421"/>
    <cellStyle name="Link 6 3 4 15" xfId="18422"/>
    <cellStyle name="Link 6 3 4 16" xfId="18423"/>
    <cellStyle name="Link 6 3 4 17" xfId="18424"/>
    <cellStyle name="Link 6 3 4 18" xfId="18425"/>
    <cellStyle name="Link 6 3 4 19" xfId="18426"/>
    <cellStyle name="Link 6 3 4 2" xfId="18427"/>
    <cellStyle name="Link 6 3 4 20" xfId="18428"/>
    <cellStyle name="Link 6 3 4 21" xfId="18429"/>
    <cellStyle name="Link 6 3 4 22" xfId="18430"/>
    <cellStyle name="Link 6 3 4 23" xfId="18431"/>
    <cellStyle name="Link 6 3 4 24" xfId="18432"/>
    <cellStyle name="Link 6 3 4 25" xfId="18433"/>
    <cellStyle name="Link 6 3 4 26" xfId="18434"/>
    <cellStyle name="Link 6 3 4 27" xfId="18435"/>
    <cellStyle name="Link 6 3 4 28" xfId="18436"/>
    <cellStyle name="Link 6 3 4 29" xfId="18437"/>
    <cellStyle name="Link 6 3 4 3" xfId="18438"/>
    <cellStyle name="Link 6 3 4 30" xfId="18439"/>
    <cellStyle name="Link 6 3 4 31" xfId="18440"/>
    <cellStyle name="Link 6 3 4 32" xfId="18441"/>
    <cellStyle name="Link 6 3 4 33" xfId="39971"/>
    <cellStyle name="Link 6 3 4 4" xfId="18442"/>
    <cellStyle name="Link 6 3 4 5" xfId="18443"/>
    <cellStyle name="Link 6 3 4 6" xfId="18444"/>
    <cellStyle name="Link 6 3 4 7" xfId="18445"/>
    <cellStyle name="Link 6 3 4 8" xfId="18446"/>
    <cellStyle name="Link 6 3 4 9" xfId="18447"/>
    <cellStyle name="Link 6 4" xfId="18448"/>
    <cellStyle name="Link 6 4 2" xfId="18449"/>
    <cellStyle name="Link 6 4 2 2" xfId="18450"/>
    <cellStyle name="Link 6 4 2 2 10" xfId="18451"/>
    <cellStyle name="Link 6 4 2 2 11" xfId="18452"/>
    <cellStyle name="Link 6 4 2 2 12" xfId="18453"/>
    <cellStyle name="Link 6 4 2 2 13" xfId="18454"/>
    <cellStyle name="Link 6 4 2 2 14" xfId="18455"/>
    <cellStyle name="Link 6 4 2 2 15" xfId="18456"/>
    <cellStyle name="Link 6 4 2 2 16" xfId="18457"/>
    <cellStyle name="Link 6 4 2 2 17" xfId="18458"/>
    <cellStyle name="Link 6 4 2 2 18" xfId="18459"/>
    <cellStyle name="Link 6 4 2 2 19" xfId="18460"/>
    <cellStyle name="Link 6 4 2 2 2" xfId="18461"/>
    <cellStyle name="Link 6 4 2 2 20" xfId="18462"/>
    <cellStyle name="Link 6 4 2 2 21" xfId="18463"/>
    <cellStyle name="Link 6 4 2 2 22" xfId="18464"/>
    <cellStyle name="Link 6 4 2 2 23" xfId="18465"/>
    <cellStyle name="Link 6 4 2 2 24" xfId="18466"/>
    <cellStyle name="Link 6 4 2 2 25" xfId="18467"/>
    <cellStyle name="Link 6 4 2 2 26" xfId="18468"/>
    <cellStyle name="Link 6 4 2 2 27" xfId="18469"/>
    <cellStyle name="Link 6 4 2 2 28" xfId="18470"/>
    <cellStyle name="Link 6 4 2 2 29" xfId="18471"/>
    <cellStyle name="Link 6 4 2 2 3" xfId="18472"/>
    <cellStyle name="Link 6 4 2 2 30" xfId="18473"/>
    <cellStyle name="Link 6 4 2 2 31" xfId="18474"/>
    <cellStyle name="Link 6 4 2 2 32" xfId="18475"/>
    <cellStyle name="Link 6 4 2 2 33" xfId="40071"/>
    <cellStyle name="Link 6 4 2 2 4" xfId="18476"/>
    <cellStyle name="Link 6 4 2 2 5" xfId="18477"/>
    <cellStyle name="Link 6 4 2 2 6" xfId="18478"/>
    <cellStyle name="Link 6 4 2 2 7" xfId="18479"/>
    <cellStyle name="Link 6 4 2 2 8" xfId="18480"/>
    <cellStyle name="Link 6 4 2 2 9" xfId="18481"/>
    <cellStyle name="Link 6 4 3" xfId="18482"/>
    <cellStyle name="Link 6 4 3 2" xfId="18483"/>
    <cellStyle name="Link 6 4 3 2 10" xfId="18484"/>
    <cellStyle name="Link 6 4 3 2 11" xfId="18485"/>
    <cellStyle name="Link 6 4 3 2 12" xfId="18486"/>
    <cellStyle name="Link 6 4 3 2 13" xfId="18487"/>
    <cellStyle name="Link 6 4 3 2 14" xfId="18488"/>
    <cellStyle name="Link 6 4 3 2 15" xfId="18489"/>
    <cellStyle name="Link 6 4 3 2 16" xfId="18490"/>
    <cellStyle name="Link 6 4 3 2 17" xfId="18491"/>
    <cellStyle name="Link 6 4 3 2 18" xfId="18492"/>
    <cellStyle name="Link 6 4 3 2 19" xfId="18493"/>
    <cellStyle name="Link 6 4 3 2 2" xfId="18494"/>
    <cellStyle name="Link 6 4 3 2 20" xfId="18495"/>
    <cellStyle name="Link 6 4 3 2 21" xfId="18496"/>
    <cellStyle name="Link 6 4 3 2 22" xfId="18497"/>
    <cellStyle name="Link 6 4 3 2 23" xfId="18498"/>
    <cellStyle name="Link 6 4 3 2 24" xfId="18499"/>
    <cellStyle name="Link 6 4 3 2 25" xfId="18500"/>
    <cellStyle name="Link 6 4 3 2 26" xfId="18501"/>
    <cellStyle name="Link 6 4 3 2 27" xfId="18502"/>
    <cellStyle name="Link 6 4 3 2 28" xfId="18503"/>
    <cellStyle name="Link 6 4 3 2 29" xfId="18504"/>
    <cellStyle name="Link 6 4 3 2 3" xfId="18505"/>
    <cellStyle name="Link 6 4 3 2 30" xfId="18506"/>
    <cellStyle name="Link 6 4 3 2 31" xfId="18507"/>
    <cellStyle name="Link 6 4 3 2 32" xfId="18508"/>
    <cellStyle name="Link 6 4 3 2 33" xfId="40198"/>
    <cellStyle name="Link 6 4 3 2 4" xfId="18509"/>
    <cellStyle name="Link 6 4 3 2 5" xfId="18510"/>
    <cellStyle name="Link 6 4 3 2 6" xfId="18511"/>
    <cellStyle name="Link 6 4 3 2 7" xfId="18512"/>
    <cellStyle name="Link 6 4 3 2 8" xfId="18513"/>
    <cellStyle name="Link 6 4 3 2 9" xfId="18514"/>
    <cellStyle name="Link 6 5" xfId="18515"/>
    <cellStyle name="Link 6 5 2" xfId="18516"/>
    <cellStyle name="Link 6 5 2 10" xfId="18517"/>
    <cellStyle name="Link 6 5 2 11" xfId="18518"/>
    <cellStyle name="Link 6 5 2 12" xfId="18519"/>
    <cellStyle name="Link 6 5 2 13" xfId="18520"/>
    <cellStyle name="Link 6 5 2 14" xfId="18521"/>
    <cellStyle name="Link 6 5 2 15" xfId="18522"/>
    <cellStyle name="Link 6 5 2 16" xfId="18523"/>
    <cellStyle name="Link 6 5 2 17" xfId="18524"/>
    <cellStyle name="Link 6 5 2 18" xfId="18525"/>
    <cellStyle name="Link 6 5 2 19" xfId="18526"/>
    <cellStyle name="Link 6 5 2 2" xfId="18527"/>
    <cellStyle name="Link 6 5 2 20" xfId="18528"/>
    <cellStyle name="Link 6 5 2 21" xfId="18529"/>
    <cellStyle name="Link 6 5 2 22" xfId="18530"/>
    <cellStyle name="Link 6 5 2 23" xfId="18531"/>
    <cellStyle name="Link 6 5 2 24" xfId="18532"/>
    <cellStyle name="Link 6 5 2 25" xfId="18533"/>
    <cellStyle name="Link 6 5 2 26" xfId="18534"/>
    <cellStyle name="Link 6 5 2 27" xfId="18535"/>
    <cellStyle name="Link 6 5 2 28" xfId="18536"/>
    <cellStyle name="Link 6 5 2 29" xfId="18537"/>
    <cellStyle name="Link 6 5 2 3" xfId="18538"/>
    <cellStyle name="Link 6 5 2 30" xfId="18539"/>
    <cellStyle name="Link 6 5 2 31" xfId="18540"/>
    <cellStyle name="Link 6 5 2 32" xfId="18541"/>
    <cellStyle name="Link 6 5 2 33" xfId="40097"/>
    <cellStyle name="Link 6 5 2 4" xfId="18542"/>
    <cellStyle name="Link 6 5 2 5" xfId="18543"/>
    <cellStyle name="Link 6 5 2 6" xfId="18544"/>
    <cellStyle name="Link 6 5 2 7" xfId="18545"/>
    <cellStyle name="Link 6 5 2 8" xfId="18546"/>
    <cellStyle name="Link 6 5 2 9" xfId="18547"/>
    <cellStyle name="Link 6 6" xfId="18548"/>
    <cellStyle name="Link 6 6 10" xfId="18549"/>
    <cellStyle name="Link 6 6 11" xfId="18550"/>
    <cellStyle name="Link 6 6 12" xfId="18551"/>
    <cellStyle name="Link 6 6 13" xfId="18552"/>
    <cellStyle name="Link 6 6 14" xfId="18553"/>
    <cellStyle name="Link 6 6 15" xfId="18554"/>
    <cellStyle name="Link 6 6 16" xfId="18555"/>
    <cellStyle name="Link 6 6 17" xfId="18556"/>
    <cellStyle name="Link 6 6 18" xfId="18557"/>
    <cellStyle name="Link 6 6 19" xfId="18558"/>
    <cellStyle name="Link 6 6 2" xfId="18559"/>
    <cellStyle name="Link 6 6 20" xfId="18560"/>
    <cellStyle name="Link 6 6 21" xfId="18561"/>
    <cellStyle name="Link 6 6 22" xfId="18562"/>
    <cellStyle name="Link 6 6 23" xfId="18563"/>
    <cellStyle name="Link 6 6 24" xfId="18564"/>
    <cellStyle name="Link 6 6 25" xfId="18565"/>
    <cellStyle name="Link 6 6 26" xfId="18566"/>
    <cellStyle name="Link 6 6 27" xfId="18567"/>
    <cellStyle name="Link 6 6 28" xfId="18568"/>
    <cellStyle name="Link 6 6 29" xfId="18569"/>
    <cellStyle name="Link 6 6 3" xfId="18570"/>
    <cellStyle name="Link 6 6 30" xfId="18571"/>
    <cellStyle name="Link 6 6 31" xfId="18572"/>
    <cellStyle name="Link 6 6 32" xfId="18573"/>
    <cellStyle name="Link 6 6 33" xfId="39861"/>
    <cellStyle name="Link 6 6 4" xfId="18574"/>
    <cellStyle name="Link 6 6 5" xfId="18575"/>
    <cellStyle name="Link 6 6 6" xfId="18576"/>
    <cellStyle name="Link 6 6 7" xfId="18577"/>
    <cellStyle name="Link 6 6 8" xfId="18578"/>
    <cellStyle name="Link 6 6 9" xfId="18579"/>
    <cellStyle name="Link 7" xfId="18580"/>
    <cellStyle name="Link 7 2" xfId="18581"/>
    <cellStyle name="Link 7 2 2" xfId="18582"/>
    <cellStyle name="Link 7 2 2 2" xfId="18583"/>
    <cellStyle name="Link 7 2 2 2 10" xfId="18584"/>
    <cellStyle name="Link 7 2 2 2 11" xfId="18585"/>
    <cellStyle name="Link 7 2 2 2 12" xfId="18586"/>
    <cellStyle name="Link 7 2 2 2 13" xfId="18587"/>
    <cellStyle name="Link 7 2 2 2 14" xfId="18588"/>
    <cellStyle name="Link 7 2 2 2 15" xfId="18589"/>
    <cellStyle name="Link 7 2 2 2 16" xfId="18590"/>
    <cellStyle name="Link 7 2 2 2 17" xfId="18591"/>
    <cellStyle name="Link 7 2 2 2 18" xfId="18592"/>
    <cellStyle name="Link 7 2 2 2 19" xfId="18593"/>
    <cellStyle name="Link 7 2 2 2 2" xfId="18594"/>
    <cellStyle name="Link 7 2 2 2 20" xfId="18595"/>
    <cellStyle name="Link 7 2 2 2 21" xfId="18596"/>
    <cellStyle name="Link 7 2 2 2 22" xfId="18597"/>
    <cellStyle name="Link 7 2 2 2 23" xfId="18598"/>
    <cellStyle name="Link 7 2 2 2 24" xfId="18599"/>
    <cellStyle name="Link 7 2 2 2 25" xfId="18600"/>
    <cellStyle name="Link 7 2 2 2 26" xfId="18601"/>
    <cellStyle name="Link 7 2 2 2 27" xfId="18602"/>
    <cellStyle name="Link 7 2 2 2 28" xfId="18603"/>
    <cellStyle name="Link 7 2 2 2 29" xfId="18604"/>
    <cellStyle name="Link 7 2 2 2 3" xfId="18605"/>
    <cellStyle name="Link 7 2 2 2 30" xfId="18606"/>
    <cellStyle name="Link 7 2 2 2 31" xfId="18607"/>
    <cellStyle name="Link 7 2 2 2 32" xfId="18608"/>
    <cellStyle name="Link 7 2 2 2 33" xfId="40126"/>
    <cellStyle name="Link 7 2 2 2 4" xfId="18609"/>
    <cellStyle name="Link 7 2 2 2 5" xfId="18610"/>
    <cellStyle name="Link 7 2 2 2 6" xfId="18611"/>
    <cellStyle name="Link 7 2 2 2 7" xfId="18612"/>
    <cellStyle name="Link 7 2 2 2 8" xfId="18613"/>
    <cellStyle name="Link 7 2 2 2 9" xfId="18614"/>
    <cellStyle name="Link 7 2 3" xfId="18615"/>
    <cellStyle name="Link 7 2 3 2" xfId="18616"/>
    <cellStyle name="Link 7 2 3 2 10" xfId="18617"/>
    <cellStyle name="Link 7 2 3 2 11" xfId="18618"/>
    <cellStyle name="Link 7 2 3 2 12" xfId="18619"/>
    <cellStyle name="Link 7 2 3 2 13" xfId="18620"/>
    <cellStyle name="Link 7 2 3 2 14" xfId="18621"/>
    <cellStyle name="Link 7 2 3 2 15" xfId="18622"/>
    <cellStyle name="Link 7 2 3 2 16" xfId="18623"/>
    <cellStyle name="Link 7 2 3 2 17" xfId="18624"/>
    <cellStyle name="Link 7 2 3 2 18" xfId="18625"/>
    <cellStyle name="Link 7 2 3 2 19" xfId="18626"/>
    <cellStyle name="Link 7 2 3 2 2" xfId="18627"/>
    <cellStyle name="Link 7 2 3 2 20" xfId="18628"/>
    <cellStyle name="Link 7 2 3 2 21" xfId="18629"/>
    <cellStyle name="Link 7 2 3 2 22" xfId="18630"/>
    <cellStyle name="Link 7 2 3 2 23" xfId="18631"/>
    <cellStyle name="Link 7 2 3 2 24" xfId="18632"/>
    <cellStyle name="Link 7 2 3 2 25" xfId="18633"/>
    <cellStyle name="Link 7 2 3 2 26" xfId="18634"/>
    <cellStyle name="Link 7 2 3 2 27" xfId="18635"/>
    <cellStyle name="Link 7 2 3 2 28" xfId="18636"/>
    <cellStyle name="Link 7 2 3 2 29" xfId="18637"/>
    <cellStyle name="Link 7 2 3 2 3" xfId="18638"/>
    <cellStyle name="Link 7 2 3 2 30" xfId="18639"/>
    <cellStyle name="Link 7 2 3 2 31" xfId="18640"/>
    <cellStyle name="Link 7 2 3 2 32" xfId="18641"/>
    <cellStyle name="Link 7 2 3 2 33" xfId="40033"/>
    <cellStyle name="Link 7 2 3 2 4" xfId="18642"/>
    <cellStyle name="Link 7 2 3 2 5" xfId="18643"/>
    <cellStyle name="Link 7 2 3 2 6" xfId="18644"/>
    <cellStyle name="Link 7 2 3 2 7" xfId="18645"/>
    <cellStyle name="Link 7 2 3 2 8" xfId="18646"/>
    <cellStyle name="Link 7 2 3 2 9" xfId="18647"/>
    <cellStyle name="Link 7 3" xfId="18648"/>
    <cellStyle name="Link 7 3 2" xfId="18649"/>
    <cellStyle name="Link 7 3 2 10" xfId="18650"/>
    <cellStyle name="Link 7 3 2 11" xfId="18651"/>
    <cellStyle name="Link 7 3 2 12" xfId="18652"/>
    <cellStyle name="Link 7 3 2 13" xfId="18653"/>
    <cellStyle name="Link 7 3 2 14" xfId="18654"/>
    <cellStyle name="Link 7 3 2 15" xfId="18655"/>
    <cellStyle name="Link 7 3 2 16" xfId="18656"/>
    <cellStyle name="Link 7 3 2 17" xfId="18657"/>
    <cellStyle name="Link 7 3 2 18" xfId="18658"/>
    <cellStyle name="Link 7 3 2 19" xfId="18659"/>
    <cellStyle name="Link 7 3 2 2" xfId="18660"/>
    <cellStyle name="Link 7 3 2 20" xfId="18661"/>
    <cellStyle name="Link 7 3 2 21" xfId="18662"/>
    <cellStyle name="Link 7 3 2 22" xfId="18663"/>
    <cellStyle name="Link 7 3 2 23" xfId="18664"/>
    <cellStyle name="Link 7 3 2 24" xfId="18665"/>
    <cellStyle name="Link 7 3 2 25" xfId="18666"/>
    <cellStyle name="Link 7 3 2 26" xfId="18667"/>
    <cellStyle name="Link 7 3 2 27" xfId="18668"/>
    <cellStyle name="Link 7 3 2 28" xfId="18669"/>
    <cellStyle name="Link 7 3 2 29" xfId="18670"/>
    <cellStyle name="Link 7 3 2 3" xfId="18671"/>
    <cellStyle name="Link 7 3 2 30" xfId="18672"/>
    <cellStyle name="Link 7 3 2 31" xfId="18673"/>
    <cellStyle name="Link 7 3 2 32" xfId="18674"/>
    <cellStyle name="Link 7 3 2 33" xfId="40169"/>
    <cellStyle name="Link 7 3 2 4" xfId="18675"/>
    <cellStyle name="Link 7 3 2 5" xfId="18676"/>
    <cellStyle name="Link 7 3 2 6" xfId="18677"/>
    <cellStyle name="Link 7 3 2 7" xfId="18678"/>
    <cellStyle name="Link 7 3 2 8" xfId="18679"/>
    <cellStyle name="Link 7 3 2 9" xfId="18680"/>
    <cellStyle name="Link 7 4" xfId="18681"/>
    <cellStyle name="Link 7 4 10" xfId="18682"/>
    <cellStyle name="Link 7 4 11" xfId="18683"/>
    <cellStyle name="Link 7 4 12" xfId="18684"/>
    <cellStyle name="Link 7 4 13" xfId="18685"/>
    <cellStyle name="Link 7 4 14" xfId="18686"/>
    <cellStyle name="Link 7 4 15" xfId="18687"/>
    <cellStyle name="Link 7 4 16" xfId="18688"/>
    <cellStyle name="Link 7 4 17" xfId="18689"/>
    <cellStyle name="Link 7 4 18" xfId="18690"/>
    <cellStyle name="Link 7 4 19" xfId="18691"/>
    <cellStyle name="Link 7 4 2" xfId="18692"/>
    <cellStyle name="Link 7 4 20" xfId="18693"/>
    <cellStyle name="Link 7 4 21" xfId="18694"/>
    <cellStyle name="Link 7 4 22" xfId="18695"/>
    <cellStyle name="Link 7 4 23" xfId="18696"/>
    <cellStyle name="Link 7 4 24" xfId="18697"/>
    <cellStyle name="Link 7 4 25" xfId="18698"/>
    <cellStyle name="Link 7 4 26" xfId="18699"/>
    <cellStyle name="Link 7 4 27" xfId="18700"/>
    <cellStyle name="Link 7 4 28" xfId="18701"/>
    <cellStyle name="Link 7 4 29" xfId="18702"/>
    <cellStyle name="Link 7 4 3" xfId="18703"/>
    <cellStyle name="Link 7 4 30" xfId="18704"/>
    <cellStyle name="Link 7 4 31" xfId="18705"/>
    <cellStyle name="Link 7 4 32" xfId="18706"/>
    <cellStyle name="Link 7 4 33" xfId="39952"/>
    <cellStyle name="Link 7 4 4" xfId="18707"/>
    <cellStyle name="Link 7 4 5" xfId="18708"/>
    <cellStyle name="Link 7 4 6" xfId="18709"/>
    <cellStyle name="Link 7 4 7" xfId="18710"/>
    <cellStyle name="Link 7 4 8" xfId="18711"/>
    <cellStyle name="Link 7 4 9" xfId="18712"/>
    <cellStyle name="Link 8" xfId="18713"/>
    <cellStyle name="Link 8 10" xfId="18714"/>
    <cellStyle name="Link 8 11" xfId="18715"/>
    <cellStyle name="Link 8 12" xfId="18716"/>
    <cellStyle name="Link 8 13" xfId="18717"/>
    <cellStyle name="Link 8 14" xfId="39549"/>
    <cellStyle name="Link 8 2" xfId="18718"/>
    <cellStyle name="Link 8 3" xfId="18719"/>
    <cellStyle name="Link 8 4" xfId="18720"/>
    <cellStyle name="Link 8 5" xfId="18721"/>
    <cellStyle name="Link 8 6" xfId="18722"/>
    <cellStyle name="Link 8 7" xfId="18723"/>
    <cellStyle name="Link 8 8" xfId="18724"/>
    <cellStyle name="Link 8 9" xfId="18725"/>
    <cellStyle name="Link 9" xfId="18726"/>
    <cellStyle name="Linked Cell" xfId="48" builtinId="24" hidden="1"/>
    <cellStyle name="Linked Cell 2" xfId="326"/>
    <cellStyle name="Linked Cell 2 2" xfId="18727"/>
    <cellStyle name="Linked Cell 2 2 2" xfId="18728"/>
    <cellStyle name="Linked Cell 2 3" xfId="18729"/>
    <cellStyle name="Linked Cell 2 4" xfId="18730"/>
    <cellStyle name="Linked Cell 2 5" xfId="18731"/>
    <cellStyle name="Linked Cell 2 6" xfId="18732"/>
    <cellStyle name="Linked Cell 2 7" xfId="18733"/>
    <cellStyle name="Linked Cell 2 8" xfId="38577"/>
    <cellStyle name="Linked Cell 3" xfId="18734"/>
    <cellStyle name="Linked Cell 4" xfId="18735"/>
    <cellStyle name="Linked Cell 5" xfId="18736"/>
    <cellStyle name="Linked Cell 6" xfId="18737"/>
    <cellStyle name="Linked Cell 7" xfId="18738"/>
    <cellStyle name="Linked Cell 8" xfId="18739"/>
    <cellStyle name="Linked Cell 9" xfId="18740"/>
    <cellStyle name="Long Date" xfId="18741"/>
    <cellStyle name="Major Heading" xfId="327"/>
    <cellStyle name="mmm" xfId="18742"/>
    <cellStyle name="Neutral" xfId="44" builtinId="28" hidden="1"/>
    <cellStyle name="Neutral 2" xfId="328"/>
    <cellStyle name="Neutral 2 2" xfId="18743"/>
    <cellStyle name="Neutral 2 2 2" xfId="18744"/>
    <cellStyle name="Neutral 2 3" xfId="18745"/>
    <cellStyle name="Neutral 2 4" xfId="18746"/>
    <cellStyle name="Neutral 2 5" xfId="18747"/>
    <cellStyle name="Neutral 2 6" xfId="18748"/>
    <cellStyle name="Neutral 2 7" xfId="18749"/>
    <cellStyle name="Neutral 2 8" xfId="38578"/>
    <cellStyle name="Neutral 3" xfId="18750"/>
    <cellStyle name="Neutral 4" xfId="18751"/>
    <cellStyle name="Neutral 5" xfId="18752"/>
    <cellStyle name="Neutral 6" xfId="18753"/>
    <cellStyle name="Neutral 7" xfId="18754"/>
    <cellStyle name="Neutral 8" xfId="18755"/>
    <cellStyle name="Neutral 9" xfId="18756"/>
    <cellStyle name="Normal" xfId="0" builtinId="0" customBuiltin="1"/>
    <cellStyle name="Normal 10" xfId="329"/>
    <cellStyle name="Normal 10 10" xfId="18757"/>
    <cellStyle name="Normal 10 11" xfId="18758"/>
    <cellStyle name="Normal 10 12" xfId="38579"/>
    <cellStyle name="Normal 10 2" xfId="18759"/>
    <cellStyle name="Normal 10 2 2" xfId="18760"/>
    <cellStyle name="Normal 10 2 3" xfId="18761"/>
    <cellStyle name="Normal 10 3" xfId="18762"/>
    <cellStyle name="Normal 10 4" xfId="18763"/>
    <cellStyle name="Normal 10 4 2" xfId="18764"/>
    <cellStyle name="Normal 10 4 3" xfId="18765"/>
    <cellStyle name="Normal 10 4 4" xfId="18766"/>
    <cellStyle name="Normal 10 4 4 2" xfId="18767"/>
    <cellStyle name="Normal 10 4 4 3" xfId="18768"/>
    <cellStyle name="Normal 10 4 4 4" xfId="18769"/>
    <cellStyle name="Normal 10 4 4 5" xfId="18770"/>
    <cellStyle name="Normal 10 4 4 6" xfId="18771"/>
    <cellStyle name="Normal 10 4 4 7" xfId="39431"/>
    <cellStyle name="Normal 10 5" xfId="18772"/>
    <cellStyle name="Normal 10 5 2" xfId="18773"/>
    <cellStyle name="Normal 10 5 3" xfId="18774"/>
    <cellStyle name="Normal 10 5 4" xfId="18775"/>
    <cellStyle name="Normal 10 5 5" xfId="18776"/>
    <cellStyle name="Normal 10 5 6" xfId="18777"/>
    <cellStyle name="Normal 10 5 7" xfId="39477"/>
    <cellStyle name="Normal 10 6" xfId="18778"/>
    <cellStyle name="Normal 10 6 2" xfId="18779"/>
    <cellStyle name="Normal 10 6 3" xfId="18780"/>
    <cellStyle name="Normal 10 6 4" xfId="18781"/>
    <cellStyle name="Normal 10 6 5" xfId="18782"/>
    <cellStyle name="Normal 10 6 6" xfId="18783"/>
    <cellStyle name="Normal 10 6 7" xfId="39379"/>
    <cellStyle name="Normal 10 7" xfId="18784"/>
    <cellStyle name="Normal 10 8" xfId="18785"/>
    <cellStyle name="Normal 10 9" xfId="18786"/>
    <cellStyle name="Normal 101" xfId="18787"/>
    <cellStyle name="Normal 11" xfId="330"/>
    <cellStyle name="Normal 11 2" xfId="18788"/>
    <cellStyle name="Normal 11 3" xfId="18789"/>
    <cellStyle name="Normal 11 4" xfId="18790"/>
    <cellStyle name="Normal 11 5" xfId="18791"/>
    <cellStyle name="Normal 12" xfId="331"/>
    <cellStyle name="Normal 12 2" xfId="18792"/>
    <cellStyle name="Normal 12 3" xfId="18793"/>
    <cellStyle name="Normal 12 4" xfId="18794"/>
    <cellStyle name="Normal 12 5" xfId="18795"/>
    <cellStyle name="Normal 12 6" xfId="18796"/>
    <cellStyle name="Normal 13" xfId="332"/>
    <cellStyle name="Normal 13 2" xfId="18797"/>
    <cellStyle name="Normal 13 2 2" xfId="18798"/>
    <cellStyle name="Normal 13 3" xfId="18799"/>
    <cellStyle name="Normal 13 4" xfId="18800"/>
    <cellStyle name="Normal 13 5" xfId="18801"/>
    <cellStyle name="Normal 14" xfId="333"/>
    <cellStyle name="Normal 14 10" xfId="38580"/>
    <cellStyle name="Normal 14 2" xfId="334"/>
    <cellStyle name="Normal 14 2 2" xfId="18802"/>
    <cellStyle name="Normal 14 2 2 2" xfId="18803"/>
    <cellStyle name="Normal 14 2 2 3" xfId="18804"/>
    <cellStyle name="Normal 14 2 2 4" xfId="18805"/>
    <cellStyle name="Normal 14 2 2 5" xfId="18806"/>
    <cellStyle name="Normal 14 2 2 6" xfId="18807"/>
    <cellStyle name="Normal 14 2 2 7" xfId="39432"/>
    <cellStyle name="Normal 14 3" xfId="18808"/>
    <cellStyle name="Normal 14 3 2" xfId="18809"/>
    <cellStyle name="Normal 14 3 2 2" xfId="18810"/>
    <cellStyle name="Normal 14 3 2 3" xfId="18811"/>
    <cellStyle name="Normal 14 3 2 4" xfId="18812"/>
    <cellStyle name="Normal 14 3 2 5" xfId="18813"/>
    <cellStyle name="Normal 14 3 2 6" xfId="18814"/>
    <cellStyle name="Normal 14 3 2 7" xfId="39478"/>
    <cellStyle name="Normal 14 4" xfId="18815"/>
    <cellStyle name="Normal 14 4 2" xfId="18816"/>
    <cellStyle name="Normal 14 4 3" xfId="18817"/>
    <cellStyle name="Normal 14 4 4" xfId="18818"/>
    <cellStyle name="Normal 14 4 5" xfId="18819"/>
    <cellStyle name="Normal 14 4 6" xfId="18820"/>
    <cellStyle name="Normal 14 4 7" xfId="39380"/>
    <cellStyle name="Normal 14 5" xfId="18821"/>
    <cellStyle name="Normal 14 6" xfId="18822"/>
    <cellStyle name="Normal 14 7" xfId="18823"/>
    <cellStyle name="Normal 14 8" xfId="18824"/>
    <cellStyle name="Normal 14 9" xfId="18825"/>
    <cellStyle name="Normal 15" xfId="335"/>
    <cellStyle name="Normal 15 10" xfId="18826"/>
    <cellStyle name="Normal 15 11" xfId="18827"/>
    <cellStyle name="Normal 15 12" xfId="18828"/>
    <cellStyle name="Normal 15 13" xfId="18829"/>
    <cellStyle name="Normal 15 14" xfId="38581"/>
    <cellStyle name="Normal 15 2" xfId="18830"/>
    <cellStyle name="Normal 15 2 2" xfId="18831"/>
    <cellStyle name="Normal 15 2 3" xfId="18832"/>
    <cellStyle name="Normal 15 2 3 2" xfId="18833"/>
    <cellStyle name="Normal 15 2 3 2 2" xfId="18834"/>
    <cellStyle name="Normal 15 2 3 2 3" xfId="18835"/>
    <cellStyle name="Normal 15 2 3 2 4" xfId="18836"/>
    <cellStyle name="Normal 15 2 3 2 5" xfId="18837"/>
    <cellStyle name="Normal 15 2 3 2 6" xfId="18838"/>
    <cellStyle name="Normal 15 2 3 2 7" xfId="40055"/>
    <cellStyle name="Normal 15 2 3 3" xfId="18839"/>
    <cellStyle name="Normal 15 2 3 4" xfId="18840"/>
    <cellStyle name="Normal 15 2 3 5" xfId="18841"/>
    <cellStyle name="Normal 15 2 3 6" xfId="18842"/>
    <cellStyle name="Normal 15 2 3 7" xfId="18843"/>
    <cellStyle name="Normal 15 2 3 8" xfId="38928"/>
    <cellStyle name="Normal 15 2 4" xfId="18844"/>
    <cellStyle name="Normal 15 2 4 2" xfId="18845"/>
    <cellStyle name="Normal 15 2 4 3" xfId="18846"/>
    <cellStyle name="Normal 15 2 4 4" xfId="18847"/>
    <cellStyle name="Normal 15 2 4 5" xfId="18848"/>
    <cellStyle name="Normal 15 2 4 6" xfId="18849"/>
    <cellStyle name="Normal 15 2 4 7" xfId="39540"/>
    <cellStyle name="Normal 15 3" xfId="18850"/>
    <cellStyle name="Normal 15 4" xfId="18851"/>
    <cellStyle name="Normal 15 4 2" xfId="18852"/>
    <cellStyle name="Normal 15 4 2 2" xfId="18853"/>
    <cellStyle name="Normal 15 4 2 3" xfId="18854"/>
    <cellStyle name="Normal 15 4 2 4" xfId="18855"/>
    <cellStyle name="Normal 15 4 2 5" xfId="18856"/>
    <cellStyle name="Normal 15 4 2 6" xfId="18857"/>
    <cellStyle name="Normal 15 4 2 7" xfId="39433"/>
    <cellStyle name="Normal 15 4 3" xfId="18858"/>
    <cellStyle name="Normal 15 4 4" xfId="18859"/>
    <cellStyle name="Normal 15 4 5" xfId="18860"/>
    <cellStyle name="Normal 15 4 6" xfId="18861"/>
    <cellStyle name="Normal 15 4 7" xfId="18862"/>
    <cellStyle name="Normal 15 4 8" xfId="18863"/>
    <cellStyle name="Normal 15 4 9" xfId="38582"/>
    <cellStyle name="Normal 15 5" xfId="18864"/>
    <cellStyle name="Normal 15 5 2" xfId="18865"/>
    <cellStyle name="Normal 15 5 3" xfId="18866"/>
    <cellStyle name="Normal 15 5 4" xfId="18867"/>
    <cellStyle name="Normal 15 5 5" xfId="18868"/>
    <cellStyle name="Normal 15 5 6" xfId="18869"/>
    <cellStyle name="Normal 15 5 7" xfId="39479"/>
    <cellStyle name="Normal 15 6" xfId="18870"/>
    <cellStyle name="Normal 15 6 2" xfId="18871"/>
    <cellStyle name="Normal 15 6 3" xfId="18872"/>
    <cellStyle name="Normal 15 6 4" xfId="18873"/>
    <cellStyle name="Normal 15 6 5" xfId="18874"/>
    <cellStyle name="Normal 15 6 6" xfId="18875"/>
    <cellStyle name="Normal 15 6 7" xfId="39381"/>
    <cellStyle name="Normal 15 7" xfId="18876"/>
    <cellStyle name="Normal 15 8" xfId="18877"/>
    <cellStyle name="Normal 15 8 2" xfId="18878"/>
    <cellStyle name="Normal 15 8 3" xfId="18879"/>
    <cellStyle name="Normal 15 8 4" xfId="18880"/>
    <cellStyle name="Normal 15 8 5" xfId="18881"/>
    <cellStyle name="Normal 15 8 6" xfId="18882"/>
    <cellStyle name="Normal 15 8 7" xfId="40217"/>
    <cellStyle name="Normal 15 9" xfId="18883"/>
    <cellStyle name="Normal 16" xfId="18884"/>
    <cellStyle name="Normal 16 2" xfId="18885"/>
    <cellStyle name="Normal 16 2 2" xfId="18886"/>
    <cellStyle name="Normal 16 3" xfId="18887"/>
    <cellStyle name="Normal 16 4" xfId="18888"/>
    <cellStyle name="Normal 17" xfId="18889"/>
    <cellStyle name="Normal 17 10" xfId="18890"/>
    <cellStyle name="Normal 17 11" xfId="38583"/>
    <cellStyle name="Normal 17 2" xfId="18891"/>
    <cellStyle name="Normal 17 2 2" xfId="18892"/>
    <cellStyle name="Normal 17 2 3" xfId="18893"/>
    <cellStyle name="Normal 17 2 4" xfId="18894"/>
    <cellStyle name="Normal 17 2 5" xfId="18895"/>
    <cellStyle name="Normal 17 2 6" xfId="18896"/>
    <cellStyle name="Normal 17 2 7" xfId="39450"/>
    <cellStyle name="Normal 17 3" xfId="18897"/>
    <cellStyle name="Normal 17 3 2" xfId="18898"/>
    <cellStyle name="Normal 17 3 3" xfId="18899"/>
    <cellStyle name="Normal 17 3 4" xfId="18900"/>
    <cellStyle name="Normal 17 3 5" xfId="18901"/>
    <cellStyle name="Normal 17 3 6" xfId="18902"/>
    <cellStyle name="Normal 17 3 7" xfId="39496"/>
    <cellStyle name="Normal 17 4" xfId="18903"/>
    <cellStyle name="Normal 17 4 2" xfId="18904"/>
    <cellStyle name="Normal 17 4 3" xfId="18905"/>
    <cellStyle name="Normal 17 4 4" xfId="18906"/>
    <cellStyle name="Normal 17 4 5" xfId="18907"/>
    <cellStyle name="Normal 17 4 6" xfId="18908"/>
    <cellStyle name="Normal 17 4 7" xfId="39382"/>
    <cellStyle name="Normal 17 5" xfId="18909"/>
    <cellStyle name="Normal 17 6" xfId="18910"/>
    <cellStyle name="Normal 17 7" xfId="18911"/>
    <cellStyle name="Normal 17 8" xfId="18912"/>
    <cellStyle name="Normal 17 9" xfId="18913"/>
    <cellStyle name="Normal 18" xfId="18914"/>
    <cellStyle name="Normal 18 2" xfId="18915"/>
    <cellStyle name="Normal 18 2 2" xfId="18916"/>
    <cellStyle name="Normal 18 3" xfId="18917"/>
    <cellStyle name="Normal 19" xfId="18918"/>
    <cellStyle name="Normal 19 2" xfId="18919"/>
    <cellStyle name="Normal 19 2 2" xfId="18920"/>
    <cellStyle name="Normal 19 3" xfId="18921"/>
    <cellStyle name="Normal 2" xfId="83"/>
    <cellStyle name="Normal 2 10" xfId="18922"/>
    <cellStyle name="Normal 2 11" xfId="18923"/>
    <cellStyle name="Normal 2 11 2" xfId="18924"/>
    <cellStyle name="Normal 2 11 2 2" xfId="18925"/>
    <cellStyle name="Normal 2 11 3" xfId="18926"/>
    <cellStyle name="Normal 2 12" xfId="18927"/>
    <cellStyle name="Normal 2 13" xfId="18928"/>
    <cellStyle name="Normal 2 13 2" xfId="18929"/>
    <cellStyle name="Normal 2 14" xfId="18930"/>
    <cellStyle name="Normal 2 15" xfId="18931"/>
    <cellStyle name="Normal 2 16" xfId="18932"/>
    <cellStyle name="Normal 2 16 10" xfId="38584"/>
    <cellStyle name="Normal 2 16 2" xfId="18933"/>
    <cellStyle name="Normal 2 16 2 2" xfId="18934"/>
    <cellStyle name="Normal 2 16 2 2 2" xfId="18935"/>
    <cellStyle name="Normal 2 16 2 2 3" xfId="18936"/>
    <cellStyle name="Normal 2 16 2 2 4" xfId="18937"/>
    <cellStyle name="Normal 2 16 2 2 5" xfId="18938"/>
    <cellStyle name="Normal 2 16 2 2 6" xfId="18939"/>
    <cellStyle name="Normal 2 16 2 2 7" xfId="39451"/>
    <cellStyle name="Normal 2 16 3" xfId="18940"/>
    <cellStyle name="Normal 2 16 3 2" xfId="18941"/>
    <cellStyle name="Normal 2 16 3 2 2" xfId="18942"/>
    <cellStyle name="Normal 2 16 3 2 3" xfId="18943"/>
    <cellStyle name="Normal 2 16 3 2 4" xfId="18944"/>
    <cellStyle name="Normal 2 16 3 2 5" xfId="18945"/>
    <cellStyle name="Normal 2 16 3 2 6" xfId="18946"/>
    <cellStyle name="Normal 2 16 3 2 7" xfId="39497"/>
    <cellStyle name="Normal 2 16 3 3" xfId="18947"/>
    <cellStyle name="Normal 2 16 3 3 2" xfId="18948"/>
    <cellStyle name="Normal 2 16 3 3 3" xfId="18949"/>
    <cellStyle name="Normal 2 16 3 3 4" xfId="18950"/>
    <cellStyle name="Normal 2 16 3 3 5" xfId="18951"/>
    <cellStyle name="Normal 2 16 3 3 6" xfId="18952"/>
    <cellStyle name="Normal 2 16 3 3 7" xfId="40012"/>
    <cellStyle name="Normal 2 16 3 4" xfId="18953"/>
    <cellStyle name="Normal 2 16 3 5" xfId="18954"/>
    <cellStyle name="Normal 2 16 3 6" xfId="18955"/>
    <cellStyle name="Normal 2 16 3 7" xfId="18956"/>
    <cellStyle name="Normal 2 16 3 8" xfId="18957"/>
    <cellStyle name="Normal 2 16 3 9" xfId="38929"/>
    <cellStyle name="Normal 2 16 4" xfId="18958"/>
    <cellStyle name="Normal 2 16 4 2" xfId="18959"/>
    <cellStyle name="Normal 2 16 4 3" xfId="18960"/>
    <cellStyle name="Normal 2 16 4 4" xfId="18961"/>
    <cellStyle name="Normal 2 16 4 5" xfId="18962"/>
    <cellStyle name="Normal 2 16 4 6" xfId="18963"/>
    <cellStyle name="Normal 2 16 4 7" xfId="39383"/>
    <cellStyle name="Normal 2 16 5" xfId="18964"/>
    <cellStyle name="Normal 2 16 6" xfId="18965"/>
    <cellStyle name="Normal 2 16 7" xfId="18966"/>
    <cellStyle name="Normal 2 16 8" xfId="18967"/>
    <cellStyle name="Normal 2 16 9" xfId="18968"/>
    <cellStyle name="Normal 2 17" xfId="18969"/>
    <cellStyle name="Normal 2 17 2" xfId="18970"/>
    <cellStyle name="Normal 2 17 2 2" xfId="18971"/>
    <cellStyle name="Normal 2 17 2 2 2" xfId="18972"/>
    <cellStyle name="Normal 2 17 2 2 2 2" xfId="18973"/>
    <cellStyle name="Normal 2 17 2 2 2 3" xfId="18974"/>
    <cellStyle name="Normal 2 17 2 2 2 4" xfId="18975"/>
    <cellStyle name="Normal 2 17 2 2 2 5" xfId="18976"/>
    <cellStyle name="Normal 2 17 2 2 2 6" xfId="18977"/>
    <cellStyle name="Normal 2 17 2 2 2 7" xfId="39811"/>
    <cellStyle name="Normal 2 17 2 2 3" xfId="18978"/>
    <cellStyle name="Normal 2 17 2 2 4" xfId="18979"/>
    <cellStyle name="Normal 2 17 2 2 5" xfId="18980"/>
    <cellStyle name="Normal 2 17 2 2 6" xfId="18981"/>
    <cellStyle name="Normal 2 17 2 2 7" xfId="18982"/>
    <cellStyle name="Normal 2 17 2 2 8" xfId="38931"/>
    <cellStyle name="Normal 2 17 2 3" xfId="18983"/>
    <cellStyle name="Normal 2 17 2 3 2" xfId="18984"/>
    <cellStyle name="Normal 2 17 2 3 3" xfId="18985"/>
    <cellStyle name="Normal 2 17 2 3 4" xfId="18986"/>
    <cellStyle name="Normal 2 17 2 3 5" xfId="18987"/>
    <cellStyle name="Normal 2 17 2 3 6" xfId="18988"/>
    <cellStyle name="Normal 2 17 2 3 7" xfId="39670"/>
    <cellStyle name="Normal 2 17 2 4" xfId="18989"/>
    <cellStyle name="Normal 2 17 2 5" xfId="18990"/>
    <cellStyle name="Normal 2 17 2 6" xfId="18991"/>
    <cellStyle name="Normal 2 17 2 7" xfId="18992"/>
    <cellStyle name="Normal 2 17 2 8" xfId="18993"/>
    <cellStyle name="Normal 2 17 2 9" xfId="38930"/>
    <cellStyle name="Normal 2 17 3" xfId="18994"/>
    <cellStyle name="Normal 2 17 3 2" xfId="18995"/>
    <cellStyle name="Normal 2 17 3 2 2" xfId="18996"/>
    <cellStyle name="Normal 2 17 3 2 3" xfId="18997"/>
    <cellStyle name="Normal 2 17 3 2 4" xfId="18998"/>
    <cellStyle name="Normal 2 17 3 2 5" xfId="18999"/>
    <cellStyle name="Normal 2 17 3 2 6" xfId="19000"/>
    <cellStyle name="Normal 2 17 3 2 7" xfId="39748"/>
    <cellStyle name="Normal 2 17 3 3" xfId="19001"/>
    <cellStyle name="Normal 2 17 3 4" xfId="19002"/>
    <cellStyle name="Normal 2 17 3 5" xfId="19003"/>
    <cellStyle name="Normal 2 17 3 6" xfId="19004"/>
    <cellStyle name="Normal 2 17 3 7" xfId="19005"/>
    <cellStyle name="Normal 2 17 3 8" xfId="38932"/>
    <cellStyle name="Normal 2 17 4" xfId="19006"/>
    <cellStyle name="Normal 2 17 5" xfId="19007"/>
    <cellStyle name="Normal 2 17 5 2" xfId="19008"/>
    <cellStyle name="Normal 2 17 5 3" xfId="19009"/>
    <cellStyle name="Normal 2 17 5 4" xfId="19010"/>
    <cellStyle name="Normal 2 17 5 5" xfId="19011"/>
    <cellStyle name="Normal 2 17 5 6" xfId="19012"/>
    <cellStyle name="Normal 2 17 5 7" xfId="39604"/>
    <cellStyle name="Normal 2 18" xfId="19013"/>
    <cellStyle name="Normal 2 18 10" xfId="19014"/>
    <cellStyle name="Normal 2 18 11" xfId="38933"/>
    <cellStyle name="Normal 2 18 2" xfId="19015"/>
    <cellStyle name="Normal 2 18 2 2" xfId="19016"/>
    <cellStyle name="Normal 2 18 2 2 2" xfId="19017"/>
    <cellStyle name="Normal 2 18 2 2 3" xfId="19018"/>
    <cellStyle name="Normal 2 18 2 2 4" xfId="19019"/>
    <cellStyle name="Normal 2 18 2 2 5" xfId="19020"/>
    <cellStyle name="Normal 2 18 2 2 6" xfId="19021"/>
    <cellStyle name="Normal 2 18 2 2 7" xfId="39783"/>
    <cellStyle name="Normal 2 18 2 3" xfId="19022"/>
    <cellStyle name="Normal 2 18 2 4" xfId="19023"/>
    <cellStyle name="Normal 2 18 2 5" xfId="19024"/>
    <cellStyle name="Normal 2 18 2 6" xfId="19025"/>
    <cellStyle name="Normal 2 18 2 7" xfId="19026"/>
    <cellStyle name="Normal 2 18 2 8" xfId="38934"/>
    <cellStyle name="Normal 2 18 3" xfId="19027"/>
    <cellStyle name="Normal 2 18 3 2" xfId="19028"/>
    <cellStyle name="Normal 2 18 3 2 2" xfId="19029"/>
    <cellStyle name="Normal 2 18 3 2 3" xfId="19030"/>
    <cellStyle name="Normal 2 18 3 2 4" xfId="19031"/>
    <cellStyle name="Normal 2 18 3 2 5" xfId="19032"/>
    <cellStyle name="Normal 2 18 3 2 6" xfId="19033"/>
    <cellStyle name="Normal 2 18 3 2 7" xfId="39926"/>
    <cellStyle name="Normal 2 18 3 3" xfId="19034"/>
    <cellStyle name="Normal 2 18 3 4" xfId="19035"/>
    <cellStyle name="Normal 2 18 3 5" xfId="19036"/>
    <cellStyle name="Normal 2 18 3 6" xfId="19037"/>
    <cellStyle name="Normal 2 18 3 7" xfId="19038"/>
    <cellStyle name="Normal 2 18 3 8" xfId="38935"/>
    <cellStyle name="Normal 2 18 4" xfId="19039"/>
    <cellStyle name="Normal 2 18 4 2" xfId="19040"/>
    <cellStyle name="Normal 2 18 4 2 2" xfId="19041"/>
    <cellStyle name="Normal 2 18 4 2 3" xfId="19042"/>
    <cellStyle name="Normal 2 18 4 2 4" xfId="19043"/>
    <cellStyle name="Normal 2 18 4 2 5" xfId="19044"/>
    <cellStyle name="Normal 2 18 4 2 6" xfId="19045"/>
    <cellStyle name="Normal 2 18 4 2 7" xfId="39997"/>
    <cellStyle name="Normal 2 18 4 3" xfId="19046"/>
    <cellStyle name="Normal 2 18 4 4" xfId="19047"/>
    <cellStyle name="Normal 2 18 4 5" xfId="19048"/>
    <cellStyle name="Normal 2 18 4 6" xfId="19049"/>
    <cellStyle name="Normal 2 18 4 7" xfId="19050"/>
    <cellStyle name="Normal 2 18 4 8" xfId="38936"/>
    <cellStyle name="Normal 2 18 5" xfId="19051"/>
    <cellStyle name="Normal 2 18 5 2" xfId="19052"/>
    <cellStyle name="Normal 2 18 5 3" xfId="19053"/>
    <cellStyle name="Normal 2 18 5 4" xfId="19054"/>
    <cellStyle name="Normal 2 18 5 5" xfId="19055"/>
    <cellStyle name="Normal 2 18 5 6" xfId="19056"/>
    <cellStyle name="Normal 2 18 5 7" xfId="39642"/>
    <cellStyle name="Normal 2 18 6" xfId="19057"/>
    <cellStyle name="Normal 2 18 7" xfId="19058"/>
    <cellStyle name="Normal 2 18 8" xfId="19059"/>
    <cellStyle name="Normal 2 18 9" xfId="19060"/>
    <cellStyle name="Normal 2 19" xfId="19061"/>
    <cellStyle name="Normal 2 19 10" xfId="38937"/>
    <cellStyle name="Normal 2 19 2" xfId="19062"/>
    <cellStyle name="Normal 2 19 2 2" xfId="19063"/>
    <cellStyle name="Normal 2 19 2 2 2" xfId="19064"/>
    <cellStyle name="Normal 2 19 2 2 3" xfId="19065"/>
    <cellStyle name="Normal 2 19 2 2 4" xfId="19066"/>
    <cellStyle name="Normal 2 19 2 2 5" xfId="19067"/>
    <cellStyle name="Normal 2 19 2 2 6" xfId="19068"/>
    <cellStyle name="Normal 2 19 2 2 7" xfId="39927"/>
    <cellStyle name="Normal 2 19 2 3" xfId="19069"/>
    <cellStyle name="Normal 2 19 2 4" xfId="19070"/>
    <cellStyle name="Normal 2 19 2 5" xfId="19071"/>
    <cellStyle name="Normal 2 19 2 6" xfId="19072"/>
    <cellStyle name="Normal 2 19 2 7" xfId="19073"/>
    <cellStyle name="Normal 2 19 2 8" xfId="38938"/>
    <cellStyle name="Normal 2 19 3" xfId="19074"/>
    <cellStyle name="Normal 2 19 4" xfId="19075"/>
    <cellStyle name="Normal 2 19 4 2" xfId="19076"/>
    <cellStyle name="Normal 2 19 4 3" xfId="19077"/>
    <cellStyle name="Normal 2 19 4 4" xfId="19078"/>
    <cellStyle name="Normal 2 19 4 5" xfId="19079"/>
    <cellStyle name="Normal 2 19 4 6" xfId="19080"/>
    <cellStyle name="Normal 2 19 4 7" xfId="39718"/>
    <cellStyle name="Normal 2 19 5" xfId="19081"/>
    <cellStyle name="Normal 2 19 6" xfId="19082"/>
    <cellStyle name="Normal 2 19 7" xfId="19083"/>
    <cellStyle name="Normal 2 19 8" xfId="19084"/>
    <cellStyle name="Normal 2 19 9" xfId="19085"/>
    <cellStyle name="Normal 2 2" xfId="336"/>
    <cellStyle name="Normal 2 2 10" xfId="19086"/>
    <cellStyle name="Normal 2 2 11" xfId="19087"/>
    <cellStyle name="Normal 2 2 11 2" xfId="19088"/>
    <cellStyle name="Normal 2 2 11 2 2" xfId="19089"/>
    <cellStyle name="Normal 2 2 11 2 3" xfId="19090"/>
    <cellStyle name="Normal 2 2 11 2 4" xfId="19091"/>
    <cellStyle name="Normal 2 2 11 2 5" xfId="19092"/>
    <cellStyle name="Normal 2 2 11 2 6" xfId="19093"/>
    <cellStyle name="Normal 2 2 11 2 7" xfId="40011"/>
    <cellStyle name="Normal 2 2 11 3" xfId="19094"/>
    <cellStyle name="Normal 2 2 11 4" xfId="19095"/>
    <cellStyle name="Normal 2 2 11 5" xfId="19096"/>
    <cellStyle name="Normal 2 2 11 6" xfId="19097"/>
    <cellStyle name="Normal 2 2 11 7" xfId="19098"/>
    <cellStyle name="Normal 2 2 11 8" xfId="38939"/>
    <cellStyle name="Normal 2 2 12" xfId="19099"/>
    <cellStyle name="Normal 2 2 13" xfId="38585"/>
    <cellStyle name="Normal 2 2 2" xfId="19100"/>
    <cellStyle name="Normal 2 2 2 2" xfId="19101"/>
    <cellStyle name="Normal 2 2 3" xfId="19102"/>
    <cellStyle name="Normal 2 2 3 2" xfId="19103"/>
    <cellStyle name="Normal 2 2 4" xfId="19104"/>
    <cellStyle name="Normal 2 2 5" xfId="19105"/>
    <cellStyle name="Normal 2 2 6" xfId="19106"/>
    <cellStyle name="Normal 2 2 6 2" xfId="19107"/>
    <cellStyle name="Normal 2 2 6 2 2" xfId="19108"/>
    <cellStyle name="Normal 2 2 6 3" xfId="19109"/>
    <cellStyle name="Normal 2 2 7" xfId="19110"/>
    <cellStyle name="Normal 2 2 7 2" xfId="19111"/>
    <cellStyle name="Normal 2 2 7 2 2" xfId="19112"/>
    <cellStyle name="Normal 2 2 7 3" xfId="19113"/>
    <cellStyle name="Normal 2 2 8" xfId="19114"/>
    <cellStyle name="Normal 2 2 9" xfId="19115"/>
    <cellStyle name="Normal 2 2_EDB010" xfId="19116"/>
    <cellStyle name="Normal 2 20" xfId="19117"/>
    <cellStyle name="Normal 2 20 10" xfId="38940"/>
    <cellStyle name="Normal 2 20 2" xfId="19118"/>
    <cellStyle name="Normal 2 20 2 2" xfId="19119"/>
    <cellStyle name="Normal 2 20 2 2 2" xfId="19120"/>
    <cellStyle name="Normal 2 20 2 2 3" xfId="19121"/>
    <cellStyle name="Normal 2 20 2 2 4" xfId="19122"/>
    <cellStyle name="Normal 2 20 2 2 5" xfId="19123"/>
    <cellStyle name="Normal 2 20 2 2 6" xfId="19124"/>
    <cellStyle name="Normal 2 20 2 2 7" xfId="39928"/>
    <cellStyle name="Normal 2 20 2 3" xfId="19125"/>
    <cellStyle name="Normal 2 20 2 4" xfId="19126"/>
    <cellStyle name="Normal 2 20 2 5" xfId="19127"/>
    <cellStyle name="Normal 2 20 2 6" xfId="19128"/>
    <cellStyle name="Normal 2 20 2 7" xfId="19129"/>
    <cellStyle name="Normal 2 20 2 8" xfId="38941"/>
    <cellStyle name="Normal 2 20 3" xfId="19130"/>
    <cellStyle name="Normal 2 20 3 2" xfId="19131"/>
    <cellStyle name="Normal 2 20 3 2 2" xfId="19132"/>
    <cellStyle name="Normal 2 20 3 2 3" xfId="19133"/>
    <cellStyle name="Normal 2 20 3 2 4" xfId="19134"/>
    <cellStyle name="Normal 2 20 3 2 5" xfId="19135"/>
    <cellStyle name="Normal 2 20 3 2 6" xfId="19136"/>
    <cellStyle name="Normal 2 20 3 2 7" xfId="39988"/>
    <cellStyle name="Normal 2 20 3 3" xfId="19137"/>
    <cellStyle name="Normal 2 20 3 4" xfId="19138"/>
    <cellStyle name="Normal 2 20 3 5" xfId="19139"/>
    <cellStyle name="Normal 2 20 3 6" xfId="19140"/>
    <cellStyle name="Normal 2 20 3 7" xfId="19141"/>
    <cellStyle name="Normal 2 20 3 8" xfId="38942"/>
    <cellStyle name="Normal 2 20 4" xfId="19142"/>
    <cellStyle name="Normal 2 20 4 2" xfId="19143"/>
    <cellStyle name="Normal 2 20 4 3" xfId="19144"/>
    <cellStyle name="Normal 2 20 4 4" xfId="19145"/>
    <cellStyle name="Normal 2 20 4 5" xfId="19146"/>
    <cellStyle name="Normal 2 20 4 6" xfId="19147"/>
    <cellStyle name="Normal 2 20 4 7" xfId="39868"/>
    <cellStyle name="Normal 2 20 5" xfId="19148"/>
    <cellStyle name="Normal 2 20 6" xfId="19149"/>
    <cellStyle name="Normal 2 20 7" xfId="19150"/>
    <cellStyle name="Normal 2 20 8" xfId="19151"/>
    <cellStyle name="Normal 2 20 9" xfId="19152"/>
    <cellStyle name="Normal 2 21" xfId="19153"/>
    <cellStyle name="Normal 2 21 2" xfId="19154"/>
    <cellStyle name="Normal 2 21 3" xfId="19155"/>
    <cellStyle name="Normal 2 21 3 2" xfId="19156"/>
    <cellStyle name="Normal 2 21 3 3" xfId="19157"/>
    <cellStyle name="Normal 2 21 3 4" xfId="19158"/>
    <cellStyle name="Normal 2 21 3 5" xfId="19159"/>
    <cellStyle name="Normal 2 21 3 6" xfId="19160"/>
    <cellStyle name="Normal 2 21 3 7" xfId="39929"/>
    <cellStyle name="Normal 2 21 4" xfId="19161"/>
    <cellStyle name="Normal 2 21 5" xfId="19162"/>
    <cellStyle name="Normal 2 21 6" xfId="19163"/>
    <cellStyle name="Normal 2 21 7" xfId="19164"/>
    <cellStyle name="Normal 2 21 8" xfId="19165"/>
    <cellStyle name="Normal 2 21 9" xfId="38943"/>
    <cellStyle name="Normal 2 22" xfId="19166"/>
    <cellStyle name="Normal 2 22 2" xfId="19167"/>
    <cellStyle name="Normal 2 22 2 2" xfId="19168"/>
    <cellStyle name="Normal 2 22 2 3" xfId="19169"/>
    <cellStyle name="Normal 2 22 2 4" xfId="19170"/>
    <cellStyle name="Normal 2 22 2 5" xfId="19171"/>
    <cellStyle name="Normal 2 22 2 6" xfId="19172"/>
    <cellStyle name="Normal 2 22 2 7" xfId="39930"/>
    <cellStyle name="Normal 2 22 3" xfId="19173"/>
    <cellStyle name="Normal 2 22 4" xfId="19174"/>
    <cellStyle name="Normal 2 22 5" xfId="19175"/>
    <cellStyle name="Normal 2 22 6" xfId="19176"/>
    <cellStyle name="Normal 2 22 7" xfId="19177"/>
    <cellStyle name="Normal 2 22 8" xfId="38944"/>
    <cellStyle name="Normal 2 23" xfId="19178"/>
    <cellStyle name="Normal 2 23 2" xfId="19179"/>
    <cellStyle name="Normal 2 23 2 2" xfId="19180"/>
    <cellStyle name="Normal 2 23 2 3" xfId="19181"/>
    <cellStyle name="Normal 2 23 2 4" xfId="19182"/>
    <cellStyle name="Normal 2 23 2 5" xfId="19183"/>
    <cellStyle name="Normal 2 23 2 6" xfId="19184"/>
    <cellStyle name="Normal 2 23 2 7" xfId="39931"/>
    <cellStyle name="Normal 2 23 3" xfId="19185"/>
    <cellStyle name="Normal 2 23 4" xfId="19186"/>
    <cellStyle name="Normal 2 23 5" xfId="19187"/>
    <cellStyle name="Normal 2 23 6" xfId="19188"/>
    <cellStyle name="Normal 2 23 7" xfId="19189"/>
    <cellStyle name="Normal 2 23 8" xfId="38945"/>
    <cellStyle name="Normal 2 24" xfId="19190"/>
    <cellStyle name="Normal 2 24 2" xfId="19191"/>
    <cellStyle name="Normal 2 24 2 2" xfId="19192"/>
    <cellStyle name="Normal 2 24 2 3" xfId="19193"/>
    <cellStyle name="Normal 2 24 2 4" xfId="19194"/>
    <cellStyle name="Normal 2 24 2 5" xfId="19195"/>
    <cellStyle name="Normal 2 24 2 6" xfId="19196"/>
    <cellStyle name="Normal 2 24 2 7" xfId="39932"/>
    <cellStyle name="Normal 2 24 3" xfId="19197"/>
    <cellStyle name="Normal 2 24 4" xfId="19198"/>
    <cellStyle name="Normal 2 24 5" xfId="19199"/>
    <cellStyle name="Normal 2 24 6" xfId="19200"/>
    <cellStyle name="Normal 2 24 7" xfId="19201"/>
    <cellStyle name="Normal 2 24 8" xfId="38946"/>
    <cellStyle name="Normal 2 25" xfId="19202"/>
    <cellStyle name="Normal 2 25 2" xfId="19203"/>
    <cellStyle name="Normal 2 25 2 2" xfId="19204"/>
    <cellStyle name="Normal 2 25 2 3" xfId="19205"/>
    <cellStyle name="Normal 2 25 2 4" xfId="19206"/>
    <cellStyle name="Normal 2 25 2 5" xfId="19207"/>
    <cellStyle name="Normal 2 25 2 6" xfId="19208"/>
    <cellStyle name="Normal 2 25 2 7" xfId="39933"/>
    <cellStyle name="Normal 2 25 3" xfId="19209"/>
    <cellStyle name="Normal 2 25 4" xfId="19210"/>
    <cellStyle name="Normal 2 25 5" xfId="19211"/>
    <cellStyle name="Normal 2 25 6" xfId="19212"/>
    <cellStyle name="Normal 2 25 7" xfId="19213"/>
    <cellStyle name="Normal 2 25 8" xfId="38947"/>
    <cellStyle name="Normal 2 26" xfId="19214"/>
    <cellStyle name="Normal 2 26 2" xfId="19215"/>
    <cellStyle name="Normal 2 26 2 2" xfId="19216"/>
    <cellStyle name="Normal 2 26 2 3" xfId="19217"/>
    <cellStyle name="Normal 2 26 2 4" xfId="19218"/>
    <cellStyle name="Normal 2 26 2 5" xfId="19219"/>
    <cellStyle name="Normal 2 26 2 6" xfId="19220"/>
    <cellStyle name="Normal 2 26 2 7" xfId="39934"/>
    <cellStyle name="Normal 2 26 3" xfId="19221"/>
    <cellStyle name="Normal 2 26 4" xfId="19222"/>
    <cellStyle name="Normal 2 26 5" xfId="19223"/>
    <cellStyle name="Normal 2 26 6" xfId="19224"/>
    <cellStyle name="Normal 2 26 7" xfId="19225"/>
    <cellStyle name="Normal 2 26 8" xfId="38948"/>
    <cellStyle name="Normal 2 27" xfId="19226"/>
    <cellStyle name="Normal 2 27 2" xfId="19227"/>
    <cellStyle name="Normal 2 27 2 2" xfId="19228"/>
    <cellStyle name="Normal 2 27 2 2 2" xfId="19229"/>
    <cellStyle name="Normal 2 27 2 2 3" xfId="19230"/>
    <cellStyle name="Normal 2 27 2 2 4" xfId="19231"/>
    <cellStyle name="Normal 2 27 2 2 5" xfId="19232"/>
    <cellStyle name="Normal 2 27 2 2 6" xfId="19233"/>
    <cellStyle name="Normal 2 27 2 2 7" xfId="40023"/>
    <cellStyle name="Normal 2 27 2 3" xfId="19234"/>
    <cellStyle name="Normal 2 27 2 4" xfId="19235"/>
    <cellStyle name="Normal 2 27 2 5" xfId="19236"/>
    <cellStyle name="Normal 2 27 2 6" xfId="19237"/>
    <cellStyle name="Normal 2 27 2 7" xfId="19238"/>
    <cellStyle name="Normal 2 27 2 8" xfId="38949"/>
    <cellStyle name="Normal 2 28" xfId="19239"/>
    <cellStyle name="Normal 2 28 2" xfId="19240"/>
    <cellStyle name="Normal 2 28 3" xfId="19241"/>
    <cellStyle name="Normal 2 28 4" xfId="19242"/>
    <cellStyle name="Normal 2 28 5" xfId="19243"/>
    <cellStyle name="Normal 2 28 6" xfId="19244"/>
    <cellStyle name="Normal 2 28 7" xfId="39562"/>
    <cellStyle name="Normal 2 3" xfId="337"/>
    <cellStyle name="Normal 2 3 2" xfId="19245"/>
    <cellStyle name="Normal 2 3 3" xfId="19246"/>
    <cellStyle name="Normal 2 3 3 2" xfId="19247"/>
    <cellStyle name="Normal 2 3 3 2 2" xfId="19248"/>
    <cellStyle name="Normal 2 3 3 3" xfId="19249"/>
    <cellStyle name="Normal 2 3 4" xfId="19250"/>
    <cellStyle name="Normal 2 3 4 2" xfId="19251"/>
    <cellStyle name="Normal 2 3 4 2 2" xfId="19252"/>
    <cellStyle name="Normal 2 3 4 3" xfId="19253"/>
    <cellStyle name="Normal 2 3 5" xfId="19254"/>
    <cellStyle name="Normal 2 3 6" xfId="19255"/>
    <cellStyle name="Normal 2 3 7" xfId="38586"/>
    <cellStyle name="Normal 2 4" xfId="19256"/>
    <cellStyle name="Normal 2 4 10" xfId="19257"/>
    <cellStyle name="Normal 2 4 11" xfId="19258"/>
    <cellStyle name="Normal 2 4 12" xfId="38587"/>
    <cellStyle name="Normal 2 4 2" xfId="19259"/>
    <cellStyle name="Normal 2 4 3" xfId="19260"/>
    <cellStyle name="Normal 2 4 4" xfId="19261"/>
    <cellStyle name="Normal 2 4 4 2" xfId="19262"/>
    <cellStyle name="Normal 2 4 4 2 2" xfId="19263"/>
    <cellStyle name="Normal 2 4 4 2 3" xfId="19264"/>
    <cellStyle name="Normal 2 4 4 2 4" xfId="19265"/>
    <cellStyle name="Normal 2 4 4 2 5" xfId="19266"/>
    <cellStyle name="Normal 2 4 4 2 6" xfId="19267"/>
    <cellStyle name="Normal 2 4 4 2 7" xfId="39452"/>
    <cellStyle name="Normal 2 4 5" xfId="19268"/>
    <cellStyle name="Normal 2 4 5 2" xfId="19269"/>
    <cellStyle name="Normal 2 4 5 3" xfId="19270"/>
    <cellStyle name="Normal 2 4 5 4" xfId="19271"/>
    <cellStyle name="Normal 2 4 5 5" xfId="19272"/>
    <cellStyle name="Normal 2 4 5 6" xfId="19273"/>
    <cellStyle name="Normal 2 4 5 7" xfId="39498"/>
    <cellStyle name="Normal 2 4 6" xfId="19274"/>
    <cellStyle name="Normal 2 4 6 2" xfId="19275"/>
    <cellStyle name="Normal 2 4 6 3" xfId="19276"/>
    <cellStyle name="Normal 2 4 6 4" xfId="19277"/>
    <cellStyle name="Normal 2 4 6 5" xfId="19278"/>
    <cellStyle name="Normal 2 4 6 6" xfId="19279"/>
    <cellStyle name="Normal 2 4 6 7" xfId="39384"/>
    <cellStyle name="Normal 2 4 7" xfId="19280"/>
    <cellStyle name="Normal 2 4 8" xfId="19281"/>
    <cellStyle name="Normal 2 4 9" xfId="19282"/>
    <cellStyle name="Normal 2 5" xfId="19283"/>
    <cellStyle name="Normal 2 5 2" xfId="19284"/>
    <cellStyle name="Normal 2 5 3" xfId="19285"/>
    <cellStyle name="Normal 2 6" xfId="19286"/>
    <cellStyle name="Normal 2 6 2" xfId="19287"/>
    <cellStyle name="Normal 2 7" xfId="19288"/>
    <cellStyle name="Normal 2 8" xfId="19289"/>
    <cellStyle name="Normal 2 9" xfId="19290"/>
    <cellStyle name="Normal 2_Menu" xfId="19291"/>
    <cellStyle name="Normal 20" xfId="19292"/>
    <cellStyle name="Normal 21" xfId="19293"/>
    <cellStyle name="Normal 22" xfId="338"/>
    <cellStyle name="Normal 22 2" xfId="19294"/>
    <cellStyle name="Normal 22 2 2" xfId="339"/>
    <cellStyle name="Normal 23" xfId="19295"/>
    <cellStyle name="Normal 23 2" xfId="19296"/>
    <cellStyle name="Normal 24" xfId="19297"/>
    <cellStyle name="Normal 24 2" xfId="19298"/>
    <cellStyle name="Normal 24 2 10" xfId="38950"/>
    <cellStyle name="Normal 24 2 2" xfId="19299"/>
    <cellStyle name="Normal 24 2 2 2" xfId="19300"/>
    <cellStyle name="Normal 24 2 2 2 2" xfId="19301"/>
    <cellStyle name="Normal 24 2 2 2 2 2" xfId="19302"/>
    <cellStyle name="Normal 24 2 2 2 2 3" xfId="19303"/>
    <cellStyle name="Normal 24 2 2 2 2 4" xfId="19304"/>
    <cellStyle name="Normal 24 2 2 2 2 5" xfId="19305"/>
    <cellStyle name="Normal 24 2 2 2 2 6" xfId="19306"/>
    <cellStyle name="Normal 24 2 2 2 2 7" xfId="39830"/>
    <cellStyle name="Normal 24 2 2 2 3" xfId="19307"/>
    <cellStyle name="Normal 24 2 2 2 4" xfId="19308"/>
    <cellStyle name="Normal 24 2 2 2 5" xfId="19309"/>
    <cellStyle name="Normal 24 2 2 2 6" xfId="19310"/>
    <cellStyle name="Normal 24 2 2 2 7" xfId="19311"/>
    <cellStyle name="Normal 24 2 2 2 8" xfId="38952"/>
    <cellStyle name="Normal 24 2 2 3" xfId="19312"/>
    <cellStyle name="Normal 24 2 2 3 2" xfId="19313"/>
    <cellStyle name="Normal 24 2 2 3 3" xfId="19314"/>
    <cellStyle name="Normal 24 2 2 3 4" xfId="19315"/>
    <cellStyle name="Normal 24 2 2 3 5" xfId="19316"/>
    <cellStyle name="Normal 24 2 2 3 6" xfId="19317"/>
    <cellStyle name="Normal 24 2 2 3 7" xfId="39689"/>
    <cellStyle name="Normal 24 2 2 4" xfId="19318"/>
    <cellStyle name="Normal 24 2 2 5" xfId="19319"/>
    <cellStyle name="Normal 24 2 2 6" xfId="19320"/>
    <cellStyle name="Normal 24 2 2 7" xfId="19321"/>
    <cellStyle name="Normal 24 2 2 8" xfId="19322"/>
    <cellStyle name="Normal 24 2 2 9" xfId="38951"/>
    <cellStyle name="Normal 24 2 3" xfId="19323"/>
    <cellStyle name="Normal 24 2 3 2" xfId="19324"/>
    <cellStyle name="Normal 24 2 3 2 2" xfId="19325"/>
    <cellStyle name="Normal 24 2 3 2 3" xfId="19326"/>
    <cellStyle name="Normal 24 2 3 2 4" xfId="19327"/>
    <cellStyle name="Normal 24 2 3 2 5" xfId="19328"/>
    <cellStyle name="Normal 24 2 3 2 6" xfId="19329"/>
    <cellStyle name="Normal 24 2 3 2 7" xfId="39767"/>
    <cellStyle name="Normal 24 2 3 3" xfId="19330"/>
    <cellStyle name="Normal 24 2 3 4" xfId="19331"/>
    <cellStyle name="Normal 24 2 3 5" xfId="19332"/>
    <cellStyle name="Normal 24 2 3 6" xfId="19333"/>
    <cellStyle name="Normal 24 2 3 7" xfId="19334"/>
    <cellStyle name="Normal 24 2 3 8" xfId="38953"/>
    <cellStyle name="Normal 24 2 4" xfId="19335"/>
    <cellStyle name="Normal 24 2 4 2" xfId="19336"/>
    <cellStyle name="Normal 24 2 4 3" xfId="19337"/>
    <cellStyle name="Normal 24 2 4 4" xfId="19338"/>
    <cellStyle name="Normal 24 2 4 5" xfId="19339"/>
    <cellStyle name="Normal 24 2 4 6" xfId="19340"/>
    <cellStyle name="Normal 24 2 4 7" xfId="39623"/>
    <cellStyle name="Normal 24 2 5" xfId="19341"/>
    <cellStyle name="Normal 24 2 6" xfId="19342"/>
    <cellStyle name="Normal 24 2 7" xfId="19343"/>
    <cellStyle name="Normal 24 2 8" xfId="19344"/>
    <cellStyle name="Normal 24 2 9" xfId="19345"/>
    <cellStyle name="Normal 24 3" xfId="19346"/>
    <cellStyle name="Normal 24 3 2" xfId="19347"/>
    <cellStyle name="Normal 24 3 2 2" xfId="19348"/>
    <cellStyle name="Normal 24 3 2 2 2" xfId="19349"/>
    <cellStyle name="Normal 24 3 2 2 3" xfId="19350"/>
    <cellStyle name="Normal 24 3 2 2 4" xfId="19351"/>
    <cellStyle name="Normal 24 3 2 2 5" xfId="19352"/>
    <cellStyle name="Normal 24 3 2 2 6" xfId="19353"/>
    <cellStyle name="Normal 24 3 2 2 7" xfId="39794"/>
    <cellStyle name="Normal 24 3 2 3" xfId="19354"/>
    <cellStyle name="Normal 24 3 2 4" xfId="19355"/>
    <cellStyle name="Normal 24 3 2 5" xfId="19356"/>
    <cellStyle name="Normal 24 3 2 6" xfId="19357"/>
    <cellStyle name="Normal 24 3 2 7" xfId="19358"/>
    <cellStyle name="Normal 24 3 2 8" xfId="38955"/>
    <cellStyle name="Normal 24 3 3" xfId="19359"/>
    <cellStyle name="Normal 24 3 3 2" xfId="19360"/>
    <cellStyle name="Normal 24 3 3 3" xfId="19361"/>
    <cellStyle name="Normal 24 3 3 4" xfId="19362"/>
    <cellStyle name="Normal 24 3 3 5" xfId="19363"/>
    <cellStyle name="Normal 24 3 3 6" xfId="19364"/>
    <cellStyle name="Normal 24 3 3 7" xfId="39653"/>
    <cellStyle name="Normal 24 3 4" xfId="19365"/>
    <cellStyle name="Normal 24 3 5" xfId="19366"/>
    <cellStyle name="Normal 24 3 6" xfId="19367"/>
    <cellStyle name="Normal 24 3 7" xfId="19368"/>
    <cellStyle name="Normal 24 3 8" xfId="19369"/>
    <cellStyle name="Normal 24 3 9" xfId="38954"/>
    <cellStyle name="Normal 24 4" xfId="19370"/>
    <cellStyle name="Normal 24 4 2" xfId="19371"/>
    <cellStyle name="Normal 24 4 2 2" xfId="19372"/>
    <cellStyle name="Normal 24 4 2 2 2" xfId="19373"/>
    <cellStyle name="Normal 24 4 2 2 3" xfId="19374"/>
    <cellStyle name="Normal 24 4 2 2 4" xfId="19375"/>
    <cellStyle name="Normal 24 4 2 2 5" xfId="19376"/>
    <cellStyle name="Normal 24 4 2 2 6" xfId="19377"/>
    <cellStyle name="Normal 24 4 2 2 7" xfId="39854"/>
    <cellStyle name="Normal 24 4 2 3" xfId="19378"/>
    <cellStyle name="Normal 24 4 2 4" xfId="19379"/>
    <cellStyle name="Normal 24 4 2 5" xfId="19380"/>
    <cellStyle name="Normal 24 4 2 6" xfId="19381"/>
    <cellStyle name="Normal 24 4 2 7" xfId="19382"/>
    <cellStyle name="Normal 24 4 2 8" xfId="38957"/>
    <cellStyle name="Normal 24 4 3" xfId="19383"/>
    <cellStyle name="Normal 24 4 3 2" xfId="19384"/>
    <cellStyle name="Normal 24 4 3 3" xfId="19385"/>
    <cellStyle name="Normal 24 4 3 4" xfId="19386"/>
    <cellStyle name="Normal 24 4 3 5" xfId="19387"/>
    <cellStyle name="Normal 24 4 3 6" xfId="19388"/>
    <cellStyle name="Normal 24 4 3 7" xfId="39713"/>
    <cellStyle name="Normal 24 4 4" xfId="19389"/>
    <cellStyle name="Normal 24 4 5" xfId="19390"/>
    <cellStyle name="Normal 24 4 6" xfId="19391"/>
    <cellStyle name="Normal 24 4 7" xfId="19392"/>
    <cellStyle name="Normal 24 4 8" xfId="19393"/>
    <cellStyle name="Normal 24 4 9" xfId="38956"/>
    <cellStyle name="Normal 24 5" xfId="19394"/>
    <cellStyle name="Normal 24 5 2" xfId="19395"/>
    <cellStyle name="Normal 24 5 2 2" xfId="19396"/>
    <cellStyle name="Normal 24 5 2 3" xfId="19397"/>
    <cellStyle name="Normal 24 5 2 4" xfId="19398"/>
    <cellStyle name="Normal 24 5 2 5" xfId="19399"/>
    <cellStyle name="Normal 24 5 2 6" xfId="19400"/>
    <cellStyle name="Normal 24 5 2 7" xfId="39729"/>
    <cellStyle name="Normal 24 5 3" xfId="19401"/>
    <cellStyle name="Normal 24 5 4" xfId="19402"/>
    <cellStyle name="Normal 24 5 5" xfId="19403"/>
    <cellStyle name="Normal 24 5 6" xfId="19404"/>
    <cellStyle name="Normal 24 5 7" xfId="19405"/>
    <cellStyle name="Normal 24 5 8" xfId="38958"/>
    <cellStyle name="Normal 24 6" xfId="19406"/>
    <cellStyle name="Normal 24 7" xfId="19407"/>
    <cellStyle name="Normal 24 7 2" xfId="19408"/>
    <cellStyle name="Normal 24 7 3" xfId="19409"/>
    <cellStyle name="Normal 24 7 4" xfId="19410"/>
    <cellStyle name="Normal 24 7 5" xfId="19411"/>
    <cellStyle name="Normal 24 7 6" xfId="19412"/>
    <cellStyle name="Normal 24 7 7" xfId="39587"/>
    <cellStyle name="Normal 25" xfId="19413"/>
    <cellStyle name="Normal 25 2" xfId="19414"/>
    <cellStyle name="Normal 25 2 10" xfId="38959"/>
    <cellStyle name="Normal 25 2 2" xfId="19415"/>
    <cellStyle name="Normal 25 2 2 2" xfId="19416"/>
    <cellStyle name="Normal 25 2 2 2 2" xfId="19417"/>
    <cellStyle name="Normal 25 2 2 2 2 2" xfId="19418"/>
    <cellStyle name="Normal 25 2 2 2 2 3" xfId="19419"/>
    <cellStyle name="Normal 25 2 2 2 2 4" xfId="19420"/>
    <cellStyle name="Normal 25 2 2 2 2 5" xfId="19421"/>
    <cellStyle name="Normal 25 2 2 2 2 6" xfId="19422"/>
    <cellStyle name="Normal 25 2 2 2 2 7" xfId="39833"/>
    <cellStyle name="Normal 25 2 2 2 3" xfId="19423"/>
    <cellStyle name="Normal 25 2 2 2 4" xfId="19424"/>
    <cellStyle name="Normal 25 2 2 2 5" xfId="19425"/>
    <cellStyle name="Normal 25 2 2 2 6" xfId="19426"/>
    <cellStyle name="Normal 25 2 2 2 7" xfId="19427"/>
    <cellStyle name="Normal 25 2 2 2 8" xfId="38961"/>
    <cellStyle name="Normal 25 2 2 3" xfId="19428"/>
    <cellStyle name="Normal 25 2 2 3 2" xfId="19429"/>
    <cellStyle name="Normal 25 2 2 3 3" xfId="19430"/>
    <cellStyle name="Normal 25 2 2 3 4" xfId="19431"/>
    <cellStyle name="Normal 25 2 2 3 5" xfId="19432"/>
    <cellStyle name="Normal 25 2 2 3 6" xfId="19433"/>
    <cellStyle name="Normal 25 2 2 3 7" xfId="39692"/>
    <cellStyle name="Normal 25 2 2 4" xfId="19434"/>
    <cellStyle name="Normal 25 2 2 5" xfId="19435"/>
    <cellStyle name="Normal 25 2 2 6" xfId="19436"/>
    <cellStyle name="Normal 25 2 2 7" xfId="19437"/>
    <cellStyle name="Normal 25 2 2 8" xfId="19438"/>
    <cellStyle name="Normal 25 2 2 9" xfId="38960"/>
    <cellStyle name="Normal 25 2 3" xfId="19439"/>
    <cellStyle name="Normal 25 2 3 2" xfId="19440"/>
    <cellStyle name="Normal 25 2 3 2 2" xfId="19441"/>
    <cellStyle name="Normal 25 2 3 2 3" xfId="19442"/>
    <cellStyle name="Normal 25 2 3 2 4" xfId="19443"/>
    <cellStyle name="Normal 25 2 3 2 5" xfId="19444"/>
    <cellStyle name="Normal 25 2 3 2 6" xfId="19445"/>
    <cellStyle name="Normal 25 2 3 2 7" xfId="39770"/>
    <cellStyle name="Normal 25 2 3 3" xfId="19446"/>
    <cellStyle name="Normal 25 2 3 4" xfId="19447"/>
    <cellStyle name="Normal 25 2 3 5" xfId="19448"/>
    <cellStyle name="Normal 25 2 3 6" xfId="19449"/>
    <cellStyle name="Normal 25 2 3 7" xfId="19450"/>
    <cellStyle name="Normal 25 2 3 8" xfId="38962"/>
    <cellStyle name="Normal 25 2 4" xfId="19451"/>
    <cellStyle name="Normal 25 2 4 2" xfId="19452"/>
    <cellStyle name="Normal 25 2 4 3" xfId="19453"/>
    <cellStyle name="Normal 25 2 4 4" xfId="19454"/>
    <cellStyle name="Normal 25 2 4 5" xfId="19455"/>
    <cellStyle name="Normal 25 2 4 6" xfId="19456"/>
    <cellStyle name="Normal 25 2 4 7" xfId="39626"/>
    <cellStyle name="Normal 25 2 5" xfId="19457"/>
    <cellStyle name="Normal 25 2 6" xfId="19458"/>
    <cellStyle name="Normal 25 2 7" xfId="19459"/>
    <cellStyle name="Normal 25 2 8" xfId="19460"/>
    <cellStyle name="Normal 25 2 9" xfId="19461"/>
    <cellStyle name="Normal 25 3" xfId="19462"/>
    <cellStyle name="Normal 25 3 10" xfId="38963"/>
    <cellStyle name="Normal 25 3 2" xfId="19463"/>
    <cellStyle name="Normal 25 3 2 2" xfId="19464"/>
    <cellStyle name="Normal 25 3 2 2 2" xfId="19465"/>
    <cellStyle name="Normal 25 3 2 2 2 2" xfId="19466"/>
    <cellStyle name="Normal 25 3 2 2 2 3" xfId="19467"/>
    <cellStyle name="Normal 25 3 2 2 2 4" xfId="19468"/>
    <cellStyle name="Normal 25 3 2 2 2 5" xfId="19469"/>
    <cellStyle name="Normal 25 3 2 2 2 6" xfId="19470"/>
    <cellStyle name="Normal 25 3 2 2 2 7" xfId="39845"/>
    <cellStyle name="Normal 25 3 2 2 3" xfId="19471"/>
    <cellStyle name="Normal 25 3 2 2 4" xfId="19472"/>
    <cellStyle name="Normal 25 3 2 2 5" xfId="19473"/>
    <cellStyle name="Normal 25 3 2 2 6" xfId="19474"/>
    <cellStyle name="Normal 25 3 2 2 7" xfId="19475"/>
    <cellStyle name="Normal 25 3 2 2 8" xfId="38965"/>
    <cellStyle name="Normal 25 3 2 3" xfId="19476"/>
    <cellStyle name="Normal 25 3 2 3 2" xfId="19477"/>
    <cellStyle name="Normal 25 3 2 3 3" xfId="19478"/>
    <cellStyle name="Normal 25 3 2 3 4" xfId="19479"/>
    <cellStyle name="Normal 25 3 2 3 5" xfId="19480"/>
    <cellStyle name="Normal 25 3 2 3 6" xfId="19481"/>
    <cellStyle name="Normal 25 3 2 3 7" xfId="39704"/>
    <cellStyle name="Normal 25 3 2 4" xfId="19482"/>
    <cellStyle name="Normal 25 3 2 5" xfId="19483"/>
    <cellStyle name="Normal 25 3 2 6" xfId="19484"/>
    <cellStyle name="Normal 25 3 2 7" xfId="19485"/>
    <cellStyle name="Normal 25 3 2 8" xfId="19486"/>
    <cellStyle name="Normal 25 3 2 9" xfId="38964"/>
    <cellStyle name="Normal 25 3 3" xfId="19487"/>
    <cellStyle name="Normal 25 3 3 2" xfId="19488"/>
    <cellStyle name="Normal 25 3 3 2 2" xfId="19489"/>
    <cellStyle name="Normal 25 3 3 2 3" xfId="19490"/>
    <cellStyle name="Normal 25 3 3 2 4" xfId="19491"/>
    <cellStyle name="Normal 25 3 3 2 5" xfId="19492"/>
    <cellStyle name="Normal 25 3 3 2 6" xfId="19493"/>
    <cellStyle name="Normal 25 3 3 2 7" xfId="39782"/>
    <cellStyle name="Normal 25 3 3 3" xfId="19494"/>
    <cellStyle name="Normal 25 3 3 4" xfId="19495"/>
    <cellStyle name="Normal 25 3 3 5" xfId="19496"/>
    <cellStyle name="Normal 25 3 3 6" xfId="19497"/>
    <cellStyle name="Normal 25 3 3 7" xfId="19498"/>
    <cellStyle name="Normal 25 3 3 8" xfId="38966"/>
    <cellStyle name="Normal 25 3 4" xfId="19499"/>
    <cellStyle name="Normal 25 3 4 2" xfId="19500"/>
    <cellStyle name="Normal 25 3 4 3" xfId="19501"/>
    <cellStyle name="Normal 25 3 4 4" xfId="19502"/>
    <cellStyle name="Normal 25 3 4 5" xfId="19503"/>
    <cellStyle name="Normal 25 3 4 6" xfId="19504"/>
    <cellStyle name="Normal 25 3 4 7" xfId="39641"/>
    <cellStyle name="Normal 25 3 5" xfId="19505"/>
    <cellStyle name="Normal 25 3 6" xfId="19506"/>
    <cellStyle name="Normal 25 3 7" xfId="19507"/>
    <cellStyle name="Normal 25 3 8" xfId="19508"/>
    <cellStyle name="Normal 25 3 9" xfId="19509"/>
    <cellStyle name="Normal 25 4" xfId="19510"/>
    <cellStyle name="Normal 25 4 2" xfId="19511"/>
    <cellStyle name="Normal 25 4 2 2" xfId="19512"/>
    <cellStyle name="Normal 25 4 2 2 2" xfId="19513"/>
    <cellStyle name="Normal 25 4 2 2 3" xfId="19514"/>
    <cellStyle name="Normal 25 4 2 2 4" xfId="19515"/>
    <cellStyle name="Normal 25 4 2 2 5" xfId="19516"/>
    <cellStyle name="Normal 25 4 2 2 6" xfId="19517"/>
    <cellStyle name="Normal 25 4 2 2 7" xfId="39797"/>
    <cellStyle name="Normal 25 4 2 3" xfId="19518"/>
    <cellStyle name="Normal 25 4 2 4" xfId="19519"/>
    <cellStyle name="Normal 25 4 2 5" xfId="19520"/>
    <cellStyle name="Normal 25 4 2 6" xfId="19521"/>
    <cellStyle name="Normal 25 4 2 7" xfId="19522"/>
    <cellStyle name="Normal 25 4 2 8" xfId="38968"/>
    <cellStyle name="Normal 25 4 3" xfId="19523"/>
    <cellStyle name="Normal 25 4 3 2" xfId="19524"/>
    <cellStyle name="Normal 25 4 3 3" xfId="19525"/>
    <cellStyle name="Normal 25 4 3 4" xfId="19526"/>
    <cellStyle name="Normal 25 4 3 5" xfId="19527"/>
    <cellStyle name="Normal 25 4 3 6" xfId="19528"/>
    <cellStyle name="Normal 25 4 3 7" xfId="39656"/>
    <cellStyle name="Normal 25 4 4" xfId="19529"/>
    <cellStyle name="Normal 25 4 5" xfId="19530"/>
    <cellStyle name="Normal 25 4 6" xfId="19531"/>
    <cellStyle name="Normal 25 4 7" xfId="19532"/>
    <cellStyle name="Normal 25 4 8" xfId="19533"/>
    <cellStyle name="Normal 25 4 9" xfId="38967"/>
    <cellStyle name="Normal 25 5" xfId="19534"/>
    <cellStyle name="Normal 25 5 2" xfId="19535"/>
    <cellStyle name="Normal 25 5 2 2" xfId="19536"/>
    <cellStyle name="Normal 25 5 2 3" xfId="19537"/>
    <cellStyle name="Normal 25 5 2 4" xfId="19538"/>
    <cellStyle name="Normal 25 5 2 5" xfId="19539"/>
    <cellStyle name="Normal 25 5 2 6" xfId="19540"/>
    <cellStyle name="Normal 25 5 2 7" xfId="39732"/>
    <cellStyle name="Normal 25 5 3" xfId="19541"/>
    <cellStyle name="Normal 25 5 4" xfId="19542"/>
    <cellStyle name="Normal 25 5 5" xfId="19543"/>
    <cellStyle name="Normal 25 5 6" xfId="19544"/>
    <cellStyle name="Normal 25 5 7" xfId="19545"/>
    <cellStyle name="Normal 25 5 8" xfId="38969"/>
    <cellStyle name="Normal 25 6" xfId="19546"/>
    <cellStyle name="Normal 25 7" xfId="19547"/>
    <cellStyle name="Normal 25 7 2" xfId="19548"/>
    <cellStyle name="Normal 25 7 3" xfId="19549"/>
    <cellStyle name="Normal 25 7 4" xfId="19550"/>
    <cellStyle name="Normal 25 7 5" xfId="19551"/>
    <cellStyle name="Normal 25 7 6" xfId="19552"/>
    <cellStyle name="Normal 25 7 7" xfId="39590"/>
    <cellStyle name="Normal 26" xfId="19553"/>
    <cellStyle name="Normal 26 2" xfId="19554"/>
    <cellStyle name="Normal 26 3" xfId="19555"/>
    <cellStyle name="Normal 27" xfId="19556"/>
    <cellStyle name="Normal 27 10" xfId="19557"/>
    <cellStyle name="Normal 27 11" xfId="19558"/>
    <cellStyle name="Normal 27 12" xfId="38588"/>
    <cellStyle name="Normal 27 2" xfId="19559"/>
    <cellStyle name="Normal 27 2 10" xfId="19560"/>
    <cellStyle name="Normal 27 2 11" xfId="38970"/>
    <cellStyle name="Normal 27 2 2" xfId="19561"/>
    <cellStyle name="Normal 27 2 2 2" xfId="19562"/>
    <cellStyle name="Normal 27 2 2 2 2" xfId="19563"/>
    <cellStyle name="Normal 27 2 2 2 2 2" xfId="19564"/>
    <cellStyle name="Normal 27 2 2 2 2 3" xfId="19565"/>
    <cellStyle name="Normal 27 2 2 2 2 4" xfId="19566"/>
    <cellStyle name="Normal 27 2 2 2 2 5" xfId="19567"/>
    <cellStyle name="Normal 27 2 2 2 2 6" xfId="19568"/>
    <cellStyle name="Normal 27 2 2 2 2 7" xfId="39836"/>
    <cellStyle name="Normal 27 2 2 2 3" xfId="19569"/>
    <cellStyle name="Normal 27 2 2 2 4" xfId="19570"/>
    <cellStyle name="Normal 27 2 2 2 5" xfId="19571"/>
    <cellStyle name="Normal 27 2 2 2 6" xfId="19572"/>
    <cellStyle name="Normal 27 2 2 2 7" xfId="19573"/>
    <cellStyle name="Normal 27 2 2 2 8" xfId="38972"/>
    <cellStyle name="Normal 27 2 2 3" xfId="19574"/>
    <cellStyle name="Normal 27 2 2 3 2" xfId="19575"/>
    <cellStyle name="Normal 27 2 2 3 3" xfId="19576"/>
    <cellStyle name="Normal 27 2 2 3 4" xfId="19577"/>
    <cellStyle name="Normal 27 2 2 3 5" xfId="19578"/>
    <cellStyle name="Normal 27 2 2 3 6" xfId="19579"/>
    <cellStyle name="Normal 27 2 2 3 7" xfId="39695"/>
    <cellStyle name="Normal 27 2 2 4" xfId="19580"/>
    <cellStyle name="Normal 27 2 2 5" xfId="19581"/>
    <cellStyle name="Normal 27 2 2 6" xfId="19582"/>
    <cellStyle name="Normal 27 2 2 7" xfId="19583"/>
    <cellStyle name="Normal 27 2 2 8" xfId="19584"/>
    <cellStyle name="Normal 27 2 2 9" xfId="38971"/>
    <cellStyle name="Normal 27 2 3" xfId="19585"/>
    <cellStyle name="Normal 27 2 3 2" xfId="19586"/>
    <cellStyle name="Normal 27 2 3 2 2" xfId="19587"/>
    <cellStyle name="Normal 27 2 3 2 3" xfId="19588"/>
    <cellStyle name="Normal 27 2 3 2 4" xfId="19589"/>
    <cellStyle name="Normal 27 2 3 2 5" xfId="19590"/>
    <cellStyle name="Normal 27 2 3 2 6" xfId="19591"/>
    <cellStyle name="Normal 27 2 3 2 7" xfId="39773"/>
    <cellStyle name="Normal 27 2 3 3" xfId="19592"/>
    <cellStyle name="Normal 27 2 3 4" xfId="19593"/>
    <cellStyle name="Normal 27 2 3 5" xfId="19594"/>
    <cellStyle name="Normal 27 2 3 6" xfId="19595"/>
    <cellStyle name="Normal 27 2 3 7" xfId="19596"/>
    <cellStyle name="Normal 27 2 3 8" xfId="38973"/>
    <cellStyle name="Normal 27 2 4" xfId="19597"/>
    <cellStyle name="Normal 27 2 4 2" xfId="19598"/>
    <cellStyle name="Normal 27 2 4 3" xfId="19599"/>
    <cellStyle name="Normal 27 2 4 4" xfId="19600"/>
    <cellStyle name="Normal 27 2 4 5" xfId="19601"/>
    <cellStyle name="Normal 27 2 4 6" xfId="19602"/>
    <cellStyle name="Normal 27 2 4 7" xfId="39453"/>
    <cellStyle name="Normal 27 2 5" xfId="19603"/>
    <cellStyle name="Normal 27 2 5 2" xfId="19604"/>
    <cellStyle name="Normal 27 2 5 3" xfId="19605"/>
    <cellStyle name="Normal 27 2 5 4" xfId="19606"/>
    <cellStyle name="Normal 27 2 5 5" xfId="19607"/>
    <cellStyle name="Normal 27 2 5 6" xfId="19608"/>
    <cellStyle name="Normal 27 2 5 7" xfId="39629"/>
    <cellStyle name="Normal 27 2 6" xfId="19609"/>
    <cellStyle name="Normal 27 2 7" xfId="19610"/>
    <cellStyle name="Normal 27 2 8" xfId="19611"/>
    <cellStyle name="Normal 27 2 9" xfId="19612"/>
    <cellStyle name="Normal 27 3" xfId="19613"/>
    <cellStyle name="Normal 27 3 10" xfId="38974"/>
    <cellStyle name="Normal 27 3 2" xfId="19614"/>
    <cellStyle name="Normal 27 3 2 2" xfId="19615"/>
    <cellStyle name="Normal 27 3 2 2 2" xfId="19616"/>
    <cellStyle name="Normal 27 3 2 2 3" xfId="19617"/>
    <cellStyle name="Normal 27 3 2 2 4" xfId="19618"/>
    <cellStyle name="Normal 27 3 2 2 5" xfId="19619"/>
    <cellStyle name="Normal 27 3 2 2 6" xfId="19620"/>
    <cellStyle name="Normal 27 3 2 2 7" xfId="39800"/>
    <cellStyle name="Normal 27 3 2 3" xfId="19621"/>
    <cellStyle name="Normal 27 3 2 4" xfId="19622"/>
    <cellStyle name="Normal 27 3 2 5" xfId="19623"/>
    <cellStyle name="Normal 27 3 2 6" xfId="19624"/>
    <cellStyle name="Normal 27 3 2 7" xfId="19625"/>
    <cellStyle name="Normal 27 3 2 8" xfId="38975"/>
    <cellStyle name="Normal 27 3 3" xfId="19626"/>
    <cellStyle name="Normal 27 3 3 2" xfId="19627"/>
    <cellStyle name="Normal 27 3 3 3" xfId="19628"/>
    <cellStyle name="Normal 27 3 3 4" xfId="19629"/>
    <cellStyle name="Normal 27 3 3 5" xfId="19630"/>
    <cellStyle name="Normal 27 3 3 6" xfId="19631"/>
    <cellStyle name="Normal 27 3 3 7" xfId="39499"/>
    <cellStyle name="Normal 27 3 4" xfId="19632"/>
    <cellStyle name="Normal 27 3 4 2" xfId="19633"/>
    <cellStyle name="Normal 27 3 4 3" xfId="19634"/>
    <cellStyle name="Normal 27 3 4 4" xfId="19635"/>
    <cellStyle name="Normal 27 3 4 5" xfId="19636"/>
    <cellStyle name="Normal 27 3 4 6" xfId="19637"/>
    <cellStyle name="Normal 27 3 4 7" xfId="39659"/>
    <cellStyle name="Normal 27 3 5" xfId="19638"/>
    <cellStyle name="Normal 27 3 6" xfId="19639"/>
    <cellStyle name="Normal 27 3 7" xfId="19640"/>
    <cellStyle name="Normal 27 3 8" xfId="19641"/>
    <cellStyle name="Normal 27 3 9" xfId="19642"/>
    <cellStyle name="Normal 27 4" xfId="19643"/>
    <cellStyle name="Normal 27 4 2" xfId="19644"/>
    <cellStyle name="Normal 27 4 2 2" xfId="19645"/>
    <cellStyle name="Normal 27 4 2 3" xfId="19646"/>
    <cellStyle name="Normal 27 4 2 4" xfId="19647"/>
    <cellStyle name="Normal 27 4 2 5" xfId="19648"/>
    <cellStyle name="Normal 27 4 2 6" xfId="19649"/>
    <cellStyle name="Normal 27 4 2 7" xfId="39735"/>
    <cellStyle name="Normal 27 4 3" xfId="19650"/>
    <cellStyle name="Normal 27 4 4" xfId="19651"/>
    <cellStyle name="Normal 27 4 5" xfId="19652"/>
    <cellStyle name="Normal 27 4 6" xfId="19653"/>
    <cellStyle name="Normal 27 4 7" xfId="19654"/>
    <cellStyle name="Normal 27 4 8" xfId="38976"/>
    <cellStyle name="Normal 27 5" xfId="19655"/>
    <cellStyle name="Normal 27 5 2" xfId="19656"/>
    <cellStyle name="Normal 27 5 3" xfId="19657"/>
    <cellStyle name="Normal 27 5 4" xfId="19658"/>
    <cellStyle name="Normal 27 5 5" xfId="19659"/>
    <cellStyle name="Normal 27 5 6" xfId="19660"/>
    <cellStyle name="Normal 27 5 7" xfId="39385"/>
    <cellStyle name="Normal 27 6" xfId="19661"/>
    <cellStyle name="Normal 27 6 2" xfId="19662"/>
    <cellStyle name="Normal 27 6 3" xfId="19663"/>
    <cellStyle name="Normal 27 6 4" xfId="19664"/>
    <cellStyle name="Normal 27 6 5" xfId="19665"/>
    <cellStyle name="Normal 27 6 6" xfId="19666"/>
    <cellStyle name="Normal 27 6 7" xfId="39593"/>
    <cellStyle name="Normal 27 7" xfId="19667"/>
    <cellStyle name="Normal 27 8" xfId="19668"/>
    <cellStyle name="Normal 27 9" xfId="19669"/>
    <cellStyle name="Normal 28" xfId="19670"/>
    <cellStyle name="Normal 28 10" xfId="38589"/>
    <cellStyle name="Normal 28 2" xfId="19671"/>
    <cellStyle name="Normal 28 2 2" xfId="19672"/>
    <cellStyle name="Normal 28 2 2 2" xfId="19673"/>
    <cellStyle name="Normal 28 2 2 3" xfId="19674"/>
    <cellStyle name="Normal 28 2 2 4" xfId="19675"/>
    <cellStyle name="Normal 28 2 2 5" xfId="19676"/>
    <cellStyle name="Normal 28 2 2 6" xfId="19677"/>
    <cellStyle name="Normal 28 2 2 7" xfId="39454"/>
    <cellStyle name="Normal 28 2 3" xfId="19678"/>
    <cellStyle name="Normal 28 2 3 2" xfId="19679"/>
    <cellStyle name="Normal 28 2 3 3" xfId="19680"/>
    <cellStyle name="Normal 28 2 3 4" xfId="19681"/>
    <cellStyle name="Normal 28 2 3 5" xfId="19682"/>
    <cellStyle name="Normal 28 2 3 6" xfId="19683"/>
    <cellStyle name="Normal 28 2 3 7" xfId="39935"/>
    <cellStyle name="Normal 28 2 4" xfId="19684"/>
    <cellStyle name="Normal 28 2 5" xfId="19685"/>
    <cellStyle name="Normal 28 2 6" xfId="19686"/>
    <cellStyle name="Normal 28 2 7" xfId="19687"/>
    <cellStyle name="Normal 28 2 8" xfId="19688"/>
    <cellStyle name="Normal 28 2 9" xfId="38977"/>
    <cellStyle name="Normal 28 3" xfId="19689"/>
    <cellStyle name="Normal 28 3 2" xfId="19690"/>
    <cellStyle name="Normal 28 3 2 2" xfId="19691"/>
    <cellStyle name="Normal 28 3 2 3" xfId="19692"/>
    <cellStyle name="Normal 28 3 2 4" xfId="19693"/>
    <cellStyle name="Normal 28 3 2 5" xfId="19694"/>
    <cellStyle name="Normal 28 3 2 6" xfId="19695"/>
    <cellStyle name="Normal 28 3 2 7" xfId="39500"/>
    <cellStyle name="Normal 28 4" xfId="19696"/>
    <cellStyle name="Normal 28 4 2" xfId="19697"/>
    <cellStyle name="Normal 28 4 3" xfId="19698"/>
    <cellStyle name="Normal 28 4 4" xfId="19699"/>
    <cellStyle name="Normal 28 4 5" xfId="19700"/>
    <cellStyle name="Normal 28 4 6" xfId="19701"/>
    <cellStyle name="Normal 28 4 7" xfId="39386"/>
    <cellStyle name="Normal 28 5" xfId="19702"/>
    <cellStyle name="Normal 28 6" xfId="19703"/>
    <cellStyle name="Normal 28 7" xfId="19704"/>
    <cellStyle name="Normal 28 8" xfId="19705"/>
    <cellStyle name="Normal 28 9" xfId="19706"/>
    <cellStyle name="Normal 29" xfId="19707"/>
    <cellStyle name="Normal 29 10" xfId="38590"/>
    <cellStyle name="Normal 29 2" xfId="19708"/>
    <cellStyle name="Normal 29 2 2" xfId="19709"/>
    <cellStyle name="Normal 29 2 2 2" xfId="19710"/>
    <cellStyle name="Normal 29 2 2 3" xfId="19711"/>
    <cellStyle name="Normal 29 2 2 4" xfId="19712"/>
    <cellStyle name="Normal 29 2 2 5" xfId="19713"/>
    <cellStyle name="Normal 29 2 2 6" xfId="19714"/>
    <cellStyle name="Normal 29 2 2 7" xfId="39455"/>
    <cellStyle name="Normal 29 2 3" xfId="19715"/>
    <cellStyle name="Normal 29 2 3 2" xfId="19716"/>
    <cellStyle name="Normal 29 2 3 3" xfId="19717"/>
    <cellStyle name="Normal 29 2 3 4" xfId="19718"/>
    <cellStyle name="Normal 29 2 3 5" xfId="19719"/>
    <cellStyle name="Normal 29 2 3 6" xfId="19720"/>
    <cellStyle name="Normal 29 2 3 7" xfId="39936"/>
    <cellStyle name="Normal 29 2 4" xfId="19721"/>
    <cellStyle name="Normal 29 2 5" xfId="19722"/>
    <cellStyle name="Normal 29 2 6" xfId="19723"/>
    <cellStyle name="Normal 29 2 7" xfId="19724"/>
    <cellStyle name="Normal 29 2 8" xfId="19725"/>
    <cellStyle name="Normal 29 2 9" xfId="38978"/>
    <cellStyle name="Normal 29 3" xfId="19726"/>
    <cellStyle name="Normal 29 3 2" xfId="19727"/>
    <cellStyle name="Normal 29 3 2 2" xfId="19728"/>
    <cellStyle name="Normal 29 3 2 3" xfId="19729"/>
    <cellStyle name="Normal 29 3 2 4" xfId="19730"/>
    <cellStyle name="Normal 29 3 2 5" xfId="19731"/>
    <cellStyle name="Normal 29 3 2 6" xfId="19732"/>
    <cellStyle name="Normal 29 3 2 7" xfId="39501"/>
    <cellStyle name="Normal 29 4" xfId="19733"/>
    <cellStyle name="Normal 29 4 2" xfId="19734"/>
    <cellStyle name="Normal 29 4 3" xfId="19735"/>
    <cellStyle name="Normal 29 4 4" xfId="19736"/>
    <cellStyle name="Normal 29 4 5" xfId="19737"/>
    <cellStyle name="Normal 29 4 6" xfId="19738"/>
    <cellStyle name="Normal 29 4 7" xfId="39387"/>
    <cellStyle name="Normal 29 5" xfId="19739"/>
    <cellStyle name="Normal 29 6" xfId="19740"/>
    <cellStyle name="Normal 29 7" xfId="19741"/>
    <cellStyle name="Normal 29 8" xfId="19742"/>
    <cellStyle name="Normal 29 9" xfId="19743"/>
    <cellStyle name="Normal 3" xfId="84"/>
    <cellStyle name="Normal 3 10" xfId="19744"/>
    <cellStyle name="Normal 3 10 2" xfId="19745"/>
    <cellStyle name="Normal 3 10 3" xfId="19746"/>
    <cellStyle name="Normal 3 10 3 2" xfId="19747"/>
    <cellStyle name="Normal 3 10 3 2 2" xfId="19748"/>
    <cellStyle name="Normal 3 10 3 2 3" xfId="19749"/>
    <cellStyle name="Normal 3 10 3 2 4" xfId="19750"/>
    <cellStyle name="Normal 3 10 3 2 5" xfId="19751"/>
    <cellStyle name="Normal 3 10 3 2 6" xfId="19752"/>
    <cellStyle name="Normal 3 10 3 2 7" xfId="39996"/>
    <cellStyle name="Normal 3 10 3 3" xfId="19753"/>
    <cellStyle name="Normal 3 10 3 4" xfId="19754"/>
    <cellStyle name="Normal 3 10 3 5" xfId="19755"/>
    <cellStyle name="Normal 3 10 3 6" xfId="19756"/>
    <cellStyle name="Normal 3 10 3 7" xfId="19757"/>
    <cellStyle name="Normal 3 10 3 8" xfId="38979"/>
    <cellStyle name="Normal 3 11" xfId="19758"/>
    <cellStyle name="Normal 3 11 10" xfId="19759"/>
    <cellStyle name="Normal 3 11 11" xfId="38980"/>
    <cellStyle name="Normal 3 11 2" xfId="19760"/>
    <cellStyle name="Normal 3 11 2 2" xfId="19761"/>
    <cellStyle name="Normal 3 11 2 2 2" xfId="19762"/>
    <cellStyle name="Normal 3 11 2 2 2 2" xfId="19763"/>
    <cellStyle name="Normal 3 11 2 2 2 3" xfId="19764"/>
    <cellStyle name="Normal 3 11 2 2 2 4" xfId="19765"/>
    <cellStyle name="Normal 3 11 2 2 2 5" xfId="19766"/>
    <cellStyle name="Normal 3 11 2 2 2 6" xfId="19767"/>
    <cellStyle name="Normal 3 11 2 2 2 7" xfId="39817"/>
    <cellStyle name="Normal 3 11 2 2 3" xfId="19768"/>
    <cellStyle name="Normal 3 11 2 2 4" xfId="19769"/>
    <cellStyle name="Normal 3 11 2 2 5" xfId="19770"/>
    <cellStyle name="Normal 3 11 2 2 6" xfId="19771"/>
    <cellStyle name="Normal 3 11 2 2 7" xfId="19772"/>
    <cellStyle name="Normal 3 11 2 2 8" xfId="38982"/>
    <cellStyle name="Normal 3 11 2 3" xfId="19773"/>
    <cellStyle name="Normal 3 11 2 3 2" xfId="19774"/>
    <cellStyle name="Normal 3 11 2 3 3" xfId="19775"/>
    <cellStyle name="Normal 3 11 2 3 4" xfId="19776"/>
    <cellStyle name="Normal 3 11 2 3 5" xfId="19777"/>
    <cellStyle name="Normal 3 11 2 3 6" xfId="19778"/>
    <cellStyle name="Normal 3 11 2 3 7" xfId="39676"/>
    <cellStyle name="Normal 3 11 2 4" xfId="19779"/>
    <cellStyle name="Normal 3 11 2 5" xfId="19780"/>
    <cellStyle name="Normal 3 11 2 6" xfId="19781"/>
    <cellStyle name="Normal 3 11 2 7" xfId="19782"/>
    <cellStyle name="Normal 3 11 2 8" xfId="19783"/>
    <cellStyle name="Normal 3 11 2 9" xfId="38981"/>
    <cellStyle name="Normal 3 11 3" xfId="19784"/>
    <cellStyle name="Normal 3 11 3 2" xfId="19785"/>
    <cellStyle name="Normal 3 11 3 2 2" xfId="19786"/>
    <cellStyle name="Normal 3 11 3 2 3" xfId="19787"/>
    <cellStyle name="Normal 3 11 3 2 4" xfId="19788"/>
    <cellStyle name="Normal 3 11 3 2 5" xfId="19789"/>
    <cellStyle name="Normal 3 11 3 2 6" xfId="19790"/>
    <cellStyle name="Normal 3 11 3 2 7" xfId="39754"/>
    <cellStyle name="Normal 3 11 3 3" xfId="19791"/>
    <cellStyle name="Normal 3 11 3 4" xfId="19792"/>
    <cellStyle name="Normal 3 11 3 5" xfId="19793"/>
    <cellStyle name="Normal 3 11 3 6" xfId="19794"/>
    <cellStyle name="Normal 3 11 3 7" xfId="19795"/>
    <cellStyle name="Normal 3 11 3 8" xfId="38983"/>
    <cellStyle name="Normal 3 11 4" xfId="19796"/>
    <cellStyle name="Normal 3 11 5" xfId="19797"/>
    <cellStyle name="Normal 3 11 5 2" xfId="19798"/>
    <cellStyle name="Normal 3 11 5 3" xfId="19799"/>
    <cellStyle name="Normal 3 11 5 4" xfId="19800"/>
    <cellStyle name="Normal 3 11 5 5" xfId="19801"/>
    <cellStyle name="Normal 3 11 5 6" xfId="19802"/>
    <cellStyle name="Normal 3 11 5 7" xfId="39610"/>
    <cellStyle name="Normal 3 11 6" xfId="19803"/>
    <cellStyle name="Normal 3 11 7" xfId="19804"/>
    <cellStyle name="Normal 3 11 8" xfId="19805"/>
    <cellStyle name="Normal 3 11 9" xfId="19806"/>
    <cellStyle name="Normal 3 12" xfId="19807"/>
    <cellStyle name="Normal 3 12 2" xfId="19808"/>
    <cellStyle name="Normal 3 12 2 2" xfId="19809"/>
    <cellStyle name="Normal 3 12 2 2 2" xfId="19810"/>
    <cellStyle name="Normal 3 12 2 2 3" xfId="19811"/>
    <cellStyle name="Normal 3 12 2 2 4" xfId="19812"/>
    <cellStyle name="Normal 3 12 2 2 5" xfId="19813"/>
    <cellStyle name="Normal 3 12 2 2 6" xfId="19814"/>
    <cellStyle name="Normal 3 12 2 2 7" xfId="39785"/>
    <cellStyle name="Normal 3 12 2 3" xfId="19815"/>
    <cellStyle name="Normal 3 12 2 4" xfId="19816"/>
    <cellStyle name="Normal 3 12 2 5" xfId="19817"/>
    <cellStyle name="Normal 3 12 2 6" xfId="19818"/>
    <cellStyle name="Normal 3 12 2 7" xfId="19819"/>
    <cellStyle name="Normal 3 12 2 8" xfId="38985"/>
    <cellStyle name="Normal 3 12 3" xfId="19820"/>
    <cellStyle name="Normal 3 12 3 2" xfId="19821"/>
    <cellStyle name="Normal 3 12 3 3" xfId="19822"/>
    <cellStyle name="Normal 3 12 3 4" xfId="19823"/>
    <cellStyle name="Normal 3 12 3 5" xfId="19824"/>
    <cellStyle name="Normal 3 12 3 6" xfId="19825"/>
    <cellStyle name="Normal 3 12 3 7" xfId="39644"/>
    <cellStyle name="Normal 3 12 4" xfId="19826"/>
    <cellStyle name="Normal 3 12 5" xfId="19827"/>
    <cellStyle name="Normal 3 12 6" xfId="19828"/>
    <cellStyle name="Normal 3 12 7" xfId="19829"/>
    <cellStyle name="Normal 3 12 8" xfId="19830"/>
    <cellStyle name="Normal 3 12 9" xfId="38984"/>
    <cellStyle name="Normal 3 13" xfId="19831"/>
    <cellStyle name="Normal 3 13 2" xfId="19832"/>
    <cellStyle name="Normal 3 13 2 2" xfId="19833"/>
    <cellStyle name="Normal 3 13 2 3" xfId="19834"/>
    <cellStyle name="Normal 3 13 2 4" xfId="19835"/>
    <cellStyle name="Normal 3 13 2 5" xfId="19836"/>
    <cellStyle name="Normal 3 13 2 6" xfId="19837"/>
    <cellStyle name="Normal 3 13 2 7" xfId="39720"/>
    <cellStyle name="Normal 3 13 3" xfId="19838"/>
    <cellStyle name="Normal 3 13 4" xfId="19839"/>
    <cellStyle name="Normal 3 13 5" xfId="19840"/>
    <cellStyle name="Normal 3 13 6" xfId="19841"/>
    <cellStyle name="Normal 3 13 7" xfId="19842"/>
    <cellStyle name="Normal 3 13 8" xfId="38986"/>
    <cellStyle name="Normal 3 14" xfId="19843"/>
    <cellStyle name="Normal 3 14 2" xfId="19844"/>
    <cellStyle name="Normal 3 14 2 2" xfId="19845"/>
    <cellStyle name="Normal 3 14 2 3" xfId="19846"/>
    <cellStyle name="Normal 3 14 2 4" xfId="19847"/>
    <cellStyle name="Normal 3 14 2 5" xfId="19848"/>
    <cellStyle name="Normal 3 14 2 6" xfId="19849"/>
    <cellStyle name="Normal 3 14 2 7" xfId="39937"/>
    <cellStyle name="Normal 3 14 3" xfId="19850"/>
    <cellStyle name="Normal 3 14 4" xfId="19851"/>
    <cellStyle name="Normal 3 14 5" xfId="19852"/>
    <cellStyle name="Normal 3 14 6" xfId="19853"/>
    <cellStyle name="Normal 3 14 7" xfId="19854"/>
    <cellStyle name="Normal 3 14 8" xfId="38987"/>
    <cellStyle name="Normal 3 15" xfId="19855"/>
    <cellStyle name="Normal 3 15 2" xfId="19856"/>
    <cellStyle name="Normal 3 15 2 2" xfId="19857"/>
    <cellStyle name="Normal 3 16" xfId="19858"/>
    <cellStyle name="Normal 3 16 2" xfId="19859"/>
    <cellStyle name="Normal 3 16 3" xfId="19860"/>
    <cellStyle name="Normal 3 16 4" xfId="19861"/>
    <cellStyle name="Normal 3 16 5" xfId="19862"/>
    <cellStyle name="Normal 3 16 6" xfId="19863"/>
    <cellStyle name="Normal 3 16 7" xfId="39570"/>
    <cellStyle name="Normal 3 2" xfId="340"/>
    <cellStyle name="Normal 3 2 2" xfId="19864"/>
    <cellStyle name="Normal 3 2 2 2" xfId="19865"/>
    <cellStyle name="Normal 3 2 2 3" xfId="19866"/>
    <cellStyle name="Normal 3 2 3" xfId="341"/>
    <cellStyle name="Normal 3 2 3 2" xfId="19867"/>
    <cellStyle name="Normal 3 2 3 2 2" xfId="19868"/>
    <cellStyle name="Normal 3 2 3 3" xfId="19869"/>
    <cellStyle name="Normal 3 2 4" xfId="19870"/>
    <cellStyle name="Normal 3 2 5" xfId="19871"/>
    <cellStyle name="Normal 3 3" xfId="342"/>
    <cellStyle name="Normal 3 3 2" xfId="19872"/>
    <cellStyle name="Normal 3 3 3" xfId="19873"/>
    <cellStyle name="Normal 3 3 3 2" xfId="19874"/>
    <cellStyle name="Normal 3 3 3 2 2" xfId="19875"/>
    <cellStyle name="Normal 3 3 3 3" xfId="19876"/>
    <cellStyle name="Normal 3 3 4" xfId="19877"/>
    <cellStyle name="Normal 3 3 5" xfId="19878"/>
    <cellStyle name="Normal 3 4" xfId="343"/>
    <cellStyle name="Normal 3 4 2" xfId="19879"/>
    <cellStyle name="Normal 3 4 3" xfId="19880"/>
    <cellStyle name="Normal 3 4 4" xfId="19881"/>
    <cellStyle name="Normal 3 4 5" xfId="38591"/>
    <cellStyle name="Normal 3 5" xfId="19882"/>
    <cellStyle name="Normal 3 5 2" xfId="19883"/>
    <cellStyle name="Normal 3 6" xfId="19884"/>
    <cellStyle name="Normal 3 6 2" xfId="19885"/>
    <cellStyle name="Normal 3 6 2 2" xfId="19886"/>
    <cellStyle name="Normal 3 6 3" xfId="19887"/>
    <cellStyle name="Normal 3 7" xfId="19888"/>
    <cellStyle name="Normal 3 7 2" xfId="19889"/>
    <cellStyle name="Normal 3 8" xfId="19890"/>
    <cellStyle name="Normal 3 9" xfId="19891"/>
    <cellStyle name="Normal 3_DPP Template 2012" xfId="19892"/>
    <cellStyle name="Normal 30" xfId="19893"/>
    <cellStyle name="Normal 30 2" xfId="19894"/>
    <cellStyle name="Normal 30 2 10" xfId="38988"/>
    <cellStyle name="Normal 30 2 2" xfId="19895"/>
    <cellStyle name="Normal 30 2 2 2" xfId="19896"/>
    <cellStyle name="Normal 30 2 2 2 2" xfId="19897"/>
    <cellStyle name="Normal 30 2 2 2 2 2" xfId="19898"/>
    <cellStyle name="Normal 30 2 2 2 2 3" xfId="19899"/>
    <cellStyle name="Normal 30 2 2 2 2 4" xfId="19900"/>
    <cellStyle name="Normal 30 2 2 2 2 5" xfId="19901"/>
    <cellStyle name="Normal 30 2 2 2 2 6" xfId="19902"/>
    <cellStyle name="Normal 30 2 2 2 2 7" xfId="39838"/>
    <cellStyle name="Normal 30 2 2 2 3" xfId="19903"/>
    <cellStyle name="Normal 30 2 2 2 4" xfId="19904"/>
    <cellStyle name="Normal 30 2 2 2 5" xfId="19905"/>
    <cellStyle name="Normal 30 2 2 2 6" xfId="19906"/>
    <cellStyle name="Normal 30 2 2 2 7" xfId="19907"/>
    <cellStyle name="Normal 30 2 2 2 8" xfId="38990"/>
    <cellStyle name="Normal 30 2 2 3" xfId="19908"/>
    <cellStyle name="Normal 30 2 2 3 2" xfId="19909"/>
    <cellStyle name="Normal 30 2 2 3 3" xfId="19910"/>
    <cellStyle name="Normal 30 2 2 3 4" xfId="19911"/>
    <cellStyle name="Normal 30 2 2 3 5" xfId="19912"/>
    <cellStyle name="Normal 30 2 2 3 6" xfId="19913"/>
    <cellStyle name="Normal 30 2 2 3 7" xfId="39697"/>
    <cellStyle name="Normal 30 2 2 4" xfId="19914"/>
    <cellStyle name="Normal 30 2 2 5" xfId="19915"/>
    <cellStyle name="Normal 30 2 2 6" xfId="19916"/>
    <cellStyle name="Normal 30 2 2 7" xfId="19917"/>
    <cellStyle name="Normal 30 2 2 8" xfId="19918"/>
    <cellStyle name="Normal 30 2 2 9" xfId="38989"/>
    <cellStyle name="Normal 30 2 3" xfId="19919"/>
    <cellStyle name="Normal 30 2 3 2" xfId="19920"/>
    <cellStyle name="Normal 30 2 3 2 2" xfId="19921"/>
    <cellStyle name="Normal 30 2 3 2 3" xfId="19922"/>
    <cellStyle name="Normal 30 2 3 2 4" xfId="19923"/>
    <cellStyle name="Normal 30 2 3 2 5" xfId="19924"/>
    <cellStyle name="Normal 30 2 3 2 6" xfId="19925"/>
    <cellStyle name="Normal 30 2 3 2 7" xfId="39775"/>
    <cellStyle name="Normal 30 2 3 3" xfId="19926"/>
    <cellStyle name="Normal 30 2 3 4" xfId="19927"/>
    <cellStyle name="Normal 30 2 3 5" xfId="19928"/>
    <cellStyle name="Normal 30 2 3 6" xfId="19929"/>
    <cellStyle name="Normal 30 2 3 7" xfId="19930"/>
    <cellStyle name="Normal 30 2 3 8" xfId="38991"/>
    <cellStyle name="Normal 30 2 4" xfId="19931"/>
    <cellStyle name="Normal 30 2 4 2" xfId="19932"/>
    <cellStyle name="Normal 30 2 4 3" xfId="19933"/>
    <cellStyle name="Normal 30 2 4 4" xfId="19934"/>
    <cellStyle name="Normal 30 2 4 5" xfId="19935"/>
    <cellStyle name="Normal 30 2 4 6" xfId="19936"/>
    <cellStyle name="Normal 30 2 4 7" xfId="39634"/>
    <cellStyle name="Normal 30 2 5" xfId="19937"/>
    <cellStyle name="Normal 30 2 6" xfId="19938"/>
    <cellStyle name="Normal 30 2 7" xfId="19939"/>
    <cellStyle name="Normal 30 2 8" xfId="19940"/>
    <cellStyle name="Normal 30 2 9" xfId="19941"/>
    <cellStyle name="Normal 30 3" xfId="19942"/>
    <cellStyle name="Normal 30 3 2" xfId="19943"/>
    <cellStyle name="Normal 30 3 2 2" xfId="19944"/>
    <cellStyle name="Normal 30 3 2 2 2" xfId="19945"/>
    <cellStyle name="Normal 30 3 2 2 3" xfId="19946"/>
    <cellStyle name="Normal 30 3 2 2 4" xfId="19947"/>
    <cellStyle name="Normal 30 3 2 2 5" xfId="19948"/>
    <cellStyle name="Normal 30 3 2 2 6" xfId="19949"/>
    <cellStyle name="Normal 30 3 2 2 7" xfId="39802"/>
    <cellStyle name="Normal 30 3 2 3" xfId="19950"/>
    <cellStyle name="Normal 30 3 2 4" xfId="19951"/>
    <cellStyle name="Normal 30 3 2 5" xfId="19952"/>
    <cellStyle name="Normal 30 3 2 6" xfId="19953"/>
    <cellStyle name="Normal 30 3 2 7" xfId="19954"/>
    <cellStyle name="Normal 30 3 2 8" xfId="38993"/>
    <cellStyle name="Normal 30 3 3" xfId="19955"/>
    <cellStyle name="Normal 30 3 3 2" xfId="19956"/>
    <cellStyle name="Normal 30 3 3 3" xfId="19957"/>
    <cellStyle name="Normal 30 3 3 4" xfId="19958"/>
    <cellStyle name="Normal 30 3 3 5" xfId="19959"/>
    <cellStyle name="Normal 30 3 3 6" xfId="19960"/>
    <cellStyle name="Normal 30 3 3 7" xfId="39661"/>
    <cellStyle name="Normal 30 3 4" xfId="19961"/>
    <cellStyle name="Normal 30 3 5" xfId="19962"/>
    <cellStyle name="Normal 30 3 6" xfId="19963"/>
    <cellStyle name="Normal 30 3 7" xfId="19964"/>
    <cellStyle name="Normal 30 3 8" xfId="19965"/>
    <cellStyle name="Normal 30 3 9" xfId="38992"/>
    <cellStyle name="Normal 30 4" xfId="19966"/>
    <cellStyle name="Normal 30 4 2" xfId="19967"/>
    <cellStyle name="Normal 30 4 2 2" xfId="19968"/>
    <cellStyle name="Normal 30 4 2 3" xfId="19969"/>
    <cellStyle name="Normal 30 4 2 4" xfId="19970"/>
    <cellStyle name="Normal 30 4 2 5" xfId="19971"/>
    <cellStyle name="Normal 30 4 2 6" xfId="19972"/>
    <cellStyle name="Normal 30 4 2 7" xfId="39739"/>
    <cellStyle name="Normal 30 4 3" xfId="19973"/>
    <cellStyle name="Normal 30 4 4" xfId="19974"/>
    <cellStyle name="Normal 30 4 5" xfId="19975"/>
    <cellStyle name="Normal 30 4 6" xfId="19976"/>
    <cellStyle name="Normal 30 4 7" xfId="19977"/>
    <cellStyle name="Normal 30 4 8" xfId="38994"/>
    <cellStyle name="Normal 30 5" xfId="19978"/>
    <cellStyle name="Normal 30 6" xfId="19979"/>
    <cellStyle name="Normal 30 6 2" xfId="19980"/>
    <cellStyle name="Normal 30 6 3" xfId="19981"/>
    <cellStyle name="Normal 30 6 4" xfId="19982"/>
    <cellStyle name="Normal 30 6 5" xfId="19983"/>
    <cellStyle name="Normal 30 6 6" xfId="19984"/>
    <cellStyle name="Normal 30 6 7" xfId="39595"/>
    <cellStyle name="Normal 31" xfId="19985"/>
    <cellStyle name="Normal 31 2" xfId="19986"/>
    <cellStyle name="Normal 31 2 10" xfId="38995"/>
    <cellStyle name="Normal 31 2 2" xfId="19987"/>
    <cellStyle name="Normal 31 2 2 2" xfId="19988"/>
    <cellStyle name="Normal 31 2 2 2 2" xfId="19989"/>
    <cellStyle name="Normal 31 2 2 2 2 2" xfId="19990"/>
    <cellStyle name="Normal 31 2 2 2 2 3" xfId="19991"/>
    <cellStyle name="Normal 31 2 2 2 2 4" xfId="19992"/>
    <cellStyle name="Normal 31 2 2 2 2 5" xfId="19993"/>
    <cellStyle name="Normal 31 2 2 2 2 6" xfId="19994"/>
    <cellStyle name="Normal 31 2 2 2 2 7" xfId="39841"/>
    <cellStyle name="Normal 31 2 2 2 3" xfId="19995"/>
    <cellStyle name="Normal 31 2 2 2 4" xfId="19996"/>
    <cellStyle name="Normal 31 2 2 2 5" xfId="19997"/>
    <cellStyle name="Normal 31 2 2 2 6" xfId="19998"/>
    <cellStyle name="Normal 31 2 2 2 7" xfId="19999"/>
    <cellStyle name="Normal 31 2 2 2 8" xfId="38997"/>
    <cellStyle name="Normal 31 2 2 3" xfId="20000"/>
    <cellStyle name="Normal 31 2 2 3 2" xfId="20001"/>
    <cellStyle name="Normal 31 2 2 3 3" xfId="20002"/>
    <cellStyle name="Normal 31 2 2 3 4" xfId="20003"/>
    <cellStyle name="Normal 31 2 2 3 5" xfId="20004"/>
    <cellStyle name="Normal 31 2 2 3 6" xfId="20005"/>
    <cellStyle name="Normal 31 2 2 3 7" xfId="39700"/>
    <cellStyle name="Normal 31 2 2 4" xfId="20006"/>
    <cellStyle name="Normal 31 2 2 5" xfId="20007"/>
    <cellStyle name="Normal 31 2 2 6" xfId="20008"/>
    <cellStyle name="Normal 31 2 2 7" xfId="20009"/>
    <cellStyle name="Normal 31 2 2 8" xfId="20010"/>
    <cellStyle name="Normal 31 2 2 9" xfId="38996"/>
    <cellStyle name="Normal 31 2 3" xfId="20011"/>
    <cellStyle name="Normal 31 2 3 2" xfId="20012"/>
    <cellStyle name="Normal 31 2 3 2 2" xfId="20013"/>
    <cellStyle name="Normal 31 2 3 2 3" xfId="20014"/>
    <cellStyle name="Normal 31 2 3 2 4" xfId="20015"/>
    <cellStyle name="Normal 31 2 3 2 5" xfId="20016"/>
    <cellStyle name="Normal 31 2 3 2 6" xfId="20017"/>
    <cellStyle name="Normal 31 2 3 2 7" xfId="39778"/>
    <cellStyle name="Normal 31 2 3 3" xfId="20018"/>
    <cellStyle name="Normal 31 2 3 4" xfId="20019"/>
    <cellStyle name="Normal 31 2 3 5" xfId="20020"/>
    <cellStyle name="Normal 31 2 3 6" xfId="20021"/>
    <cellStyle name="Normal 31 2 3 7" xfId="20022"/>
    <cellStyle name="Normal 31 2 3 8" xfId="38998"/>
    <cellStyle name="Normal 31 2 4" xfId="20023"/>
    <cellStyle name="Normal 31 2 4 2" xfId="20024"/>
    <cellStyle name="Normal 31 2 4 3" xfId="20025"/>
    <cellStyle name="Normal 31 2 4 4" xfId="20026"/>
    <cellStyle name="Normal 31 2 4 5" xfId="20027"/>
    <cellStyle name="Normal 31 2 4 6" xfId="20028"/>
    <cellStyle name="Normal 31 2 4 7" xfId="39637"/>
    <cellStyle name="Normal 31 2 5" xfId="20029"/>
    <cellStyle name="Normal 31 2 6" xfId="20030"/>
    <cellStyle name="Normal 31 2 7" xfId="20031"/>
    <cellStyle name="Normal 31 2 8" xfId="20032"/>
    <cellStyle name="Normal 31 2 9" xfId="20033"/>
    <cellStyle name="Normal 31 3" xfId="20034"/>
    <cellStyle name="Normal 31 3 2" xfId="20035"/>
    <cellStyle name="Normal 31 3 2 2" xfId="20036"/>
    <cellStyle name="Normal 31 3 2 2 2" xfId="20037"/>
    <cellStyle name="Normal 31 3 2 2 3" xfId="20038"/>
    <cellStyle name="Normal 31 3 2 2 4" xfId="20039"/>
    <cellStyle name="Normal 31 3 2 2 5" xfId="20040"/>
    <cellStyle name="Normal 31 3 2 2 6" xfId="20041"/>
    <cellStyle name="Normal 31 3 2 2 7" xfId="39805"/>
    <cellStyle name="Normal 31 3 2 3" xfId="20042"/>
    <cellStyle name="Normal 31 3 2 4" xfId="20043"/>
    <cellStyle name="Normal 31 3 2 5" xfId="20044"/>
    <cellStyle name="Normal 31 3 2 6" xfId="20045"/>
    <cellStyle name="Normal 31 3 2 7" xfId="20046"/>
    <cellStyle name="Normal 31 3 2 8" xfId="39000"/>
    <cellStyle name="Normal 31 3 3" xfId="20047"/>
    <cellStyle name="Normal 31 3 3 2" xfId="20048"/>
    <cellStyle name="Normal 31 3 3 3" xfId="20049"/>
    <cellStyle name="Normal 31 3 3 4" xfId="20050"/>
    <cellStyle name="Normal 31 3 3 5" xfId="20051"/>
    <cellStyle name="Normal 31 3 3 6" xfId="20052"/>
    <cellStyle name="Normal 31 3 3 7" xfId="39664"/>
    <cellStyle name="Normal 31 3 4" xfId="20053"/>
    <cellStyle name="Normal 31 3 5" xfId="20054"/>
    <cellStyle name="Normal 31 3 6" xfId="20055"/>
    <cellStyle name="Normal 31 3 7" xfId="20056"/>
    <cellStyle name="Normal 31 3 8" xfId="20057"/>
    <cellStyle name="Normal 31 3 9" xfId="38999"/>
    <cellStyle name="Normal 31 4" xfId="20058"/>
    <cellStyle name="Normal 31 4 2" xfId="20059"/>
    <cellStyle name="Normal 31 4 2 2" xfId="20060"/>
    <cellStyle name="Normal 31 4 2 3" xfId="20061"/>
    <cellStyle name="Normal 31 4 2 4" xfId="20062"/>
    <cellStyle name="Normal 31 4 2 5" xfId="20063"/>
    <cellStyle name="Normal 31 4 2 6" xfId="20064"/>
    <cellStyle name="Normal 31 4 2 7" xfId="39742"/>
    <cellStyle name="Normal 31 4 3" xfId="20065"/>
    <cellStyle name="Normal 31 4 4" xfId="20066"/>
    <cellStyle name="Normal 31 4 5" xfId="20067"/>
    <cellStyle name="Normal 31 4 6" xfId="20068"/>
    <cellStyle name="Normal 31 4 7" xfId="20069"/>
    <cellStyle name="Normal 31 4 8" xfId="39001"/>
    <cellStyle name="Normal 31 5" xfId="20070"/>
    <cellStyle name="Normal 31 6" xfId="20071"/>
    <cellStyle name="Normal 31 6 2" xfId="20072"/>
    <cellStyle name="Normal 31 6 3" xfId="20073"/>
    <cellStyle name="Normal 31 6 4" xfId="20074"/>
    <cellStyle name="Normal 31 6 5" xfId="20075"/>
    <cellStyle name="Normal 31 6 6" xfId="20076"/>
    <cellStyle name="Normal 31 6 7" xfId="39598"/>
    <cellStyle name="Normal 32" xfId="20077"/>
    <cellStyle name="Normal 32 2" xfId="20078"/>
    <cellStyle name="Normal 32 3" xfId="20079"/>
    <cellStyle name="Normal 32 4" xfId="20080"/>
    <cellStyle name="Normal 33" xfId="20081"/>
    <cellStyle name="Normal 33 2" xfId="20082"/>
    <cellStyle name="Normal 33 2 2" xfId="20083"/>
    <cellStyle name="Normal 33 2 2 2" xfId="20084"/>
    <cellStyle name="Normal 33 2 2 3" xfId="20085"/>
    <cellStyle name="Normal 33 2 2 4" xfId="20086"/>
    <cellStyle name="Normal 33 2 2 5" xfId="20087"/>
    <cellStyle name="Normal 33 2 2 6" xfId="20088"/>
    <cellStyle name="Normal 33 2 2 7" xfId="39846"/>
    <cellStyle name="Normal 33 2 3" xfId="20089"/>
    <cellStyle name="Normal 33 2 4" xfId="20090"/>
    <cellStyle name="Normal 33 2 5" xfId="20091"/>
    <cellStyle name="Normal 33 2 6" xfId="20092"/>
    <cellStyle name="Normal 33 2 7" xfId="20093"/>
    <cellStyle name="Normal 33 2 8" xfId="39002"/>
    <cellStyle name="Normal 33 3" xfId="20094"/>
    <cellStyle name="Normal 33 3 2" xfId="20095"/>
    <cellStyle name="Normal 33 3 2 2" xfId="20096"/>
    <cellStyle name="Normal 33 3 2 3" xfId="20097"/>
    <cellStyle name="Normal 33 3 2 4" xfId="20098"/>
    <cellStyle name="Normal 33 3 2 5" xfId="20099"/>
    <cellStyle name="Normal 33 3 2 6" xfId="20100"/>
    <cellStyle name="Normal 33 3 2 7" xfId="39938"/>
    <cellStyle name="Normal 33 3 3" xfId="20101"/>
    <cellStyle name="Normal 33 3 4" xfId="20102"/>
    <cellStyle name="Normal 33 3 5" xfId="20103"/>
    <cellStyle name="Normal 33 3 6" xfId="20104"/>
    <cellStyle name="Normal 33 3 7" xfId="20105"/>
    <cellStyle name="Normal 33 3 8" xfId="39003"/>
    <cellStyle name="Normal 33 4" xfId="20106"/>
    <cellStyle name="Normal 33 5" xfId="20107"/>
    <cellStyle name="Normal 33 5 2" xfId="20108"/>
    <cellStyle name="Normal 33 5 3" xfId="20109"/>
    <cellStyle name="Normal 33 5 4" xfId="20110"/>
    <cellStyle name="Normal 33 5 5" xfId="20111"/>
    <cellStyle name="Normal 33 5 6" xfId="20112"/>
    <cellStyle name="Normal 33 5 7" xfId="39705"/>
    <cellStyle name="Normal 34" xfId="20113"/>
    <cellStyle name="Normal 34 2" xfId="20114"/>
    <cellStyle name="Normal 34 2 2" xfId="20115"/>
    <cellStyle name="Normal 34 2 2 2" xfId="20116"/>
    <cellStyle name="Normal 34 2 2 3" xfId="20117"/>
    <cellStyle name="Normal 34 2 2 4" xfId="20118"/>
    <cellStyle name="Normal 34 2 2 5" xfId="20119"/>
    <cellStyle name="Normal 34 2 2 6" xfId="20120"/>
    <cellStyle name="Normal 34 2 2 7" xfId="39848"/>
    <cellStyle name="Normal 34 2 3" xfId="20121"/>
    <cellStyle name="Normal 34 2 4" xfId="20122"/>
    <cellStyle name="Normal 34 2 5" xfId="20123"/>
    <cellStyle name="Normal 34 2 6" xfId="20124"/>
    <cellStyle name="Normal 34 2 7" xfId="20125"/>
    <cellStyle name="Normal 34 2 8" xfId="39004"/>
    <cellStyle name="Normal 34 3" xfId="20126"/>
    <cellStyle name="Normal 34 3 2" xfId="20127"/>
    <cellStyle name="Normal 34 3 2 2" xfId="20128"/>
    <cellStyle name="Normal 34 3 2 3" xfId="20129"/>
    <cellStyle name="Normal 34 3 2 4" xfId="20130"/>
    <cellStyle name="Normal 34 3 2 5" xfId="20131"/>
    <cellStyle name="Normal 34 3 2 6" xfId="20132"/>
    <cellStyle name="Normal 34 3 2 7" xfId="39939"/>
    <cellStyle name="Normal 34 3 3" xfId="20133"/>
    <cellStyle name="Normal 34 3 4" xfId="20134"/>
    <cellStyle name="Normal 34 3 5" xfId="20135"/>
    <cellStyle name="Normal 34 3 6" xfId="20136"/>
    <cellStyle name="Normal 34 3 7" xfId="20137"/>
    <cellStyle name="Normal 34 3 8" xfId="39005"/>
    <cellStyle name="Normal 34 4" xfId="20138"/>
    <cellStyle name="Normal 34 5" xfId="20139"/>
    <cellStyle name="Normal 34 5 2" xfId="20140"/>
    <cellStyle name="Normal 34 5 3" xfId="20141"/>
    <cellStyle name="Normal 34 5 4" xfId="20142"/>
    <cellStyle name="Normal 34 5 5" xfId="20143"/>
    <cellStyle name="Normal 34 5 6" xfId="20144"/>
    <cellStyle name="Normal 34 5 7" xfId="39707"/>
    <cellStyle name="Normal 35" xfId="20145"/>
    <cellStyle name="Normal 35 2" xfId="20146"/>
    <cellStyle name="Normal 35 2 2" xfId="20147"/>
    <cellStyle name="Normal 35 2 2 2" xfId="20148"/>
    <cellStyle name="Normal 35 2 2 3" xfId="20149"/>
    <cellStyle name="Normal 35 2 2 4" xfId="20150"/>
    <cellStyle name="Normal 35 2 2 5" xfId="20151"/>
    <cellStyle name="Normal 35 2 2 6" xfId="20152"/>
    <cellStyle name="Normal 35 2 2 7" xfId="39850"/>
    <cellStyle name="Normal 35 2 3" xfId="20153"/>
    <cellStyle name="Normal 35 2 4" xfId="20154"/>
    <cellStyle name="Normal 35 2 5" xfId="20155"/>
    <cellStyle name="Normal 35 2 6" xfId="20156"/>
    <cellStyle name="Normal 35 2 7" xfId="20157"/>
    <cellStyle name="Normal 35 2 8" xfId="39006"/>
    <cellStyle name="Normal 35 3" xfId="20158"/>
    <cellStyle name="Normal 35 3 2" xfId="20159"/>
    <cellStyle name="Normal 35 3 2 2" xfId="20160"/>
    <cellStyle name="Normal 35 3 2 3" xfId="20161"/>
    <cellStyle name="Normal 35 3 2 4" xfId="20162"/>
    <cellStyle name="Normal 35 3 2 5" xfId="20163"/>
    <cellStyle name="Normal 35 3 2 6" xfId="20164"/>
    <cellStyle name="Normal 35 3 2 7" xfId="39940"/>
    <cellStyle name="Normal 35 3 3" xfId="20165"/>
    <cellStyle name="Normal 35 3 4" xfId="20166"/>
    <cellStyle name="Normal 35 3 5" xfId="20167"/>
    <cellStyle name="Normal 35 3 6" xfId="20168"/>
    <cellStyle name="Normal 35 3 7" xfId="20169"/>
    <cellStyle name="Normal 35 3 8" xfId="39007"/>
    <cellStyle name="Normal 35 4" xfId="20170"/>
    <cellStyle name="Normal 35 5" xfId="20171"/>
    <cellStyle name="Normal 35 5 2" xfId="20172"/>
    <cellStyle name="Normal 35 5 3" xfId="20173"/>
    <cellStyle name="Normal 35 5 4" xfId="20174"/>
    <cellStyle name="Normal 35 5 5" xfId="20175"/>
    <cellStyle name="Normal 35 5 6" xfId="20176"/>
    <cellStyle name="Normal 35 5 7" xfId="39709"/>
    <cellStyle name="Normal 36" xfId="20177"/>
    <cellStyle name="Normal 36 2" xfId="20178"/>
    <cellStyle name="Normal 36 3" xfId="20179"/>
    <cellStyle name="Normal 36 3 2" xfId="20180"/>
    <cellStyle name="Normal 36 3 2 2" xfId="20181"/>
    <cellStyle name="Normal 36 3 2 3" xfId="20182"/>
    <cellStyle name="Normal 36 3 2 4" xfId="20183"/>
    <cellStyle name="Normal 36 3 2 5" xfId="20184"/>
    <cellStyle name="Normal 36 3 2 6" xfId="20185"/>
    <cellStyle name="Normal 36 3 2 7" xfId="39998"/>
    <cellStyle name="Normal 36 3 3" xfId="20186"/>
    <cellStyle name="Normal 36 3 4" xfId="20187"/>
    <cellStyle name="Normal 36 3 5" xfId="20188"/>
    <cellStyle name="Normal 36 3 6" xfId="20189"/>
    <cellStyle name="Normal 36 3 7" xfId="20190"/>
    <cellStyle name="Normal 36 3 8" xfId="39008"/>
    <cellStyle name="Normal 37" xfId="20191"/>
    <cellStyle name="Normal 37 10" xfId="38592"/>
    <cellStyle name="Normal 37 2" xfId="20192"/>
    <cellStyle name="Normal 37 2 2" xfId="20193"/>
    <cellStyle name="Normal 37 2 2 2" xfId="20194"/>
    <cellStyle name="Normal 37 2 2 3" xfId="20195"/>
    <cellStyle name="Normal 37 2 2 4" xfId="20196"/>
    <cellStyle name="Normal 37 2 2 5" xfId="20197"/>
    <cellStyle name="Normal 37 2 2 6" xfId="20198"/>
    <cellStyle name="Normal 37 2 2 7" xfId="39456"/>
    <cellStyle name="Normal 37 3" xfId="20199"/>
    <cellStyle name="Normal 37 3 2" xfId="20200"/>
    <cellStyle name="Normal 37 3 2 2" xfId="20201"/>
    <cellStyle name="Normal 37 3 2 3" xfId="20202"/>
    <cellStyle name="Normal 37 3 2 4" xfId="20203"/>
    <cellStyle name="Normal 37 3 2 5" xfId="20204"/>
    <cellStyle name="Normal 37 3 2 6" xfId="20205"/>
    <cellStyle name="Normal 37 3 2 7" xfId="39502"/>
    <cellStyle name="Normal 37 3 3" xfId="20206"/>
    <cellStyle name="Normal 37 3 3 2" xfId="20207"/>
    <cellStyle name="Normal 37 3 3 3" xfId="20208"/>
    <cellStyle name="Normal 37 3 3 4" xfId="20209"/>
    <cellStyle name="Normal 37 3 3 5" xfId="20210"/>
    <cellStyle name="Normal 37 3 3 6" xfId="20211"/>
    <cellStyle name="Normal 37 3 3 7" xfId="39993"/>
    <cellStyle name="Normal 37 3 4" xfId="20212"/>
    <cellStyle name="Normal 37 3 5" xfId="20213"/>
    <cellStyle name="Normal 37 3 6" xfId="20214"/>
    <cellStyle name="Normal 37 3 7" xfId="20215"/>
    <cellStyle name="Normal 37 3 8" xfId="20216"/>
    <cellStyle name="Normal 37 3 9" xfId="39009"/>
    <cellStyle name="Normal 37 4" xfId="20217"/>
    <cellStyle name="Normal 37 4 2" xfId="20218"/>
    <cellStyle name="Normal 37 4 3" xfId="20219"/>
    <cellStyle name="Normal 37 4 4" xfId="20220"/>
    <cellStyle name="Normal 37 4 5" xfId="20221"/>
    <cellStyle name="Normal 37 4 6" xfId="20222"/>
    <cellStyle name="Normal 37 4 7" xfId="39388"/>
    <cellStyle name="Normal 37 5" xfId="20223"/>
    <cellStyle name="Normal 37 6" xfId="20224"/>
    <cellStyle name="Normal 37 7" xfId="20225"/>
    <cellStyle name="Normal 37 8" xfId="20226"/>
    <cellStyle name="Normal 37 9" xfId="20227"/>
    <cellStyle name="Normal 38" xfId="20228"/>
    <cellStyle name="Normal 38 10" xfId="38593"/>
    <cellStyle name="Normal 38 2" xfId="20229"/>
    <cellStyle name="Normal 38 2 2" xfId="20230"/>
    <cellStyle name="Normal 38 2 2 2" xfId="20231"/>
    <cellStyle name="Normal 38 2 2 3" xfId="20232"/>
    <cellStyle name="Normal 38 2 2 4" xfId="20233"/>
    <cellStyle name="Normal 38 2 2 5" xfId="20234"/>
    <cellStyle name="Normal 38 2 2 6" xfId="20235"/>
    <cellStyle name="Normal 38 2 2 7" xfId="39457"/>
    <cellStyle name="Normal 38 3" xfId="20236"/>
    <cellStyle name="Normal 38 3 2" xfId="20237"/>
    <cellStyle name="Normal 38 3 2 2" xfId="20238"/>
    <cellStyle name="Normal 38 3 2 3" xfId="20239"/>
    <cellStyle name="Normal 38 3 2 4" xfId="20240"/>
    <cellStyle name="Normal 38 3 2 5" xfId="20241"/>
    <cellStyle name="Normal 38 3 2 6" xfId="20242"/>
    <cellStyle name="Normal 38 3 2 7" xfId="39503"/>
    <cellStyle name="Normal 38 3 3" xfId="20243"/>
    <cellStyle name="Normal 38 3 3 2" xfId="20244"/>
    <cellStyle name="Normal 38 3 3 3" xfId="20245"/>
    <cellStyle name="Normal 38 3 3 4" xfId="20246"/>
    <cellStyle name="Normal 38 3 3 5" xfId="20247"/>
    <cellStyle name="Normal 38 3 3 6" xfId="20248"/>
    <cellStyle name="Normal 38 3 3 7" xfId="39987"/>
    <cellStyle name="Normal 38 3 4" xfId="20249"/>
    <cellStyle name="Normal 38 3 5" xfId="20250"/>
    <cellStyle name="Normal 38 3 6" xfId="20251"/>
    <cellStyle name="Normal 38 3 7" xfId="20252"/>
    <cellStyle name="Normal 38 3 8" xfId="20253"/>
    <cellStyle name="Normal 38 3 9" xfId="39010"/>
    <cellStyle name="Normal 38 4" xfId="20254"/>
    <cellStyle name="Normal 38 4 2" xfId="20255"/>
    <cellStyle name="Normal 38 4 3" xfId="20256"/>
    <cellStyle name="Normal 38 4 4" xfId="20257"/>
    <cellStyle name="Normal 38 4 5" xfId="20258"/>
    <cellStyle name="Normal 38 4 6" xfId="20259"/>
    <cellStyle name="Normal 38 4 7" xfId="39389"/>
    <cellStyle name="Normal 38 5" xfId="20260"/>
    <cellStyle name="Normal 38 6" xfId="20261"/>
    <cellStyle name="Normal 38 7" xfId="20262"/>
    <cellStyle name="Normal 38 8" xfId="20263"/>
    <cellStyle name="Normal 38 9" xfId="20264"/>
    <cellStyle name="Normal 39" xfId="20265"/>
    <cellStyle name="Normal 39 10" xfId="38594"/>
    <cellStyle name="Normal 39 2" xfId="20266"/>
    <cellStyle name="Normal 39 2 2" xfId="20267"/>
    <cellStyle name="Normal 39 2 2 2" xfId="20268"/>
    <cellStyle name="Normal 39 2 2 3" xfId="20269"/>
    <cellStyle name="Normal 39 2 2 4" xfId="20270"/>
    <cellStyle name="Normal 39 2 2 5" xfId="20271"/>
    <cellStyle name="Normal 39 2 2 6" xfId="20272"/>
    <cellStyle name="Normal 39 2 2 7" xfId="39458"/>
    <cellStyle name="Normal 39 3" xfId="20273"/>
    <cellStyle name="Normal 39 3 2" xfId="20274"/>
    <cellStyle name="Normal 39 3 2 2" xfId="20275"/>
    <cellStyle name="Normal 39 3 2 3" xfId="20276"/>
    <cellStyle name="Normal 39 3 2 4" xfId="20277"/>
    <cellStyle name="Normal 39 3 2 5" xfId="20278"/>
    <cellStyle name="Normal 39 3 2 6" xfId="20279"/>
    <cellStyle name="Normal 39 3 2 7" xfId="39504"/>
    <cellStyle name="Normal 39 3 3" xfId="20280"/>
    <cellStyle name="Normal 39 3 3 2" xfId="20281"/>
    <cellStyle name="Normal 39 3 3 3" xfId="20282"/>
    <cellStyle name="Normal 39 3 3 4" xfId="20283"/>
    <cellStyle name="Normal 39 3 3 5" xfId="20284"/>
    <cellStyle name="Normal 39 3 3 6" xfId="20285"/>
    <cellStyle name="Normal 39 3 3 7" xfId="39986"/>
    <cellStyle name="Normal 39 3 4" xfId="20286"/>
    <cellStyle name="Normal 39 3 5" xfId="20287"/>
    <cellStyle name="Normal 39 3 6" xfId="20288"/>
    <cellStyle name="Normal 39 3 7" xfId="20289"/>
    <cellStyle name="Normal 39 3 8" xfId="20290"/>
    <cellStyle name="Normal 39 3 9" xfId="39011"/>
    <cellStyle name="Normal 39 4" xfId="20291"/>
    <cellStyle name="Normal 39 4 2" xfId="20292"/>
    <cellStyle name="Normal 39 4 3" xfId="20293"/>
    <cellStyle name="Normal 39 4 4" xfId="20294"/>
    <cellStyle name="Normal 39 4 5" xfId="20295"/>
    <cellStyle name="Normal 39 4 6" xfId="20296"/>
    <cellStyle name="Normal 39 4 7" xfId="39390"/>
    <cellStyle name="Normal 39 5" xfId="20297"/>
    <cellStyle name="Normal 39 6" xfId="20298"/>
    <cellStyle name="Normal 39 7" xfId="20299"/>
    <cellStyle name="Normal 39 8" xfId="20300"/>
    <cellStyle name="Normal 39 9" xfId="20301"/>
    <cellStyle name="Normal 4" xfId="344"/>
    <cellStyle name="Normal 4 10" xfId="20302"/>
    <cellStyle name="Normal 4 10 10" xfId="20303"/>
    <cellStyle name="Normal 4 10 11" xfId="39012"/>
    <cellStyle name="Normal 4 10 2" xfId="20304"/>
    <cellStyle name="Normal 4 10 2 2" xfId="20305"/>
    <cellStyle name="Normal 4 10 2 2 2" xfId="20306"/>
    <cellStyle name="Normal 4 10 2 2 2 2" xfId="20307"/>
    <cellStyle name="Normal 4 10 2 2 2 3" xfId="20308"/>
    <cellStyle name="Normal 4 10 2 2 2 4" xfId="20309"/>
    <cellStyle name="Normal 4 10 2 2 2 5" xfId="20310"/>
    <cellStyle name="Normal 4 10 2 2 2 6" xfId="20311"/>
    <cellStyle name="Normal 4 10 2 2 2 7" xfId="39818"/>
    <cellStyle name="Normal 4 10 2 2 3" xfId="20312"/>
    <cellStyle name="Normal 4 10 2 2 4" xfId="20313"/>
    <cellStyle name="Normal 4 10 2 2 5" xfId="20314"/>
    <cellStyle name="Normal 4 10 2 2 6" xfId="20315"/>
    <cellStyle name="Normal 4 10 2 2 7" xfId="20316"/>
    <cellStyle name="Normal 4 10 2 2 8" xfId="39014"/>
    <cellStyle name="Normal 4 10 2 3" xfId="20317"/>
    <cellStyle name="Normal 4 10 2 3 2" xfId="20318"/>
    <cellStyle name="Normal 4 10 2 3 3" xfId="20319"/>
    <cellStyle name="Normal 4 10 2 3 4" xfId="20320"/>
    <cellStyle name="Normal 4 10 2 3 5" xfId="20321"/>
    <cellStyle name="Normal 4 10 2 3 6" xfId="20322"/>
    <cellStyle name="Normal 4 10 2 3 7" xfId="39677"/>
    <cellStyle name="Normal 4 10 2 4" xfId="20323"/>
    <cellStyle name="Normal 4 10 2 5" xfId="20324"/>
    <cellStyle name="Normal 4 10 2 6" xfId="20325"/>
    <cellStyle name="Normal 4 10 2 7" xfId="20326"/>
    <cellStyle name="Normal 4 10 2 8" xfId="20327"/>
    <cellStyle name="Normal 4 10 2 9" xfId="39013"/>
    <cellStyle name="Normal 4 10 3" xfId="20328"/>
    <cellStyle name="Normal 4 10 3 2" xfId="20329"/>
    <cellStyle name="Normal 4 10 3 2 2" xfId="20330"/>
    <cellStyle name="Normal 4 10 3 2 3" xfId="20331"/>
    <cellStyle name="Normal 4 10 3 2 4" xfId="20332"/>
    <cellStyle name="Normal 4 10 3 2 5" xfId="20333"/>
    <cellStyle name="Normal 4 10 3 2 6" xfId="20334"/>
    <cellStyle name="Normal 4 10 3 2 7" xfId="39755"/>
    <cellStyle name="Normal 4 10 3 3" xfId="20335"/>
    <cellStyle name="Normal 4 10 3 4" xfId="20336"/>
    <cellStyle name="Normal 4 10 3 5" xfId="20337"/>
    <cellStyle name="Normal 4 10 3 6" xfId="20338"/>
    <cellStyle name="Normal 4 10 3 7" xfId="20339"/>
    <cellStyle name="Normal 4 10 3 8" xfId="39015"/>
    <cellStyle name="Normal 4 10 4" xfId="20340"/>
    <cellStyle name="Normal 4 10 5" xfId="20341"/>
    <cellStyle name="Normal 4 10 5 2" xfId="20342"/>
    <cellStyle name="Normal 4 10 5 3" xfId="20343"/>
    <cellStyle name="Normal 4 10 5 4" xfId="20344"/>
    <cellStyle name="Normal 4 10 5 5" xfId="20345"/>
    <cellStyle name="Normal 4 10 5 6" xfId="20346"/>
    <cellStyle name="Normal 4 10 5 7" xfId="39611"/>
    <cellStyle name="Normal 4 10 6" xfId="20347"/>
    <cellStyle name="Normal 4 10 7" xfId="20348"/>
    <cellStyle name="Normal 4 10 8" xfId="20349"/>
    <cellStyle name="Normal 4 10 9" xfId="20350"/>
    <cellStyle name="Normal 4 11" xfId="20351"/>
    <cellStyle name="Normal 4 11 2" xfId="20352"/>
    <cellStyle name="Normal 4 11 2 2" xfId="20353"/>
    <cellStyle name="Normal 4 11 2 2 2" xfId="20354"/>
    <cellStyle name="Normal 4 11 2 2 3" xfId="20355"/>
    <cellStyle name="Normal 4 11 2 2 4" xfId="20356"/>
    <cellStyle name="Normal 4 11 2 2 5" xfId="20357"/>
    <cellStyle name="Normal 4 11 2 2 6" xfId="20358"/>
    <cellStyle name="Normal 4 11 2 2 7" xfId="39786"/>
    <cellStyle name="Normal 4 11 2 3" xfId="20359"/>
    <cellStyle name="Normal 4 11 2 4" xfId="20360"/>
    <cellStyle name="Normal 4 11 2 5" xfId="20361"/>
    <cellStyle name="Normal 4 11 2 6" xfId="20362"/>
    <cellStyle name="Normal 4 11 2 7" xfId="20363"/>
    <cellStyle name="Normal 4 11 2 8" xfId="39017"/>
    <cellStyle name="Normal 4 11 3" xfId="20364"/>
    <cellStyle name="Normal 4 11 3 2" xfId="20365"/>
    <cellStyle name="Normal 4 11 3 3" xfId="20366"/>
    <cellStyle name="Normal 4 11 3 4" xfId="20367"/>
    <cellStyle name="Normal 4 11 3 5" xfId="20368"/>
    <cellStyle name="Normal 4 11 3 6" xfId="20369"/>
    <cellStyle name="Normal 4 11 3 7" xfId="39645"/>
    <cellStyle name="Normal 4 11 4" xfId="20370"/>
    <cellStyle name="Normal 4 11 5" xfId="20371"/>
    <cellStyle name="Normal 4 11 6" xfId="20372"/>
    <cellStyle name="Normal 4 11 7" xfId="20373"/>
    <cellStyle name="Normal 4 11 8" xfId="20374"/>
    <cellStyle name="Normal 4 11 9" xfId="39016"/>
    <cellStyle name="Normal 4 12" xfId="20375"/>
    <cellStyle name="Normal 4 12 2" xfId="20376"/>
    <cellStyle name="Normal 4 12 2 2" xfId="20377"/>
    <cellStyle name="Normal 4 12 2 3" xfId="20378"/>
    <cellStyle name="Normal 4 12 2 4" xfId="20379"/>
    <cellStyle name="Normal 4 12 2 5" xfId="20380"/>
    <cellStyle name="Normal 4 12 2 6" xfId="20381"/>
    <cellStyle name="Normal 4 12 2 7" xfId="39721"/>
    <cellStyle name="Normal 4 12 3" xfId="20382"/>
    <cellStyle name="Normal 4 12 4" xfId="20383"/>
    <cellStyle name="Normal 4 12 5" xfId="20384"/>
    <cellStyle name="Normal 4 12 6" xfId="20385"/>
    <cellStyle name="Normal 4 12 7" xfId="20386"/>
    <cellStyle name="Normal 4 12 8" xfId="39018"/>
    <cellStyle name="Normal 4 13" xfId="20387"/>
    <cellStyle name="Normal 4 13 2" xfId="20388"/>
    <cellStyle name="Normal 4 13 2 2" xfId="20389"/>
    <cellStyle name="Normal 4 13 2 3" xfId="20390"/>
    <cellStyle name="Normal 4 13 2 4" xfId="20391"/>
    <cellStyle name="Normal 4 13 2 5" xfId="20392"/>
    <cellStyle name="Normal 4 13 2 6" xfId="20393"/>
    <cellStyle name="Normal 4 13 2 7" xfId="39941"/>
    <cellStyle name="Normal 4 13 3" xfId="20394"/>
    <cellStyle name="Normal 4 13 4" xfId="20395"/>
    <cellStyle name="Normal 4 13 5" xfId="20396"/>
    <cellStyle name="Normal 4 13 6" xfId="20397"/>
    <cellStyle name="Normal 4 13 7" xfId="20398"/>
    <cellStyle name="Normal 4 13 8" xfId="39019"/>
    <cellStyle name="Normal 4 14" xfId="20399"/>
    <cellStyle name="Normal 4 15" xfId="20400"/>
    <cellStyle name="Normal 4 16" xfId="20401"/>
    <cellStyle name="Normal 4 16 2" xfId="20402"/>
    <cellStyle name="Normal 4 16 2 2" xfId="20403"/>
    <cellStyle name="Normal 4 16 2 3" xfId="20404"/>
    <cellStyle name="Normal 4 16 2 4" xfId="20405"/>
    <cellStyle name="Normal 4 16 2 5" xfId="20406"/>
    <cellStyle name="Normal 4 16 2 6" xfId="20407"/>
    <cellStyle name="Normal 4 16 2 7" xfId="40038"/>
    <cellStyle name="Normal 4 16 3" xfId="20408"/>
    <cellStyle name="Normal 4 16 4" xfId="20409"/>
    <cellStyle name="Normal 4 16 5" xfId="20410"/>
    <cellStyle name="Normal 4 16 6" xfId="20411"/>
    <cellStyle name="Normal 4 16 7" xfId="20412"/>
    <cellStyle name="Normal 4 16 8" xfId="39020"/>
    <cellStyle name="Normal 4 17" xfId="20413"/>
    <cellStyle name="Normal 4 17 2" xfId="20414"/>
    <cellStyle name="Normal 4 17 3" xfId="20415"/>
    <cellStyle name="Normal 4 17 4" xfId="20416"/>
    <cellStyle name="Normal 4 17 5" xfId="20417"/>
    <cellStyle name="Normal 4 17 6" xfId="20418"/>
    <cellStyle name="Normal 4 17 7" xfId="39571"/>
    <cellStyle name="Normal 4 18" xfId="20419"/>
    <cellStyle name="Normal 4 19" xfId="40266"/>
    <cellStyle name="Normal 4 2" xfId="345"/>
    <cellStyle name="Normal 4 2 2" xfId="20420"/>
    <cellStyle name="Normal 4 2 3" xfId="20421"/>
    <cellStyle name="Normal 4 2 4" xfId="20422"/>
    <cellStyle name="Normal 4 2 4 2" xfId="20423"/>
    <cellStyle name="Normal 4 2 4 2 2" xfId="20424"/>
    <cellStyle name="Normal 4 2 4 3" xfId="20425"/>
    <cellStyle name="Normal 4 2 5" xfId="20426"/>
    <cellStyle name="Normal 4 2 5 2" xfId="20427"/>
    <cellStyle name="Normal 4 2 6" xfId="20428"/>
    <cellStyle name="Normal 4 2 7" xfId="20429"/>
    <cellStyle name="Normal 4 2 7 2" xfId="20430"/>
    <cellStyle name="Normal 4 2 7 3" xfId="20431"/>
    <cellStyle name="Normal 4 2 8" xfId="20432"/>
    <cellStyle name="Normal 4 3" xfId="346"/>
    <cellStyle name="Normal 4 3 2" xfId="20433"/>
    <cellStyle name="Normal 4 3 3" xfId="20434"/>
    <cellStyle name="Normal 4 3 3 2" xfId="20435"/>
    <cellStyle name="Normal 4 3 4" xfId="20436"/>
    <cellStyle name="Normal 4 3 5" xfId="20437"/>
    <cellStyle name="Normal 4 3 5 2" xfId="20438"/>
    <cellStyle name="Normal 4 3 5 3" xfId="20439"/>
    <cellStyle name="Normal 4 3 6" xfId="20440"/>
    <cellStyle name="Normal 4 4" xfId="20441"/>
    <cellStyle name="Normal 4 4 2" xfId="20442"/>
    <cellStyle name="Normal 4 4 2 2" xfId="20443"/>
    <cellStyle name="Normal 4 4 3" xfId="20444"/>
    <cellStyle name="Normal 4 5" xfId="20445"/>
    <cellStyle name="Normal 4 5 2" xfId="20446"/>
    <cellStyle name="Normal 4 5 2 2" xfId="20447"/>
    <cellStyle name="Normal 4 5 3" xfId="20448"/>
    <cellStyle name="Normal 4 6" xfId="20449"/>
    <cellStyle name="Normal 4 6 2" xfId="20450"/>
    <cellStyle name="Normal 4 7" xfId="20451"/>
    <cellStyle name="Normal 4 8" xfId="20452"/>
    <cellStyle name="Normal 4 9" xfId="20453"/>
    <cellStyle name="Normal 4 9 2" xfId="20454"/>
    <cellStyle name="Normal 4 9 3" xfId="20455"/>
    <cellStyle name="Normal 4 9 3 2" xfId="20456"/>
    <cellStyle name="Normal 4 9 3 2 2" xfId="20457"/>
    <cellStyle name="Normal 4 9 3 2 3" xfId="20458"/>
    <cellStyle name="Normal 4 9 3 2 4" xfId="20459"/>
    <cellStyle name="Normal 4 9 3 2 5" xfId="20460"/>
    <cellStyle name="Normal 4 9 3 2 6" xfId="20461"/>
    <cellStyle name="Normal 4 9 3 2 7" xfId="39995"/>
    <cellStyle name="Normal 4 9 3 3" xfId="20462"/>
    <cellStyle name="Normal 4 9 3 4" xfId="20463"/>
    <cellStyle name="Normal 4 9 3 5" xfId="20464"/>
    <cellStyle name="Normal 4 9 3 6" xfId="20465"/>
    <cellStyle name="Normal 4 9 3 7" xfId="20466"/>
    <cellStyle name="Normal 4 9 3 8" xfId="39021"/>
    <cellStyle name="Normal 40" xfId="20467"/>
    <cellStyle name="Normal 40 10" xfId="38595"/>
    <cellStyle name="Normal 40 2" xfId="20468"/>
    <cellStyle name="Normal 40 2 2" xfId="20469"/>
    <cellStyle name="Normal 40 2 2 2" xfId="20470"/>
    <cellStyle name="Normal 40 2 2 3" xfId="20471"/>
    <cellStyle name="Normal 40 2 2 4" xfId="20472"/>
    <cellStyle name="Normal 40 2 2 5" xfId="20473"/>
    <cellStyle name="Normal 40 2 2 6" xfId="20474"/>
    <cellStyle name="Normal 40 2 2 7" xfId="39459"/>
    <cellStyle name="Normal 40 3" xfId="20475"/>
    <cellStyle name="Normal 40 3 2" xfId="20476"/>
    <cellStyle name="Normal 40 3 2 2" xfId="20477"/>
    <cellStyle name="Normal 40 3 2 3" xfId="20478"/>
    <cellStyle name="Normal 40 3 2 4" xfId="20479"/>
    <cellStyle name="Normal 40 3 2 5" xfId="20480"/>
    <cellStyle name="Normal 40 3 2 6" xfId="20481"/>
    <cellStyle name="Normal 40 3 2 7" xfId="39505"/>
    <cellStyle name="Normal 40 3 3" xfId="20482"/>
    <cellStyle name="Normal 40 3 3 2" xfId="20483"/>
    <cellStyle name="Normal 40 3 3 3" xfId="20484"/>
    <cellStyle name="Normal 40 3 3 4" xfId="20485"/>
    <cellStyle name="Normal 40 3 3 5" xfId="20486"/>
    <cellStyle name="Normal 40 3 3 6" xfId="20487"/>
    <cellStyle name="Normal 40 3 3 7" xfId="39985"/>
    <cellStyle name="Normal 40 3 4" xfId="20488"/>
    <cellStyle name="Normal 40 3 5" xfId="20489"/>
    <cellStyle name="Normal 40 3 6" xfId="20490"/>
    <cellStyle name="Normal 40 3 7" xfId="20491"/>
    <cellStyle name="Normal 40 3 8" xfId="20492"/>
    <cellStyle name="Normal 40 3 9" xfId="39022"/>
    <cellStyle name="Normal 40 4" xfId="20493"/>
    <cellStyle name="Normal 40 4 2" xfId="20494"/>
    <cellStyle name="Normal 40 4 3" xfId="20495"/>
    <cellStyle name="Normal 40 4 4" xfId="20496"/>
    <cellStyle name="Normal 40 4 5" xfId="20497"/>
    <cellStyle name="Normal 40 4 6" xfId="20498"/>
    <cellStyle name="Normal 40 4 7" xfId="39391"/>
    <cellStyle name="Normal 40 5" xfId="20499"/>
    <cellStyle name="Normal 40 6" xfId="20500"/>
    <cellStyle name="Normal 40 7" xfId="20501"/>
    <cellStyle name="Normal 40 8" xfId="20502"/>
    <cellStyle name="Normal 40 9" xfId="20503"/>
    <cellStyle name="Normal 41" xfId="20504"/>
    <cellStyle name="Normal 41 10" xfId="38596"/>
    <cellStyle name="Normal 41 2" xfId="20505"/>
    <cellStyle name="Normal 41 2 2" xfId="20506"/>
    <cellStyle name="Normal 41 2 2 2" xfId="20507"/>
    <cellStyle name="Normal 41 2 2 3" xfId="20508"/>
    <cellStyle name="Normal 41 2 2 4" xfId="20509"/>
    <cellStyle name="Normal 41 2 2 5" xfId="20510"/>
    <cellStyle name="Normal 41 2 2 6" xfId="20511"/>
    <cellStyle name="Normal 41 2 2 7" xfId="39460"/>
    <cellStyle name="Normal 41 3" xfId="20512"/>
    <cellStyle name="Normal 41 3 2" xfId="20513"/>
    <cellStyle name="Normal 41 3 2 2" xfId="20514"/>
    <cellStyle name="Normal 41 3 2 3" xfId="20515"/>
    <cellStyle name="Normal 41 3 2 4" xfId="20516"/>
    <cellStyle name="Normal 41 3 2 5" xfId="20517"/>
    <cellStyle name="Normal 41 3 2 6" xfId="20518"/>
    <cellStyle name="Normal 41 3 2 7" xfId="39506"/>
    <cellStyle name="Normal 41 3 3" xfId="20519"/>
    <cellStyle name="Normal 41 3 3 2" xfId="20520"/>
    <cellStyle name="Normal 41 3 3 3" xfId="20521"/>
    <cellStyle name="Normal 41 3 3 4" xfId="20522"/>
    <cellStyle name="Normal 41 3 3 5" xfId="20523"/>
    <cellStyle name="Normal 41 3 3 6" xfId="20524"/>
    <cellStyle name="Normal 41 3 3 7" xfId="39984"/>
    <cellStyle name="Normal 41 3 4" xfId="20525"/>
    <cellStyle name="Normal 41 3 5" xfId="20526"/>
    <cellStyle name="Normal 41 3 6" xfId="20527"/>
    <cellStyle name="Normal 41 3 7" xfId="20528"/>
    <cellStyle name="Normal 41 3 8" xfId="20529"/>
    <cellStyle name="Normal 41 3 9" xfId="39023"/>
    <cellStyle name="Normal 41 4" xfId="20530"/>
    <cellStyle name="Normal 41 4 2" xfId="20531"/>
    <cellStyle name="Normal 41 4 3" xfId="20532"/>
    <cellStyle name="Normal 41 4 4" xfId="20533"/>
    <cellStyle name="Normal 41 4 5" xfId="20534"/>
    <cellStyle name="Normal 41 4 6" xfId="20535"/>
    <cellStyle name="Normal 41 4 7" xfId="39392"/>
    <cellStyle name="Normal 41 5" xfId="20536"/>
    <cellStyle name="Normal 41 6" xfId="20537"/>
    <cellStyle name="Normal 41 7" xfId="20538"/>
    <cellStyle name="Normal 41 8" xfId="20539"/>
    <cellStyle name="Normal 41 9" xfId="20540"/>
    <cellStyle name="Normal 42" xfId="20541"/>
    <cellStyle name="Normal 42 10" xfId="38597"/>
    <cellStyle name="Normal 42 2" xfId="20542"/>
    <cellStyle name="Normal 42 2 2" xfId="20543"/>
    <cellStyle name="Normal 42 2 2 2" xfId="20544"/>
    <cellStyle name="Normal 42 2 2 3" xfId="20545"/>
    <cellStyle name="Normal 42 2 2 4" xfId="20546"/>
    <cellStyle name="Normal 42 2 2 5" xfId="20547"/>
    <cellStyle name="Normal 42 2 2 6" xfId="20548"/>
    <cellStyle name="Normal 42 2 2 7" xfId="39461"/>
    <cellStyle name="Normal 42 3" xfId="20549"/>
    <cellStyle name="Normal 42 3 2" xfId="20550"/>
    <cellStyle name="Normal 42 3 2 2" xfId="20551"/>
    <cellStyle name="Normal 42 3 2 3" xfId="20552"/>
    <cellStyle name="Normal 42 3 2 4" xfId="20553"/>
    <cellStyle name="Normal 42 3 2 5" xfId="20554"/>
    <cellStyle name="Normal 42 3 2 6" xfId="20555"/>
    <cellStyle name="Normal 42 3 2 7" xfId="39507"/>
    <cellStyle name="Normal 42 4" xfId="20556"/>
    <cellStyle name="Normal 42 4 2" xfId="20557"/>
    <cellStyle name="Normal 42 4 3" xfId="20558"/>
    <cellStyle name="Normal 42 4 4" xfId="20559"/>
    <cellStyle name="Normal 42 4 5" xfId="20560"/>
    <cellStyle name="Normal 42 4 6" xfId="20561"/>
    <cellStyle name="Normal 42 4 7" xfId="39393"/>
    <cellStyle name="Normal 42 5" xfId="20562"/>
    <cellStyle name="Normal 42 6" xfId="20563"/>
    <cellStyle name="Normal 42 7" xfId="20564"/>
    <cellStyle name="Normal 42 8" xfId="20565"/>
    <cellStyle name="Normal 42 9" xfId="20566"/>
    <cellStyle name="Normal 43" xfId="20567"/>
    <cellStyle name="Normal 43 10" xfId="38598"/>
    <cellStyle name="Normal 43 2" xfId="20568"/>
    <cellStyle name="Normal 43 2 2" xfId="20569"/>
    <cellStyle name="Normal 43 2 2 2" xfId="20570"/>
    <cellStyle name="Normal 43 2 2 3" xfId="20571"/>
    <cellStyle name="Normal 43 2 2 4" xfId="20572"/>
    <cellStyle name="Normal 43 2 2 5" xfId="20573"/>
    <cellStyle name="Normal 43 2 2 6" xfId="20574"/>
    <cellStyle name="Normal 43 2 2 7" xfId="39462"/>
    <cellStyle name="Normal 43 3" xfId="20575"/>
    <cellStyle name="Normal 43 3 2" xfId="20576"/>
    <cellStyle name="Normal 43 3 2 2" xfId="20577"/>
    <cellStyle name="Normal 43 3 2 3" xfId="20578"/>
    <cellStyle name="Normal 43 3 2 4" xfId="20579"/>
    <cellStyle name="Normal 43 3 2 5" xfId="20580"/>
    <cellStyle name="Normal 43 3 2 6" xfId="20581"/>
    <cellStyle name="Normal 43 3 2 7" xfId="39508"/>
    <cellStyle name="Normal 43 3 3" xfId="20582"/>
    <cellStyle name="Normal 43 3 3 2" xfId="20583"/>
    <cellStyle name="Normal 43 3 3 3" xfId="20584"/>
    <cellStyle name="Normal 43 3 3 4" xfId="20585"/>
    <cellStyle name="Normal 43 3 3 5" xfId="20586"/>
    <cellStyle name="Normal 43 3 3 6" xfId="20587"/>
    <cellStyle name="Normal 43 3 3 7" xfId="39983"/>
    <cellStyle name="Normal 43 3 4" xfId="20588"/>
    <cellStyle name="Normal 43 3 5" xfId="20589"/>
    <cellStyle name="Normal 43 3 6" xfId="20590"/>
    <cellStyle name="Normal 43 3 7" xfId="20591"/>
    <cellStyle name="Normal 43 3 8" xfId="20592"/>
    <cellStyle name="Normal 43 3 9" xfId="39024"/>
    <cellStyle name="Normal 43 4" xfId="20593"/>
    <cellStyle name="Normal 43 4 2" xfId="20594"/>
    <cellStyle name="Normal 43 4 3" xfId="20595"/>
    <cellStyle name="Normal 43 4 4" xfId="20596"/>
    <cellStyle name="Normal 43 4 5" xfId="20597"/>
    <cellStyle name="Normal 43 4 6" xfId="20598"/>
    <cellStyle name="Normal 43 4 7" xfId="39394"/>
    <cellStyle name="Normal 43 5" xfId="20599"/>
    <cellStyle name="Normal 43 6" xfId="20600"/>
    <cellStyle name="Normal 43 7" xfId="20601"/>
    <cellStyle name="Normal 43 8" xfId="20602"/>
    <cellStyle name="Normal 43 9" xfId="20603"/>
    <cellStyle name="Normal 44" xfId="20604"/>
    <cellStyle name="Normal 44 10" xfId="38599"/>
    <cellStyle name="Normal 44 2" xfId="20605"/>
    <cellStyle name="Normal 44 2 2" xfId="20606"/>
    <cellStyle name="Normal 44 2 2 2" xfId="20607"/>
    <cellStyle name="Normal 44 2 2 3" xfId="20608"/>
    <cellStyle name="Normal 44 2 2 4" xfId="20609"/>
    <cellStyle name="Normal 44 2 2 5" xfId="20610"/>
    <cellStyle name="Normal 44 2 2 6" xfId="20611"/>
    <cellStyle name="Normal 44 2 2 7" xfId="39463"/>
    <cellStyle name="Normal 44 3" xfId="20612"/>
    <cellStyle name="Normal 44 3 2" xfId="20613"/>
    <cellStyle name="Normal 44 3 2 2" xfId="20614"/>
    <cellStyle name="Normal 44 3 2 3" xfId="20615"/>
    <cellStyle name="Normal 44 3 2 4" xfId="20616"/>
    <cellStyle name="Normal 44 3 2 5" xfId="20617"/>
    <cellStyle name="Normal 44 3 2 6" xfId="20618"/>
    <cellStyle name="Normal 44 3 2 7" xfId="39509"/>
    <cellStyle name="Normal 44 4" xfId="20619"/>
    <cellStyle name="Normal 44 4 2" xfId="20620"/>
    <cellStyle name="Normal 44 4 3" xfId="20621"/>
    <cellStyle name="Normal 44 4 4" xfId="20622"/>
    <cellStyle name="Normal 44 4 5" xfId="20623"/>
    <cellStyle name="Normal 44 4 6" xfId="20624"/>
    <cellStyle name="Normal 44 4 7" xfId="39395"/>
    <cellStyle name="Normal 44 5" xfId="20625"/>
    <cellStyle name="Normal 44 6" xfId="20626"/>
    <cellStyle name="Normal 44 7" xfId="20627"/>
    <cellStyle name="Normal 44 8" xfId="20628"/>
    <cellStyle name="Normal 44 9" xfId="20629"/>
    <cellStyle name="Normal 45" xfId="20630"/>
    <cellStyle name="Normal 45 10" xfId="38600"/>
    <cellStyle name="Normal 45 2" xfId="20631"/>
    <cellStyle name="Normal 45 2 2" xfId="20632"/>
    <cellStyle name="Normal 45 2 2 2" xfId="20633"/>
    <cellStyle name="Normal 45 2 2 3" xfId="20634"/>
    <cellStyle name="Normal 45 2 2 4" xfId="20635"/>
    <cellStyle name="Normal 45 2 2 5" xfId="20636"/>
    <cellStyle name="Normal 45 2 2 6" xfId="20637"/>
    <cellStyle name="Normal 45 2 2 7" xfId="39464"/>
    <cellStyle name="Normal 45 3" xfId="20638"/>
    <cellStyle name="Normal 45 3 2" xfId="20639"/>
    <cellStyle name="Normal 45 3 2 2" xfId="20640"/>
    <cellStyle name="Normal 45 3 2 3" xfId="20641"/>
    <cellStyle name="Normal 45 3 2 4" xfId="20642"/>
    <cellStyle name="Normal 45 3 2 5" xfId="20643"/>
    <cellStyle name="Normal 45 3 2 6" xfId="20644"/>
    <cellStyle name="Normal 45 3 2 7" xfId="39510"/>
    <cellStyle name="Normal 45 4" xfId="20645"/>
    <cellStyle name="Normal 45 4 2" xfId="20646"/>
    <cellStyle name="Normal 45 4 3" xfId="20647"/>
    <cellStyle name="Normal 45 4 4" xfId="20648"/>
    <cellStyle name="Normal 45 4 5" xfId="20649"/>
    <cellStyle name="Normal 45 4 6" xfId="20650"/>
    <cellStyle name="Normal 45 4 7" xfId="39396"/>
    <cellStyle name="Normal 45 5" xfId="20651"/>
    <cellStyle name="Normal 45 6" xfId="20652"/>
    <cellStyle name="Normal 45 7" xfId="20653"/>
    <cellStyle name="Normal 45 8" xfId="20654"/>
    <cellStyle name="Normal 45 9" xfId="20655"/>
    <cellStyle name="Normal 46" xfId="20656"/>
    <cellStyle name="Normal 46 10" xfId="38601"/>
    <cellStyle name="Normal 46 2" xfId="20657"/>
    <cellStyle name="Normal 46 2 2" xfId="20658"/>
    <cellStyle name="Normal 46 2 2 2" xfId="20659"/>
    <cellStyle name="Normal 46 2 2 3" xfId="20660"/>
    <cellStyle name="Normal 46 2 2 4" xfId="20661"/>
    <cellStyle name="Normal 46 2 2 5" xfId="20662"/>
    <cellStyle name="Normal 46 2 2 6" xfId="20663"/>
    <cellStyle name="Normal 46 2 2 7" xfId="39465"/>
    <cellStyle name="Normal 46 3" xfId="20664"/>
    <cellStyle name="Normal 46 3 2" xfId="20665"/>
    <cellStyle name="Normal 46 3 2 2" xfId="20666"/>
    <cellStyle name="Normal 46 3 2 3" xfId="20667"/>
    <cellStyle name="Normal 46 3 2 4" xfId="20668"/>
    <cellStyle name="Normal 46 3 2 5" xfId="20669"/>
    <cellStyle name="Normal 46 3 2 6" xfId="20670"/>
    <cellStyle name="Normal 46 3 2 7" xfId="39511"/>
    <cellStyle name="Normal 46 3 3" xfId="20671"/>
    <cellStyle name="Normal 46 3 3 2" xfId="20672"/>
    <cellStyle name="Normal 46 3 3 3" xfId="20673"/>
    <cellStyle name="Normal 46 3 3 4" xfId="20674"/>
    <cellStyle name="Normal 46 3 3 5" xfId="20675"/>
    <cellStyle name="Normal 46 3 3 6" xfId="20676"/>
    <cellStyle name="Normal 46 3 3 7" xfId="39980"/>
    <cellStyle name="Normal 46 3 4" xfId="20677"/>
    <cellStyle name="Normal 46 3 5" xfId="20678"/>
    <cellStyle name="Normal 46 3 6" xfId="20679"/>
    <cellStyle name="Normal 46 3 7" xfId="20680"/>
    <cellStyle name="Normal 46 3 8" xfId="20681"/>
    <cellStyle name="Normal 46 3 9" xfId="39025"/>
    <cellStyle name="Normal 46 4" xfId="20682"/>
    <cellStyle name="Normal 46 4 2" xfId="20683"/>
    <cellStyle name="Normal 46 4 3" xfId="20684"/>
    <cellStyle name="Normal 46 4 4" xfId="20685"/>
    <cellStyle name="Normal 46 4 5" xfId="20686"/>
    <cellStyle name="Normal 46 4 6" xfId="20687"/>
    <cellStyle name="Normal 46 4 7" xfId="39397"/>
    <cellStyle name="Normal 46 5" xfId="20688"/>
    <cellStyle name="Normal 46 6" xfId="20689"/>
    <cellStyle name="Normal 46 7" xfId="20690"/>
    <cellStyle name="Normal 46 8" xfId="20691"/>
    <cellStyle name="Normal 46 9" xfId="20692"/>
    <cellStyle name="Normal 47" xfId="20693"/>
    <cellStyle name="Normal 47 10" xfId="20694"/>
    <cellStyle name="Normal 47 11" xfId="38602"/>
    <cellStyle name="Normal 47 2" xfId="20695"/>
    <cellStyle name="Normal 47 2 2" xfId="20696"/>
    <cellStyle name="Normal 47 2 2 2" xfId="20697"/>
    <cellStyle name="Normal 47 2 2 3" xfId="20698"/>
    <cellStyle name="Normal 47 2 2 4" xfId="20699"/>
    <cellStyle name="Normal 47 2 2 5" xfId="20700"/>
    <cellStyle name="Normal 47 2 2 6" xfId="20701"/>
    <cellStyle name="Normal 47 2 2 7" xfId="39466"/>
    <cellStyle name="Normal 47 2 3" xfId="20702"/>
    <cellStyle name="Normal 47 2 3 2" xfId="20703"/>
    <cellStyle name="Normal 47 2 3 3" xfId="20704"/>
    <cellStyle name="Normal 47 2 3 4" xfId="20705"/>
    <cellStyle name="Normal 47 2 3 5" xfId="20706"/>
    <cellStyle name="Normal 47 2 3 6" xfId="20707"/>
    <cellStyle name="Normal 47 2 3 7" xfId="39942"/>
    <cellStyle name="Normal 47 2 4" xfId="20708"/>
    <cellStyle name="Normal 47 2 5" xfId="20709"/>
    <cellStyle name="Normal 47 2 6" xfId="20710"/>
    <cellStyle name="Normal 47 2 7" xfId="20711"/>
    <cellStyle name="Normal 47 2 8" xfId="20712"/>
    <cellStyle name="Normal 47 2 9" xfId="39026"/>
    <cellStyle name="Normal 47 3" xfId="20713"/>
    <cellStyle name="Normal 47 3 2" xfId="20714"/>
    <cellStyle name="Normal 47 3 2 2" xfId="20715"/>
    <cellStyle name="Normal 47 3 2 3" xfId="20716"/>
    <cellStyle name="Normal 47 3 2 4" xfId="20717"/>
    <cellStyle name="Normal 47 3 2 5" xfId="20718"/>
    <cellStyle name="Normal 47 3 2 6" xfId="20719"/>
    <cellStyle name="Normal 47 3 2 7" xfId="39512"/>
    <cellStyle name="Normal 47 3 3" xfId="20720"/>
    <cellStyle name="Normal 47 3 3 2" xfId="20721"/>
    <cellStyle name="Normal 47 3 3 3" xfId="20722"/>
    <cellStyle name="Normal 47 3 3 4" xfId="20723"/>
    <cellStyle name="Normal 47 3 3 5" xfId="20724"/>
    <cellStyle name="Normal 47 3 3 6" xfId="20725"/>
    <cellStyle name="Normal 47 3 3 7" xfId="39943"/>
    <cellStyle name="Normal 47 3 4" xfId="20726"/>
    <cellStyle name="Normal 47 3 5" xfId="20727"/>
    <cellStyle name="Normal 47 3 6" xfId="20728"/>
    <cellStyle name="Normal 47 3 7" xfId="20729"/>
    <cellStyle name="Normal 47 3 8" xfId="20730"/>
    <cellStyle name="Normal 47 3 9" xfId="39027"/>
    <cellStyle name="Normal 47 4" xfId="20731"/>
    <cellStyle name="Normal 47 5" xfId="20732"/>
    <cellStyle name="Normal 47 5 2" xfId="20733"/>
    <cellStyle name="Normal 47 5 3" xfId="20734"/>
    <cellStyle name="Normal 47 5 4" xfId="20735"/>
    <cellStyle name="Normal 47 5 5" xfId="20736"/>
    <cellStyle name="Normal 47 5 6" xfId="20737"/>
    <cellStyle name="Normal 47 5 7" xfId="39398"/>
    <cellStyle name="Normal 47 6" xfId="20738"/>
    <cellStyle name="Normal 47 7" xfId="20739"/>
    <cellStyle name="Normal 47 8" xfId="20740"/>
    <cellStyle name="Normal 47 9" xfId="20741"/>
    <cellStyle name="Normal 48" xfId="20742"/>
    <cellStyle name="Normal 48 10" xfId="38603"/>
    <cellStyle name="Normal 48 2" xfId="20743"/>
    <cellStyle name="Normal 48 2 2" xfId="20744"/>
    <cellStyle name="Normal 48 2 2 2" xfId="20745"/>
    <cellStyle name="Normal 48 2 2 3" xfId="20746"/>
    <cellStyle name="Normal 48 2 2 4" xfId="20747"/>
    <cellStyle name="Normal 48 2 2 5" xfId="20748"/>
    <cellStyle name="Normal 48 2 2 6" xfId="20749"/>
    <cellStyle name="Normal 48 2 2 7" xfId="39467"/>
    <cellStyle name="Normal 48 3" xfId="20750"/>
    <cellStyle name="Normal 48 3 2" xfId="20751"/>
    <cellStyle name="Normal 48 3 2 2" xfId="20752"/>
    <cellStyle name="Normal 48 3 2 3" xfId="20753"/>
    <cellStyle name="Normal 48 3 2 4" xfId="20754"/>
    <cellStyle name="Normal 48 3 2 5" xfId="20755"/>
    <cellStyle name="Normal 48 3 2 6" xfId="20756"/>
    <cellStyle name="Normal 48 3 2 7" xfId="39513"/>
    <cellStyle name="Normal 48 3 3" xfId="20757"/>
    <cellStyle name="Normal 48 3 3 2" xfId="20758"/>
    <cellStyle name="Normal 48 3 3 3" xfId="20759"/>
    <cellStyle name="Normal 48 3 3 4" xfId="20760"/>
    <cellStyle name="Normal 48 3 3 5" xfId="20761"/>
    <cellStyle name="Normal 48 3 3 6" xfId="20762"/>
    <cellStyle name="Normal 48 3 3 7" xfId="39979"/>
    <cellStyle name="Normal 48 3 4" xfId="20763"/>
    <cellStyle name="Normal 48 3 5" xfId="20764"/>
    <cellStyle name="Normal 48 3 6" xfId="20765"/>
    <cellStyle name="Normal 48 3 7" xfId="20766"/>
    <cellStyle name="Normal 48 3 8" xfId="20767"/>
    <cellStyle name="Normal 48 3 9" xfId="39028"/>
    <cellStyle name="Normal 48 4" xfId="20768"/>
    <cellStyle name="Normal 48 4 2" xfId="20769"/>
    <cellStyle name="Normal 48 4 3" xfId="20770"/>
    <cellStyle name="Normal 48 4 4" xfId="20771"/>
    <cellStyle name="Normal 48 4 5" xfId="20772"/>
    <cellStyle name="Normal 48 4 6" xfId="20773"/>
    <cellStyle name="Normal 48 4 7" xfId="39399"/>
    <cellStyle name="Normal 48 5" xfId="20774"/>
    <cellStyle name="Normal 48 6" xfId="20775"/>
    <cellStyle name="Normal 48 7" xfId="20776"/>
    <cellStyle name="Normal 48 8" xfId="20777"/>
    <cellStyle name="Normal 48 9" xfId="20778"/>
    <cellStyle name="Normal 49" xfId="20779"/>
    <cellStyle name="Normal 49 10" xfId="38604"/>
    <cellStyle name="Normal 49 2" xfId="20780"/>
    <cellStyle name="Normal 49 3" xfId="20781"/>
    <cellStyle name="Normal 49 3 2" xfId="20782"/>
    <cellStyle name="Normal 49 3 2 2" xfId="20783"/>
    <cellStyle name="Normal 49 3 2 3" xfId="20784"/>
    <cellStyle name="Normal 49 3 2 4" xfId="20785"/>
    <cellStyle name="Normal 49 3 2 5" xfId="20786"/>
    <cellStyle name="Normal 49 3 2 6" xfId="20787"/>
    <cellStyle name="Normal 49 3 2 7" xfId="39944"/>
    <cellStyle name="Normal 49 3 3" xfId="20788"/>
    <cellStyle name="Normal 49 3 4" xfId="20789"/>
    <cellStyle name="Normal 49 3 5" xfId="20790"/>
    <cellStyle name="Normal 49 3 6" xfId="20791"/>
    <cellStyle name="Normal 49 3 7" xfId="20792"/>
    <cellStyle name="Normal 49 3 8" xfId="39029"/>
    <cellStyle name="Normal 49 4" xfId="20793"/>
    <cellStyle name="Normal 49 4 2" xfId="20794"/>
    <cellStyle name="Normal 49 4 3" xfId="20795"/>
    <cellStyle name="Normal 49 4 4" xfId="20796"/>
    <cellStyle name="Normal 49 4 5" xfId="20797"/>
    <cellStyle name="Normal 49 4 6" xfId="20798"/>
    <cellStyle name="Normal 49 4 7" xfId="39715"/>
    <cellStyle name="Normal 49 5" xfId="20799"/>
    <cellStyle name="Normal 49 6" xfId="20800"/>
    <cellStyle name="Normal 49 7" xfId="20801"/>
    <cellStyle name="Normal 49 8" xfId="20802"/>
    <cellStyle name="Normal 49 9" xfId="20803"/>
    <cellStyle name="Normal 5" xfId="347"/>
    <cellStyle name="Normal 5 10" xfId="20804"/>
    <cellStyle name="Normal 5 10 10" xfId="39030"/>
    <cellStyle name="Normal 5 10 2" xfId="20805"/>
    <cellStyle name="Normal 5 10 2 2" xfId="20806"/>
    <cellStyle name="Normal 5 10 2 2 2" xfId="20807"/>
    <cellStyle name="Normal 5 10 2 2 2 2" xfId="20808"/>
    <cellStyle name="Normal 5 10 2 2 2 3" xfId="20809"/>
    <cellStyle name="Normal 5 10 2 2 2 4" xfId="20810"/>
    <cellStyle name="Normal 5 10 2 2 2 5" xfId="20811"/>
    <cellStyle name="Normal 5 10 2 2 2 6" xfId="20812"/>
    <cellStyle name="Normal 5 10 2 2 2 7" xfId="39819"/>
    <cellStyle name="Normal 5 10 2 2 3" xfId="20813"/>
    <cellStyle name="Normal 5 10 2 2 4" xfId="20814"/>
    <cellStyle name="Normal 5 10 2 2 5" xfId="20815"/>
    <cellStyle name="Normal 5 10 2 2 6" xfId="20816"/>
    <cellStyle name="Normal 5 10 2 2 7" xfId="20817"/>
    <cellStyle name="Normal 5 10 2 2 8" xfId="39032"/>
    <cellStyle name="Normal 5 10 2 3" xfId="20818"/>
    <cellStyle name="Normal 5 10 2 3 2" xfId="20819"/>
    <cellStyle name="Normal 5 10 2 3 3" xfId="20820"/>
    <cellStyle name="Normal 5 10 2 3 4" xfId="20821"/>
    <cellStyle name="Normal 5 10 2 3 5" xfId="20822"/>
    <cellStyle name="Normal 5 10 2 3 6" xfId="20823"/>
    <cellStyle name="Normal 5 10 2 3 7" xfId="39678"/>
    <cellStyle name="Normal 5 10 2 4" xfId="20824"/>
    <cellStyle name="Normal 5 10 2 5" xfId="20825"/>
    <cellStyle name="Normal 5 10 2 6" xfId="20826"/>
    <cellStyle name="Normal 5 10 2 7" xfId="20827"/>
    <cellStyle name="Normal 5 10 2 8" xfId="20828"/>
    <cellStyle name="Normal 5 10 2 9" xfId="39031"/>
    <cellStyle name="Normal 5 10 3" xfId="20829"/>
    <cellStyle name="Normal 5 10 3 2" xfId="20830"/>
    <cellStyle name="Normal 5 10 3 2 2" xfId="20831"/>
    <cellStyle name="Normal 5 10 3 2 3" xfId="20832"/>
    <cellStyle name="Normal 5 10 3 2 4" xfId="20833"/>
    <cellStyle name="Normal 5 10 3 2 5" xfId="20834"/>
    <cellStyle name="Normal 5 10 3 2 6" xfId="20835"/>
    <cellStyle name="Normal 5 10 3 2 7" xfId="39756"/>
    <cellStyle name="Normal 5 10 3 3" xfId="20836"/>
    <cellStyle name="Normal 5 10 3 4" xfId="20837"/>
    <cellStyle name="Normal 5 10 3 5" xfId="20838"/>
    <cellStyle name="Normal 5 10 3 6" xfId="20839"/>
    <cellStyle name="Normal 5 10 3 7" xfId="20840"/>
    <cellStyle name="Normal 5 10 3 8" xfId="39033"/>
    <cellStyle name="Normal 5 10 4" xfId="20841"/>
    <cellStyle name="Normal 5 10 4 2" xfId="20842"/>
    <cellStyle name="Normal 5 10 4 3" xfId="20843"/>
    <cellStyle name="Normal 5 10 4 4" xfId="20844"/>
    <cellStyle name="Normal 5 10 4 5" xfId="20845"/>
    <cellStyle name="Normal 5 10 4 6" xfId="20846"/>
    <cellStyle name="Normal 5 10 4 7" xfId="39612"/>
    <cellStyle name="Normal 5 10 5" xfId="20847"/>
    <cellStyle name="Normal 5 10 6" xfId="20848"/>
    <cellStyle name="Normal 5 10 7" xfId="20849"/>
    <cellStyle name="Normal 5 10 8" xfId="20850"/>
    <cellStyle name="Normal 5 10 9" xfId="20851"/>
    <cellStyle name="Normal 5 11" xfId="20852"/>
    <cellStyle name="Normal 5 11 2" xfId="20853"/>
    <cellStyle name="Normal 5 11 2 2" xfId="20854"/>
    <cellStyle name="Normal 5 11 2 2 2" xfId="20855"/>
    <cellStyle name="Normal 5 11 2 2 3" xfId="20856"/>
    <cellStyle name="Normal 5 11 2 2 4" xfId="20857"/>
    <cellStyle name="Normal 5 11 2 2 5" xfId="20858"/>
    <cellStyle name="Normal 5 11 2 2 6" xfId="20859"/>
    <cellStyle name="Normal 5 11 2 2 7" xfId="39787"/>
    <cellStyle name="Normal 5 11 2 3" xfId="20860"/>
    <cellStyle name="Normal 5 11 2 4" xfId="20861"/>
    <cellStyle name="Normal 5 11 2 5" xfId="20862"/>
    <cellStyle name="Normal 5 11 2 6" xfId="20863"/>
    <cellStyle name="Normal 5 11 2 7" xfId="20864"/>
    <cellStyle name="Normal 5 11 2 8" xfId="39035"/>
    <cellStyle name="Normal 5 11 3" xfId="20865"/>
    <cellStyle name="Normal 5 11 3 2" xfId="20866"/>
    <cellStyle name="Normal 5 11 3 3" xfId="20867"/>
    <cellStyle name="Normal 5 11 3 4" xfId="20868"/>
    <cellStyle name="Normal 5 11 3 5" xfId="20869"/>
    <cellStyle name="Normal 5 11 3 6" xfId="20870"/>
    <cellStyle name="Normal 5 11 3 7" xfId="39646"/>
    <cellStyle name="Normal 5 11 4" xfId="20871"/>
    <cellStyle name="Normal 5 11 5" xfId="20872"/>
    <cellStyle name="Normal 5 11 6" xfId="20873"/>
    <cellStyle name="Normal 5 11 7" xfId="20874"/>
    <cellStyle name="Normal 5 11 8" xfId="20875"/>
    <cellStyle name="Normal 5 11 9" xfId="39034"/>
    <cellStyle name="Normal 5 12" xfId="20876"/>
    <cellStyle name="Normal 5 12 2" xfId="20877"/>
    <cellStyle name="Normal 5 12 2 2" xfId="20878"/>
    <cellStyle name="Normal 5 12 2 3" xfId="20879"/>
    <cellStyle name="Normal 5 12 2 4" xfId="20880"/>
    <cellStyle name="Normal 5 12 2 5" xfId="20881"/>
    <cellStyle name="Normal 5 12 2 6" xfId="20882"/>
    <cellStyle name="Normal 5 12 2 7" xfId="39722"/>
    <cellStyle name="Normal 5 12 3" xfId="20883"/>
    <cellStyle name="Normal 5 12 4" xfId="20884"/>
    <cellStyle name="Normal 5 12 5" xfId="20885"/>
    <cellStyle name="Normal 5 12 6" xfId="20886"/>
    <cellStyle name="Normal 5 12 7" xfId="20887"/>
    <cellStyle name="Normal 5 12 8" xfId="39036"/>
    <cellStyle name="Normal 5 13" xfId="20888"/>
    <cellStyle name="Normal 5 13 2" xfId="20889"/>
    <cellStyle name="Normal 5 13 2 2" xfId="20890"/>
    <cellStyle name="Normal 5 13 2 3" xfId="20891"/>
    <cellStyle name="Normal 5 13 2 4" xfId="20892"/>
    <cellStyle name="Normal 5 13 2 5" xfId="20893"/>
    <cellStyle name="Normal 5 13 2 6" xfId="20894"/>
    <cellStyle name="Normal 5 13 2 7" xfId="39945"/>
    <cellStyle name="Normal 5 13 3" xfId="20895"/>
    <cellStyle name="Normal 5 13 4" xfId="20896"/>
    <cellStyle name="Normal 5 13 5" xfId="20897"/>
    <cellStyle name="Normal 5 13 6" xfId="20898"/>
    <cellStyle name="Normal 5 13 7" xfId="20899"/>
    <cellStyle name="Normal 5 13 8" xfId="39037"/>
    <cellStyle name="Normal 5 14" xfId="20900"/>
    <cellStyle name="Normal 5 14 2" xfId="20901"/>
    <cellStyle name="Normal 5 14 3" xfId="20902"/>
    <cellStyle name="Normal 5 14 4" xfId="20903"/>
    <cellStyle name="Normal 5 14 5" xfId="20904"/>
    <cellStyle name="Normal 5 14 6" xfId="20905"/>
    <cellStyle name="Normal 5 14 7" xfId="39522"/>
    <cellStyle name="Normal 5 15" xfId="20906"/>
    <cellStyle name="Normal 5 15 2" xfId="20907"/>
    <cellStyle name="Normal 5 15 3" xfId="20908"/>
    <cellStyle name="Normal 5 15 4" xfId="20909"/>
    <cellStyle name="Normal 5 15 5" xfId="20910"/>
    <cellStyle name="Normal 5 15 6" xfId="20911"/>
    <cellStyle name="Normal 5 15 7" xfId="39572"/>
    <cellStyle name="Normal 5 16" xfId="20912"/>
    <cellStyle name="Normal 5 16 2" xfId="20913"/>
    <cellStyle name="Normal 5 16 3" xfId="20914"/>
    <cellStyle name="Normal 5 16 4" xfId="20915"/>
    <cellStyle name="Normal 5 16 5" xfId="20916"/>
    <cellStyle name="Normal 5 16 6" xfId="20917"/>
    <cellStyle name="Normal 5 16 7" xfId="40218"/>
    <cellStyle name="Normal 5 17" xfId="20918"/>
    <cellStyle name="Normal 5 18" xfId="38605"/>
    <cellStyle name="Normal 5 2" xfId="348"/>
    <cellStyle name="Normal 5 2 2" xfId="20919"/>
    <cellStyle name="Normal 5 2 2 2" xfId="20920"/>
    <cellStyle name="Normal 5 2 2 2 2" xfId="20921"/>
    <cellStyle name="Normal 5 2 2 3" xfId="20922"/>
    <cellStyle name="Normal 5 2 3" xfId="20923"/>
    <cellStyle name="Normal 5 2 4" xfId="20924"/>
    <cellStyle name="Normal 5 2 4 2" xfId="20925"/>
    <cellStyle name="Normal 5 2 4 2 2" xfId="20926"/>
    <cellStyle name="Normal 5 2 4 2 3" xfId="20927"/>
    <cellStyle name="Normal 5 2 4 2 4" xfId="20928"/>
    <cellStyle name="Normal 5 2 4 2 5" xfId="20929"/>
    <cellStyle name="Normal 5 2 4 2 6" xfId="20930"/>
    <cellStyle name="Normal 5 2 4 2 7" xfId="40026"/>
    <cellStyle name="Normal 5 2 4 3" xfId="20931"/>
    <cellStyle name="Normal 5 2 4 4" xfId="20932"/>
    <cellStyle name="Normal 5 2 4 5" xfId="20933"/>
    <cellStyle name="Normal 5 2 4 6" xfId="20934"/>
    <cellStyle name="Normal 5 2 4 7" xfId="20935"/>
    <cellStyle name="Normal 5 2 4 8" xfId="39038"/>
    <cellStyle name="Normal 5 2 5" xfId="20936"/>
    <cellStyle name="Normal 5 2 5 2" xfId="20937"/>
    <cellStyle name="Normal 5 2 5 3" xfId="20938"/>
    <cellStyle name="Normal 5 2 5 4" xfId="20939"/>
    <cellStyle name="Normal 5 2 5 5" xfId="20940"/>
    <cellStyle name="Normal 5 2 5 6" xfId="20941"/>
    <cellStyle name="Normal 5 2 5 7" xfId="39530"/>
    <cellStyle name="Normal 5 2 6" xfId="20942"/>
    <cellStyle name="Normal 5 2 7" xfId="20943"/>
    <cellStyle name="Normal 5 2 7 2" xfId="20944"/>
    <cellStyle name="Normal 5 2 7 3" xfId="20945"/>
    <cellStyle name="Normal 5 2 7 4" xfId="20946"/>
    <cellStyle name="Normal 5 2 7 5" xfId="20947"/>
    <cellStyle name="Normal 5 2 7 6" xfId="20948"/>
    <cellStyle name="Normal 5 2 7 7" xfId="40219"/>
    <cellStyle name="Normal 5 2 8" xfId="20949"/>
    <cellStyle name="Normal 5 3" xfId="20950"/>
    <cellStyle name="Normal 5 3 2" xfId="20951"/>
    <cellStyle name="Normal 5 3 2 2" xfId="20952"/>
    <cellStyle name="Normal 5 3 3" xfId="20953"/>
    <cellStyle name="Normal 5 3 4" xfId="20954"/>
    <cellStyle name="Normal 5 4" xfId="20955"/>
    <cellStyle name="Normal 5 4 2" xfId="20956"/>
    <cellStyle name="Normal 5 5" xfId="20957"/>
    <cellStyle name="Normal 5 5 2" xfId="20958"/>
    <cellStyle name="Normal 5 5 2 2" xfId="20959"/>
    <cellStyle name="Normal 5 5 3" xfId="20960"/>
    <cellStyle name="Normal 5 6" xfId="20961"/>
    <cellStyle name="Normal 5 6 2" xfId="20962"/>
    <cellStyle name="Normal 5 7" xfId="20963"/>
    <cellStyle name="Normal 5 8" xfId="20964"/>
    <cellStyle name="Normal 5 9" xfId="20965"/>
    <cellStyle name="Normal 5 9 2" xfId="20966"/>
    <cellStyle name="Normal 5 9 3" xfId="20967"/>
    <cellStyle name="Normal 5 9 3 2" xfId="20968"/>
    <cellStyle name="Normal 5 9 3 2 2" xfId="20969"/>
    <cellStyle name="Normal 5 9 3 2 3" xfId="20970"/>
    <cellStyle name="Normal 5 9 3 2 4" xfId="20971"/>
    <cellStyle name="Normal 5 9 3 2 5" xfId="20972"/>
    <cellStyle name="Normal 5 9 3 2 6" xfId="20973"/>
    <cellStyle name="Normal 5 9 3 2 7" xfId="39994"/>
    <cellStyle name="Normal 5 9 3 3" xfId="20974"/>
    <cellStyle name="Normal 5 9 3 4" xfId="20975"/>
    <cellStyle name="Normal 5 9 3 5" xfId="20976"/>
    <cellStyle name="Normal 5 9 3 6" xfId="20977"/>
    <cellStyle name="Normal 5 9 3 7" xfId="20978"/>
    <cellStyle name="Normal 5 9 3 8" xfId="39039"/>
    <cellStyle name="Normal 50" xfId="20979"/>
    <cellStyle name="Normal 50 2" xfId="20980"/>
    <cellStyle name="Normal 50 2 2" xfId="20981"/>
    <cellStyle name="Normal 50 2 3" xfId="20982"/>
    <cellStyle name="Normal 50 2 4" xfId="20983"/>
    <cellStyle name="Normal 50 2 5" xfId="20984"/>
    <cellStyle name="Normal 50 2 6" xfId="20985"/>
    <cellStyle name="Normal 50 2 7" xfId="39866"/>
    <cellStyle name="Normal 50 3" xfId="20986"/>
    <cellStyle name="Normal 50 4" xfId="20987"/>
    <cellStyle name="Normal 50 5" xfId="20988"/>
    <cellStyle name="Normal 50 6" xfId="20989"/>
    <cellStyle name="Normal 50 7" xfId="20990"/>
    <cellStyle name="Normal 50 8" xfId="38606"/>
    <cellStyle name="Normal 51" xfId="20991"/>
    <cellStyle name="Normal 51 2" xfId="20992"/>
    <cellStyle name="Normal 51 2 2" xfId="20993"/>
    <cellStyle name="Normal 51 2 3" xfId="20994"/>
    <cellStyle name="Normal 51 2 4" xfId="20995"/>
    <cellStyle name="Normal 51 2 5" xfId="20996"/>
    <cellStyle name="Normal 51 2 6" xfId="20997"/>
    <cellStyle name="Normal 51 2 7" xfId="39867"/>
    <cellStyle name="Normal 51 3" xfId="20998"/>
    <cellStyle name="Normal 51 4" xfId="20999"/>
    <cellStyle name="Normal 51 5" xfId="21000"/>
    <cellStyle name="Normal 51 6" xfId="21001"/>
    <cellStyle name="Normal 51 7" xfId="21002"/>
    <cellStyle name="Normal 51 8" xfId="39040"/>
    <cellStyle name="Normal 52" xfId="21003"/>
    <cellStyle name="Normal 52 2" xfId="21004"/>
    <cellStyle name="Normal 52 3" xfId="21005"/>
    <cellStyle name="Normal 52 3 2" xfId="21006"/>
    <cellStyle name="Normal 52 3 2 2" xfId="21007"/>
    <cellStyle name="Normal 52 3 2 3" xfId="21008"/>
    <cellStyle name="Normal 52 3 2 4" xfId="21009"/>
    <cellStyle name="Normal 52 3 2 5" xfId="21010"/>
    <cellStyle name="Normal 52 3 2 6" xfId="21011"/>
    <cellStyle name="Normal 52 3 2 7" xfId="39977"/>
    <cellStyle name="Normal 52 3 3" xfId="21012"/>
    <cellStyle name="Normal 52 3 4" xfId="21013"/>
    <cellStyle name="Normal 52 3 5" xfId="21014"/>
    <cellStyle name="Normal 52 3 6" xfId="21015"/>
    <cellStyle name="Normal 52 3 7" xfId="21016"/>
    <cellStyle name="Normal 52 3 8" xfId="39041"/>
    <cellStyle name="Normal 53" xfId="21017"/>
    <cellStyle name="Normal 53 2" xfId="21018"/>
    <cellStyle name="Normal 53 2 2" xfId="21019"/>
    <cellStyle name="Normal 53 2 2 2" xfId="21020"/>
    <cellStyle name="Normal 53 2 2 3" xfId="21021"/>
    <cellStyle name="Normal 53 2 2 4" xfId="21022"/>
    <cellStyle name="Normal 53 2 2 5" xfId="21023"/>
    <cellStyle name="Normal 53 2 2 6" xfId="21024"/>
    <cellStyle name="Normal 53 2 2 7" xfId="40014"/>
    <cellStyle name="Normal 53 2 3" xfId="21025"/>
    <cellStyle name="Normal 53 2 4" xfId="21026"/>
    <cellStyle name="Normal 53 2 5" xfId="21027"/>
    <cellStyle name="Normal 53 2 6" xfId="21028"/>
    <cellStyle name="Normal 53 2 7" xfId="21029"/>
    <cellStyle name="Normal 53 2 8" xfId="39042"/>
    <cellStyle name="Normal 53 3" xfId="21030"/>
    <cellStyle name="Normal 54" xfId="21031"/>
    <cellStyle name="Normal 55" xfId="21032"/>
    <cellStyle name="Normal 56" xfId="21033"/>
    <cellStyle name="Normal 57" xfId="21034"/>
    <cellStyle name="Normal 57 2" xfId="21035"/>
    <cellStyle name="Normal 58" xfId="21036"/>
    <cellStyle name="Normal 58 2" xfId="21037"/>
    <cellStyle name="Normal 59" xfId="21038"/>
    <cellStyle name="Normal 59 2" xfId="21039"/>
    <cellStyle name="Normal 6" xfId="349"/>
    <cellStyle name="Normal 6 10" xfId="21040"/>
    <cellStyle name="Normal 6 11" xfId="21041"/>
    <cellStyle name="Normal 6 12" xfId="21042"/>
    <cellStyle name="Normal 6 13" xfId="21043"/>
    <cellStyle name="Normal 6 14" xfId="38607"/>
    <cellStyle name="Normal 6 2" xfId="21044"/>
    <cellStyle name="Normal 6 2 2" xfId="21045"/>
    <cellStyle name="Normal 6 2 3" xfId="21046"/>
    <cellStyle name="Normal 6 2 4" xfId="21047"/>
    <cellStyle name="Normal 6 3" xfId="21048"/>
    <cellStyle name="Normal 6 3 2" xfId="21049"/>
    <cellStyle name="Normal 6 3 2 2" xfId="21050"/>
    <cellStyle name="Normal 6 3 3" xfId="21051"/>
    <cellStyle name="Normal 6 3 4" xfId="21052"/>
    <cellStyle name="Normal 6 4" xfId="21053"/>
    <cellStyle name="Normal 6 4 2" xfId="21054"/>
    <cellStyle name="Normal 6 4 2 2" xfId="21055"/>
    <cellStyle name="Normal 6 4 3" xfId="21056"/>
    <cellStyle name="Normal 6 5" xfId="21057"/>
    <cellStyle name="Normal 6 6" xfId="21058"/>
    <cellStyle name="Normal 6 6 2" xfId="21059"/>
    <cellStyle name="Normal 6 6 3" xfId="21060"/>
    <cellStyle name="Normal 6 6 4" xfId="21061"/>
    <cellStyle name="Normal 6 6 5" xfId="21062"/>
    <cellStyle name="Normal 6 6 6" xfId="21063"/>
    <cellStyle name="Normal 6 6 7" xfId="39434"/>
    <cellStyle name="Normal 6 7" xfId="21064"/>
    <cellStyle name="Normal 6 7 2" xfId="21065"/>
    <cellStyle name="Normal 6 7 3" xfId="21066"/>
    <cellStyle name="Normal 6 7 4" xfId="21067"/>
    <cellStyle name="Normal 6 7 5" xfId="21068"/>
    <cellStyle name="Normal 6 7 6" xfId="21069"/>
    <cellStyle name="Normal 6 7 7" xfId="39480"/>
    <cellStyle name="Normal 6 8" xfId="21070"/>
    <cellStyle name="Normal 6 8 2" xfId="21071"/>
    <cellStyle name="Normal 6 8 3" xfId="21072"/>
    <cellStyle name="Normal 6 8 4" xfId="21073"/>
    <cellStyle name="Normal 6 8 5" xfId="21074"/>
    <cellStyle name="Normal 6 8 6" xfId="21075"/>
    <cellStyle name="Normal 6 8 7" xfId="39400"/>
    <cellStyle name="Normal 6 9" xfId="21076"/>
    <cellStyle name="Normal 60" xfId="21077"/>
    <cellStyle name="Normal 60 2" xfId="21078"/>
    <cellStyle name="Normal 61" xfId="21079"/>
    <cellStyle name="Normal 62" xfId="21080"/>
    <cellStyle name="Normal 63" xfId="21081"/>
    <cellStyle name="Normal 64" xfId="21082"/>
    <cellStyle name="Normal 65" xfId="21083"/>
    <cellStyle name="Normal 66" xfId="21084"/>
    <cellStyle name="Normal 67" xfId="21085"/>
    <cellStyle name="Normal 68" xfId="21086"/>
    <cellStyle name="Normal 69" xfId="21087"/>
    <cellStyle name="Normal 69 2" xfId="21088"/>
    <cellStyle name="Normal 69 3" xfId="21089"/>
    <cellStyle name="Normal 69 4" xfId="21090"/>
    <cellStyle name="Normal 69 5" xfId="21091"/>
    <cellStyle name="Normal 69 6" xfId="21092"/>
    <cellStyle name="Normal 69 7" xfId="39515"/>
    <cellStyle name="Normal 69 8" xfId="40226"/>
    <cellStyle name="Normal 7" xfId="350"/>
    <cellStyle name="Normal 7 10" xfId="21093"/>
    <cellStyle name="Normal 7 11" xfId="21094"/>
    <cellStyle name="Normal 7 11 2" xfId="21095"/>
    <cellStyle name="Normal 7 11 3" xfId="21096"/>
    <cellStyle name="Normal 7 11 4" xfId="21097"/>
    <cellStyle name="Normal 7 11 4 2" xfId="21098"/>
    <cellStyle name="Normal 7 11 4 3" xfId="21099"/>
    <cellStyle name="Normal 7 11 4 4" xfId="21100"/>
    <cellStyle name="Normal 7 11 4 5" xfId="21101"/>
    <cellStyle name="Normal 7 11 4 6" xfId="21102"/>
    <cellStyle name="Normal 7 11 4 7" xfId="39435"/>
    <cellStyle name="Normal 7 12" xfId="21103"/>
    <cellStyle name="Normal 7 12 2" xfId="21104"/>
    <cellStyle name="Normal 7 12 2 2" xfId="21105"/>
    <cellStyle name="Normal 7 12 2 3" xfId="21106"/>
    <cellStyle name="Normal 7 12 2 4" xfId="21107"/>
    <cellStyle name="Normal 7 12 2 5" xfId="21108"/>
    <cellStyle name="Normal 7 12 2 6" xfId="21109"/>
    <cellStyle name="Normal 7 12 2 7" xfId="39481"/>
    <cellStyle name="Normal 7 13" xfId="21110"/>
    <cellStyle name="Normal 7 14" xfId="21111"/>
    <cellStyle name="Normal 7 14 2" xfId="21112"/>
    <cellStyle name="Normal 7 14 3" xfId="21113"/>
    <cellStyle name="Normal 7 14 4" xfId="21114"/>
    <cellStyle name="Normal 7 14 5" xfId="21115"/>
    <cellStyle name="Normal 7 14 6" xfId="21116"/>
    <cellStyle name="Normal 7 14 7" xfId="39401"/>
    <cellStyle name="Normal 7 15" xfId="21117"/>
    <cellStyle name="Normal 7 16" xfId="21118"/>
    <cellStyle name="Normal 7 17" xfId="21119"/>
    <cellStyle name="Normal 7 18" xfId="21120"/>
    <cellStyle name="Normal 7 19" xfId="21121"/>
    <cellStyle name="Normal 7 2" xfId="21122"/>
    <cellStyle name="Normal 7 2 2" xfId="21123"/>
    <cellStyle name="Normal 7 2 3" xfId="21124"/>
    <cellStyle name="Normal 7 2 3 2" xfId="21125"/>
    <cellStyle name="Normal 7 2 4" xfId="21126"/>
    <cellStyle name="Normal 7 2 5" xfId="21127"/>
    <cellStyle name="Normal 7 20" xfId="38608"/>
    <cellStyle name="Normal 7 3" xfId="21128"/>
    <cellStyle name="Normal 7 3 2" xfId="21129"/>
    <cellStyle name="Normal 7 3 3" xfId="21130"/>
    <cellStyle name="Normal 7 4" xfId="21131"/>
    <cellStyle name="Normal 7 4 2" xfId="21132"/>
    <cellStyle name="Normal 7 4 3" xfId="21133"/>
    <cellStyle name="Normal 7 5" xfId="21134"/>
    <cellStyle name="Normal 7 5 2" xfId="21135"/>
    <cellStyle name="Normal 7 6" xfId="351"/>
    <cellStyle name="Normal 7 6 2" xfId="21136"/>
    <cellStyle name="Normal 7 7" xfId="21137"/>
    <cellStyle name="Normal 7 8" xfId="21138"/>
    <cellStyle name="Normal 7 9" xfId="21139"/>
    <cellStyle name="Normal 70" xfId="21140"/>
    <cellStyle name="Normal 70 2" xfId="21141"/>
    <cellStyle name="Normal 70 3" xfId="21142"/>
    <cellStyle name="Normal 70 4" xfId="21143"/>
    <cellStyle name="Normal 70 5" xfId="21144"/>
    <cellStyle name="Normal 70 6" xfId="21145"/>
    <cellStyle name="Normal 70 7" xfId="39517"/>
    <cellStyle name="Normal 70 8" xfId="40225"/>
    <cellStyle name="Normal 71" xfId="21146"/>
    <cellStyle name="Normal 71 2" xfId="21147"/>
    <cellStyle name="Normal 72" xfId="21148"/>
    <cellStyle name="Normal 72 2" xfId="21149"/>
    <cellStyle name="Normal 72 3" xfId="21150"/>
    <cellStyle name="Normal 72 4" xfId="21151"/>
    <cellStyle name="Normal 72 5" xfId="21152"/>
    <cellStyle name="Normal 72 6" xfId="21153"/>
    <cellStyle name="Normal 72 7" xfId="39518"/>
    <cellStyle name="Normal 73" xfId="21154"/>
    <cellStyle name="Normal 74" xfId="21155"/>
    <cellStyle name="Normal 74 2" xfId="21156"/>
    <cellStyle name="Normal 74 3" xfId="21157"/>
    <cellStyle name="Normal 74 4" xfId="21158"/>
    <cellStyle name="Normal 74 5" xfId="21159"/>
    <cellStyle name="Normal 74 6" xfId="21160"/>
    <cellStyle name="Normal 74 7" xfId="40211"/>
    <cellStyle name="Normal 75" xfId="21161"/>
    <cellStyle name="Normal 75 2" xfId="21162"/>
    <cellStyle name="Normal 76" xfId="21163"/>
    <cellStyle name="Normal 77" xfId="38544"/>
    <cellStyle name="Normal 78" xfId="38546"/>
    <cellStyle name="Normal 79" xfId="38547"/>
    <cellStyle name="Normal 8" xfId="352"/>
    <cellStyle name="Normal 8 10" xfId="21164"/>
    <cellStyle name="Normal 8 11" xfId="21165"/>
    <cellStyle name="Normal 8 12" xfId="38609"/>
    <cellStyle name="Normal 8 2" xfId="21166"/>
    <cellStyle name="Normal 8 2 2" xfId="21167"/>
    <cellStyle name="Normal 8 2 3" xfId="21168"/>
    <cellStyle name="Normal 8 2 3 2" xfId="21169"/>
    <cellStyle name="Normal 8 2 4" xfId="21170"/>
    <cellStyle name="Normal 8 3" xfId="21171"/>
    <cellStyle name="Normal 8 4" xfId="21172"/>
    <cellStyle name="Normal 8 4 2" xfId="21173"/>
    <cellStyle name="Normal 8 4 2 2" xfId="21174"/>
    <cellStyle name="Normal 8 4 2 3" xfId="21175"/>
    <cellStyle name="Normal 8 4 2 4" xfId="21176"/>
    <cellStyle name="Normal 8 4 2 5" xfId="21177"/>
    <cellStyle name="Normal 8 4 2 6" xfId="21178"/>
    <cellStyle name="Normal 8 4 2 7" xfId="39436"/>
    <cellStyle name="Normal 8 5" xfId="21179"/>
    <cellStyle name="Normal 8 5 2" xfId="21180"/>
    <cellStyle name="Normal 8 5 3" xfId="21181"/>
    <cellStyle name="Normal 8 5 4" xfId="21182"/>
    <cellStyle name="Normal 8 5 5" xfId="21183"/>
    <cellStyle name="Normal 8 5 6" xfId="21184"/>
    <cellStyle name="Normal 8 5 7" xfId="39482"/>
    <cellStyle name="Normal 8 6" xfId="21185"/>
    <cellStyle name="Normal 8 6 2" xfId="21186"/>
    <cellStyle name="Normal 8 6 3" xfId="21187"/>
    <cellStyle name="Normal 8 6 4" xfId="21188"/>
    <cellStyle name="Normal 8 6 5" xfId="21189"/>
    <cellStyle name="Normal 8 6 6" xfId="21190"/>
    <cellStyle name="Normal 8 6 7" xfId="39402"/>
    <cellStyle name="Normal 8 7" xfId="21191"/>
    <cellStyle name="Normal 8 8" xfId="21192"/>
    <cellStyle name="Normal 8 9" xfId="21193"/>
    <cellStyle name="Normal 80" xfId="40267"/>
    <cellStyle name="Normal 81" xfId="40268"/>
    <cellStyle name="Normal 82" xfId="40269"/>
    <cellStyle name="Normal 83" xfId="40270"/>
    <cellStyle name="Normal 84" xfId="40271"/>
    <cellStyle name="Normal 85" xfId="40272"/>
    <cellStyle name="Normal 86" xfId="40273"/>
    <cellStyle name="Normal 87" xfId="40274"/>
    <cellStyle name="Normal 88" xfId="40275"/>
    <cellStyle name="Normal 89" xfId="40276"/>
    <cellStyle name="Normal 9" xfId="353"/>
    <cellStyle name="Normal 9 10" xfId="21194"/>
    <cellStyle name="Normal 9 10 2" xfId="21195"/>
    <cellStyle name="Normal 9 10 2 2" xfId="21196"/>
    <cellStyle name="Normal 9 10 2 3" xfId="21197"/>
    <cellStyle name="Normal 9 10 2 4" xfId="21198"/>
    <cellStyle name="Normal 9 10 2 5" xfId="21199"/>
    <cellStyle name="Normal 9 10 2 6" xfId="21200"/>
    <cellStyle name="Normal 9 10 2 7" xfId="39719"/>
    <cellStyle name="Normal 9 10 3" xfId="21201"/>
    <cellStyle name="Normal 9 10 4" xfId="21202"/>
    <cellStyle name="Normal 9 10 5" xfId="21203"/>
    <cellStyle name="Normal 9 10 6" xfId="21204"/>
    <cellStyle name="Normal 9 10 7" xfId="21205"/>
    <cellStyle name="Normal 9 10 8" xfId="39043"/>
    <cellStyle name="Normal 9 11" xfId="21206"/>
    <cellStyle name="Normal 9 11 2" xfId="21207"/>
    <cellStyle name="Normal 9 11 3" xfId="21208"/>
    <cellStyle name="Normal 9 11 4" xfId="21209"/>
    <cellStyle name="Normal 9 11 5" xfId="21210"/>
    <cellStyle name="Normal 9 11 6" xfId="21211"/>
    <cellStyle name="Normal 9 11 7" xfId="39563"/>
    <cellStyle name="Normal 9 2" xfId="21212"/>
    <cellStyle name="Normal 9 2 2" xfId="21213"/>
    <cellStyle name="Normal 9 2 3" xfId="21214"/>
    <cellStyle name="Normal 9 3" xfId="21215"/>
    <cellStyle name="Normal 9 3 10" xfId="21216"/>
    <cellStyle name="Normal 9 3 11" xfId="21217"/>
    <cellStyle name="Normal 9 3 12" xfId="38610"/>
    <cellStyle name="Normal 9 3 2" xfId="21218"/>
    <cellStyle name="Normal 9 3 2 10" xfId="21219"/>
    <cellStyle name="Normal 9 3 2 11" xfId="21220"/>
    <cellStyle name="Normal 9 3 2 12" xfId="38611"/>
    <cellStyle name="Normal 9 3 2 2" xfId="21221"/>
    <cellStyle name="Normal 9 3 2 2 10" xfId="21222"/>
    <cellStyle name="Normal 9 3 2 2 11" xfId="39044"/>
    <cellStyle name="Normal 9 3 2 2 2" xfId="21223"/>
    <cellStyle name="Normal 9 3 2 2 2 2" xfId="21224"/>
    <cellStyle name="Normal 9 3 2 2 2 2 2" xfId="21225"/>
    <cellStyle name="Normal 9 3 2 2 2 2 2 2" xfId="21226"/>
    <cellStyle name="Normal 9 3 2 2 2 2 2 3" xfId="21227"/>
    <cellStyle name="Normal 9 3 2 2 2 2 2 4" xfId="21228"/>
    <cellStyle name="Normal 9 3 2 2 2 2 2 5" xfId="21229"/>
    <cellStyle name="Normal 9 3 2 2 2 2 2 6" xfId="21230"/>
    <cellStyle name="Normal 9 3 2 2 2 2 2 7" xfId="39824"/>
    <cellStyle name="Normal 9 3 2 2 2 2 3" xfId="21231"/>
    <cellStyle name="Normal 9 3 2 2 2 2 4" xfId="21232"/>
    <cellStyle name="Normal 9 3 2 2 2 2 5" xfId="21233"/>
    <cellStyle name="Normal 9 3 2 2 2 2 6" xfId="21234"/>
    <cellStyle name="Normal 9 3 2 2 2 2 7" xfId="21235"/>
    <cellStyle name="Normal 9 3 2 2 2 2 8" xfId="39046"/>
    <cellStyle name="Normal 9 3 2 2 2 3" xfId="21236"/>
    <cellStyle name="Normal 9 3 2 2 2 3 2" xfId="21237"/>
    <cellStyle name="Normal 9 3 2 2 2 3 3" xfId="21238"/>
    <cellStyle name="Normal 9 3 2 2 2 3 4" xfId="21239"/>
    <cellStyle name="Normal 9 3 2 2 2 3 5" xfId="21240"/>
    <cellStyle name="Normal 9 3 2 2 2 3 6" xfId="21241"/>
    <cellStyle name="Normal 9 3 2 2 2 3 7" xfId="39683"/>
    <cellStyle name="Normal 9 3 2 2 2 4" xfId="21242"/>
    <cellStyle name="Normal 9 3 2 2 2 5" xfId="21243"/>
    <cellStyle name="Normal 9 3 2 2 2 6" xfId="21244"/>
    <cellStyle name="Normal 9 3 2 2 2 7" xfId="21245"/>
    <cellStyle name="Normal 9 3 2 2 2 8" xfId="21246"/>
    <cellStyle name="Normal 9 3 2 2 2 9" xfId="39045"/>
    <cellStyle name="Normal 9 3 2 2 3" xfId="21247"/>
    <cellStyle name="Normal 9 3 2 2 3 2" xfId="21248"/>
    <cellStyle name="Normal 9 3 2 2 3 2 2" xfId="21249"/>
    <cellStyle name="Normal 9 3 2 2 3 2 3" xfId="21250"/>
    <cellStyle name="Normal 9 3 2 2 3 2 4" xfId="21251"/>
    <cellStyle name="Normal 9 3 2 2 3 2 5" xfId="21252"/>
    <cellStyle name="Normal 9 3 2 2 3 2 6" xfId="21253"/>
    <cellStyle name="Normal 9 3 2 2 3 2 7" xfId="39761"/>
    <cellStyle name="Normal 9 3 2 2 3 3" xfId="21254"/>
    <cellStyle name="Normal 9 3 2 2 3 4" xfId="21255"/>
    <cellStyle name="Normal 9 3 2 2 3 5" xfId="21256"/>
    <cellStyle name="Normal 9 3 2 2 3 6" xfId="21257"/>
    <cellStyle name="Normal 9 3 2 2 3 7" xfId="21258"/>
    <cellStyle name="Normal 9 3 2 2 3 8" xfId="39047"/>
    <cellStyle name="Normal 9 3 2 2 4" xfId="21259"/>
    <cellStyle name="Normal 9 3 2 2 4 2" xfId="21260"/>
    <cellStyle name="Normal 9 3 2 2 4 3" xfId="21261"/>
    <cellStyle name="Normal 9 3 2 2 4 4" xfId="21262"/>
    <cellStyle name="Normal 9 3 2 2 4 5" xfId="21263"/>
    <cellStyle name="Normal 9 3 2 2 4 6" xfId="21264"/>
    <cellStyle name="Normal 9 3 2 2 4 7" xfId="39438"/>
    <cellStyle name="Normal 9 3 2 2 5" xfId="21265"/>
    <cellStyle name="Normal 9 3 2 2 5 2" xfId="21266"/>
    <cellStyle name="Normal 9 3 2 2 5 3" xfId="21267"/>
    <cellStyle name="Normal 9 3 2 2 5 4" xfId="21268"/>
    <cellStyle name="Normal 9 3 2 2 5 5" xfId="21269"/>
    <cellStyle name="Normal 9 3 2 2 5 6" xfId="21270"/>
    <cellStyle name="Normal 9 3 2 2 5 7" xfId="39617"/>
    <cellStyle name="Normal 9 3 2 2 6" xfId="21271"/>
    <cellStyle name="Normal 9 3 2 2 7" xfId="21272"/>
    <cellStyle name="Normal 9 3 2 2 8" xfId="21273"/>
    <cellStyle name="Normal 9 3 2 2 9" xfId="21274"/>
    <cellStyle name="Normal 9 3 2 3" xfId="21275"/>
    <cellStyle name="Normal 9 3 2 3 10" xfId="39048"/>
    <cellStyle name="Normal 9 3 2 3 2" xfId="21276"/>
    <cellStyle name="Normal 9 3 2 3 2 2" xfId="21277"/>
    <cellStyle name="Normal 9 3 2 3 2 2 2" xfId="21278"/>
    <cellStyle name="Normal 9 3 2 3 2 2 3" xfId="21279"/>
    <cellStyle name="Normal 9 3 2 3 2 2 4" xfId="21280"/>
    <cellStyle name="Normal 9 3 2 3 2 2 5" xfId="21281"/>
    <cellStyle name="Normal 9 3 2 3 2 2 6" xfId="21282"/>
    <cellStyle name="Normal 9 3 2 3 2 2 7" xfId="39788"/>
    <cellStyle name="Normal 9 3 2 3 2 3" xfId="21283"/>
    <cellStyle name="Normal 9 3 2 3 2 4" xfId="21284"/>
    <cellStyle name="Normal 9 3 2 3 2 5" xfId="21285"/>
    <cellStyle name="Normal 9 3 2 3 2 6" xfId="21286"/>
    <cellStyle name="Normal 9 3 2 3 2 7" xfId="21287"/>
    <cellStyle name="Normal 9 3 2 3 2 8" xfId="39049"/>
    <cellStyle name="Normal 9 3 2 3 3" xfId="21288"/>
    <cellStyle name="Normal 9 3 2 3 3 2" xfId="21289"/>
    <cellStyle name="Normal 9 3 2 3 3 3" xfId="21290"/>
    <cellStyle name="Normal 9 3 2 3 3 4" xfId="21291"/>
    <cellStyle name="Normal 9 3 2 3 3 5" xfId="21292"/>
    <cellStyle name="Normal 9 3 2 3 3 6" xfId="21293"/>
    <cellStyle name="Normal 9 3 2 3 3 7" xfId="39484"/>
    <cellStyle name="Normal 9 3 2 3 4" xfId="21294"/>
    <cellStyle name="Normal 9 3 2 3 4 2" xfId="21295"/>
    <cellStyle name="Normal 9 3 2 3 4 3" xfId="21296"/>
    <cellStyle name="Normal 9 3 2 3 4 4" xfId="21297"/>
    <cellStyle name="Normal 9 3 2 3 4 5" xfId="21298"/>
    <cellStyle name="Normal 9 3 2 3 4 6" xfId="21299"/>
    <cellStyle name="Normal 9 3 2 3 4 7" xfId="39647"/>
    <cellStyle name="Normal 9 3 2 3 5" xfId="21300"/>
    <cellStyle name="Normal 9 3 2 3 6" xfId="21301"/>
    <cellStyle name="Normal 9 3 2 3 7" xfId="21302"/>
    <cellStyle name="Normal 9 3 2 3 8" xfId="21303"/>
    <cellStyle name="Normal 9 3 2 3 9" xfId="21304"/>
    <cellStyle name="Normal 9 3 2 4" xfId="21305"/>
    <cellStyle name="Normal 9 3 2 4 2" xfId="21306"/>
    <cellStyle name="Normal 9 3 2 4 2 2" xfId="21307"/>
    <cellStyle name="Normal 9 3 2 4 2 3" xfId="21308"/>
    <cellStyle name="Normal 9 3 2 4 2 4" xfId="21309"/>
    <cellStyle name="Normal 9 3 2 4 2 5" xfId="21310"/>
    <cellStyle name="Normal 9 3 2 4 2 6" xfId="21311"/>
    <cellStyle name="Normal 9 3 2 4 2 7" xfId="39723"/>
    <cellStyle name="Normal 9 3 2 4 3" xfId="21312"/>
    <cellStyle name="Normal 9 3 2 4 4" xfId="21313"/>
    <cellStyle name="Normal 9 3 2 4 5" xfId="21314"/>
    <cellStyle name="Normal 9 3 2 4 6" xfId="21315"/>
    <cellStyle name="Normal 9 3 2 4 7" xfId="21316"/>
    <cellStyle name="Normal 9 3 2 4 8" xfId="39050"/>
    <cellStyle name="Normal 9 3 2 5" xfId="21317"/>
    <cellStyle name="Normal 9 3 2 5 2" xfId="21318"/>
    <cellStyle name="Normal 9 3 2 5 3" xfId="21319"/>
    <cellStyle name="Normal 9 3 2 5 4" xfId="21320"/>
    <cellStyle name="Normal 9 3 2 5 5" xfId="21321"/>
    <cellStyle name="Normal 9 3 2 5 6" xfId="21322"/>
    <cellStyle name="Normal 9 3 2 5 7" xfId="39404"/>
    <cellStyle name="Normal 9 3 2 6" xfId="21323"/>
    <cellStyle name="Normal 9 3 2 6 2" xfId="21324"/>
    <cellStyle name="Normal 9 3 2 6 3" xfId="21325"/>
    <cellStyle name="Normal 9 3 2 6 4" xfId="21326"/>
    <cellStyle name="Normal 9 3 2 6 5" xfId="21327"/>
    <cellStyle name="Normal 9 3 2 6 6" xfId="21328"/>
    <cellStyle name="Normal 9 3 2 6 7" xfId="39573"/>
    <cellStyle name="Normal 9 3 2 7" xfId="21329"/>
    <cellStyle name="Normal 9 3 2 8" xfId="21330"/>
    <cellStyle name="Normal 9 3 2 9" xfId="21331"/>
    <cellStyle name="Normal 9 3 3" xfId="21332"/>
    <cellStyle name="Normal 9 3 3 2" xfId="21333"/>
    <cellStyle name="Normal 9 3 3 3" xfId="21334"/>
    <cellStyle name="Normal 9 3 3 4" xfId="21335"/>
    <cellStyle name="Normal 9 3 3 5" xfId="21336"/>
    <cellStyle name="Normal 9 3 3 6" xfId="21337"/>
    <cellStyle name="Normal 9 3 3 7" xfId="39437"/>
    <cellStyle name="Normal 9 3 4" xfId="21338"/>
    <cellStyle name="Normal 9 3 4 2" xfId="21339"/>
    <cellStyle name="Normal 9 3 4 3" xfId="21340"/>
    <cellStyle name="Normal 9 3 4 4" xfId="21341"/>
    <cellStyle name="Normal 9 3 4 5" xfId="21342"/>
    <cellStyle name="Normal 9 3 4 6" xfId="21343"/>
    <cellStyle name="Normal 9 3 4 7" xfId="39483"/>
    <cellStyle name="Normal 9 3 5" xfId="21344"/>
    <cellStyle name="Normal 9 3 5 2" xfId="21345"/>
    <cellStyle name="Normal 9 3 5 3" xfId="21346"/>
    <cellStyle name="Normal 9 3 5 4" xfId="21347"/>
    <cellStyle name="Normal 9 3 5 5" xfId="21348"/>
    <cellStyle name="Normal 9 3 5 6" xfId="21349"/>
    <cellStyle name="Normal 9 3 5 7" xfId="39403"/>
    <cellStyle name="Normal 9 3 6" xfId="21350"/>
    <cellStyle name="Normal 9 3 7" xfId="21351"/>
    <cellStyle name="Normal 9 3 8" xfId="21352"/>
    <cellStyle name="Normal 9 3 9" xfId="21353"/>
    <cellStyle name="Normal 9 4" xfId="21354"/>
    <cellStyle name="Normal 9 4 2" xfId="21355"/>
    <cellStyle name="Normal 9 4 3" xfId="21356"/>
    <cellStyle name="Normal 9 5" xfId="21357"/>
    <cellStyle name="Normal 9 5 10" xfId="21358"/>
    <cellStyle name="Normal 9 5 11" xfId="21359"/>
    <cellStyle name="Normal 9 5 12" xfId="21360"/>
    <cellStyle name="Normal 9 5 13" xfId="38612"/>
    <cellStyle name="Normal 9 5 2" xfId="21361"/>
    <cellStyle name="Normal 9 5 2 10" xfId="21362"/>
    <cellStyle name="Normal 9 5 2 11" xfId="21363"/>
    <cellStyle name="Normal 9 5 2 12" xfId="38613"/>
    <cellStyle name="Normal 9 5 2 2" xfId="21364"/>
    <cellStyle name="Normal 9 5 2 2 10" xfId="21365"/>
    <cellStyle name="Normal 9 5 2 2 11" xfId="39051"/>
    <cellStyle name="Normal 9 5 2 2 2" xfId="21366"/>
    <cellStyle name="Normal 9 5 2 2 2 2" xfId="21367"/>
    <cellStyle name="Normal 9 5 2 2 2 2 2" xfId="21368"/>
    <cellStyle name="Normal 9 5 2 2 2 2 2 2" xfId="21369"/>
    <cellStyle name="Normal 9 5 2 2 2 2 2 3" xfId="21370"/>
    <cellStyle name="Normal 9 5 2 2 2 2 2 4" xfId="21371"/>
    <cellStyle name="Normal 9 5 2 2 2 2 2 5" xfId="21372"/>
    <cellStyle name="Normal 9 5 2 2 2 2 2 6" xfId="21373"/>
    <cellStyle name="Normal 9 5 2 2 2 2 2 7" xfId="39826"/>
    <cellStyle name="Normal 9 5 2 2 2 2 3" xfId="21374"/>
    <cellStyle name="Normal 9 5 2 2 2 2 4" xfId="21375"/>
    <cellStyle name="Normal 9 5 2 2 2 2 5" xfId="21376"/>
    <cellStyle name="Normal 9 5 2 2 2 2 6" xfId="21377"/>
    <cellStyle name="Normal 9 5 2 2 2 2 7" xfId="21378"/>
    <cellStyle name="Normal 9 5 2 2 2 2 8" xfId="39053"/>
    <cellStyle name="Normal 9 5 2 2 2 3" xfId="21379"/>
    <cellStyle name="Normal 9 5 2 2 2 3 2" xfId="21380"/>
    <cellStyle name="Normal 9 5 2 2 2 3 3" xfId="21381"/>
    <cellStyle name="Normal 9 5 2 2 2 3 4" xfId="21382"/>
    <cellStyle name="Normal 9 5 2 2 2 3 5" xfId="21383"/>
    <cellStyle name="Normal 9 5 2 2 2 3 6" xfId="21384"/>
    <cellStyle name="Normal 9 5 2 2 2 3 7" xfId="39685"/>
    <cellStyle name="Normal 9 5 2 2 2 4" xfId="21385"/>
    <cellStyle name="Normal 9 5 2 2 2 5" xfId="21386"/>
    <cellStyle name="Normal 9 5 2 2 2 6" xfId="21387"/>
    <cellStyle name="Normal 9 5 2 2 2 7" xfId="21388"/>
    <cellStyle name="Normal 9 5 2 2 2 8" xfId="21389"/>
    <cellStyle name="Normal 9 5 2 2 2 9" xfId="39052"/>
    <cellStyle name="Normal 9 5 2 2 3" xfId="21390"/>
    <cellStyle name="Normal 9 5 2 2 3 2" xfId="21391"/>
    <cellStyle name="Normal 9 5 2 2 3 2 2" xfId="21392"/>
    <cellStyle name="Normal 9 5 2 2 3 2 3" xfId="21393"/>
    <cellStyle name="Normal 9 5 2 2 3 2 4" xfId="21394"/>
    <cellStyle name="Normal 9 5 2 2 3 2 5" xfId="21395"/>
    <cellStyle name="Normal 9 5 2 2 3 2 6" xfId="21396"/>
    <cellStyle name="Normal 9 5 2 2 3 2 7" xfId="39763"/>
    <cellStyle name="Normal 9 5 2 2 3 3" xfId="21397"/>
    <cellStyle name="Normal 9 5 2 2 3 4" xfId="21398"/>
    <cellStyle name="Normal 9 5 2 2 3 5" xfId="21399"/>
    <cellStyle name="Normal 9 5 2 2 3 6" xfId="21400"/>
    <cellStyle name="Normal 9 5 2 2 3 7" xfId="21401"/>
    <cellStyle name="Normal 9 5 2 2 3 8" xfId="39054"/>
    <cellStyle name="Normal 9 5 2 2 4" xfId="21402"/>
    <cellStyle name="Normal 9 5 2 2 4 2" xfId="21403"/>
    <cellStyle name="Normal 9 5 2 2 4 3" xfId="21404"/>
    <cellStyle name="Normal 9 5 2 2 4 4" xfId="21405"/>
    <cellStyle name="Normal 9 5 2 2 4 5" xfId="21406"/>
    <cellStyle name="Normal 9 5 2 2 4 6" xfId="21407"/>
    <cellStyle name="Normal 9 5 2 2 4 7" xfId="39440"/>
    <cellStyle name="Normal 9 5 2 2 5" xfId="21408"/>
    <cellStyle name="Normal 9 5 2 2 5 2" xfId="21409"/>
    <cellStyle name="Normal 9 5 2 2 5 3" xfId="21410"/>
    <cellStyle name="Normal 9 5 2 2 5 4" xfId="21411"/>
    <cellStyle name="Normal 9 5 2 2 5 5" xfId="21412"/>
    <cellStyle name="Normal 9 5 2 2 5 6" xfId="21413"/>
    <cellStyle name="Normal 9 5 2 2 5 7" xfId="39619"/>
    <cellStyle name="Normal 9 5 2 2 6" xfId="21414"/>
    <cellStyle name="Normal 9 5 2 2 7" xfId="21415"/>
    <cellStyle name="Normal 9 5 2 2 8" xfId="21416"/>
    <cellStyle name="Normal 9 5 2 2 9" xfId="21417"/>
    <cellStyle name="Normal 9 5 2 3" xfId="21418"/>
    <cellStyle name="Normal 9 5 2 3 10" xfId="39055"/>
    <cellStyle name="Normal 9 5 2 3 2" xfId="21419"/>
    <cellStyle name="Normal 9 5 2 3 2 2" xfId="21420"/>
    <cellStyle name="Normal 9 5 2 3 2 2 2" xfId="21421"/>
    <cellStyle name="Normal 9 5 2 3 2 2 3" xfId="21422"/>
    <cellStyle name="Normal 9 5 2 3 2 2 4" xfId="21423"/>
    <cellStyle name="Normal 9 5 2 3 2 2 5" xfId="21424"/>
    <cellStyle name="Normal 9 5 2 3 2 2 6" xfId="21425"/>
    <cellStyle name="Normal 9 5 2 3 2 2 7" xfId="39790"/>
    <cellStyle name="Normal 9 5 2 3 2 3" xfId="21426"/>
    <cellStyle name="Normal 9 5 2 3 2 4" xfId="21427"/>
    <cellStyle name="Normal 9 5 2 3 2 5" xfId="21428"/>
    <cellStyle name="Normal 9 5 2 3 2 6" xfId="21429"/>
    <cellStyle name="Normal 9 5 2 3 2 7" xfId="21430"/>
    <cellStyle name="Normal 9 5 2 3 2 8" xfId="39056"/>
    <cellStyle name="Normal 9 5 2 3 3" xfId="21431"/>
    <cellStyle name="Normal 9 5 2 3 3 2" xfId="21432"/>
    <cellStyle name="Normal 9 5 2 3 3 3" xfId="21433"/>
    <cellStyle name="Normal 9 5 2 3 3 4" xfId="21434"/>
    <cellStyle name="Normal 9 5 2 3 3 5" xfId="21435"/>
    <cellStyle name="Normal 9 5 2 3 3 6" xfId="21436"/>
    <cellStyle name="Normal 9 5 2 3 3 7" xfId="39486"/>
    <cellStyle name="Normal 9 5 2 3 4" xfId="21437"/>
    <cellStyle name="Normal 9 5 2 3 4 2" xfId="21438"/>
    <cellStyle name="Normal 9 5 2 3 4 3" xfId="21439"/>
    <cellStyle name="Normal 9 5 2 3 4 4" xfId="21440"/>
    <cellStyle name="Normal 9 5 2 3 4 5" xfId="21441"/>
    <cellStyle name="Normal 9 5 2 3 4 6" xfId="21442"/>
    <cellStyle name="Normal 9 5 2 3 4 7" xfId="39649"/>
    <cellStyle name="Normal 9 5 2 3 5" xfId="21443"/>
    <cellStyle name="Normal 9 5 2 3 6" xfId="21444"/>
    <cellStyle name="Normal 9 5 2 3 7" xfId="21445"/>
    <cellStyle name="Normal 9 5 2 3 8" xfId="21446"/>
    <cellStyle name="Normal 9 5 2 3 9" xfId="21447"/>
    <cellStyle name="Normal 9 5 2 4" xfId="21448"/>
    <cellStyle name="Normal 9 5 2 4 2" xfId="21449"/>
    <cellStyle name="Normal 9 5 2 4 2 2" xfId="21450"/>
    <cellStyle name="Normal 9 5 2 4 2 3" xfId="21451"/>
    <cellStyle name="Normal 9 5 2 4 2 4" xfId="21452"/>
    <cellStyle name="Normal 9 5 2 4 2 5" xfId="21453"/>
    <cellStyle name="Normal 9 5 2 4 2 6" xfId="21454"/>
    <cellStyle name="Normal 9 5 2 4 2 7" xfId="39725"/>
    <cellStyle name="Normal 9 5 2 4 3" xfId="21455"/>
    <cellStyle name="Normal 9 5 2 4 4" xfId="21456"/>
    <cellStyle name="Normal 9 5 2 4 5" xfId="21457"/>
    <cellStyle name="Normal 9 5 2 4 6" xfId="21458"/>
    <cellStyle name="Normal 9 5 2 4 7" xfId="21459"/>
    <cellStyle name="Normal 9 5 2 4 8" xfId="39057"/>
    <cellStyle name="Normal 9 5 2 5" xfId="21460"/>
    <cellStyle name="Normal 9 5 2 5 2" xfId="21461"/>
    <cellStyle name="Normal 9 5 2 5 3" xfId="21462"/>
    <cellStyle name="Normal 9 5 2 5 4" xfId="21463"/>
    <cellStyle name="Normal 9 5 2 5 5" xfId="21464"/>
    <cellStyle name="Normal 9 5 2 5 6" xfId="21465"/>
    <cellStyle name="Normal 9 5 2 5 7" xfId="39406"/>
    <cellStyle name="Normal 9 5 2 6" xfId="21466"/>
    <cellStyle name="Normal 9 5 2 6 2" xfId="21467"/>
    <cellStyle name="Normal 9 5 2 6 3" xfId="21468"/>
    <cellStyle name="Normal 9 5 2 6 4" xfId="21469"/>
    <cellStyle name="Normal 9 5 2 6 5" xfId="21470"/>
    <cellStyle name="Normal 9 5 2 6 6" xfId="21471"/>
    <cellStyle name="Normal 9 5 2 6 7" xfId="39575"/>
    <cellStyle name="Normal 9 5 2 7" xfId="21472"/>
    <cellStyle name="Normal 9 5 2 8" xfId="21473"/>
    <cellStyle name="Normal 9 5 2 9" xfId="21474"/>
    <cellStyle name="Normal 9 5 3" xfId="21475"/>
    <cellStyle name="Normal 9 5 3 10" xfId="21476"/>
    <cellStyle name="Normal 9 5 3 11" xfId="39058"/>
    <cellStyle name="Normal 9 5 3 2" xfId="21477"/>
    <cellStyle name="Normal 9 5 3 2 2" xfId="21478"/>
    <cellStyle name="Normal 9 5 3 2 2 2" xfId="21479"/>
    <cellStyle name="Normal 9 5 3 2 2 2 2" xfId="21480"/>
    <cellStyle name="Normal 9 5 3 2 2 2 3" xfId="21481"/>
    <cellStyle name="Normal 9 5 3 2 2 2 4" xfId="21482"/>
    <cellStyle name="Normal 9 5 3 2 2 2 5" xfId="21483"/>
    <cellStyle name="Normal 9 5 3 2 2 2 6" xfId="21484"/>
    <cellStyle name="Normal 9 5 3 2 2 2 7" xfId="39825"/>
    <cellStyle name="Normal 9 5 3 2 2 3" xfId="21485"/>
    <cellStyle name="Normal 9 5 3 2 2 4" xfId="21486"/>
    <cellStyle name="Normal 9 5 3 2 2 5" xfId="21487"/>
    <cellStyle name="Normal 9 5 3 2 2 6" xfId="21488"/>
    <cellStyle name="Normal 9 5 3 2 2 7" xfId="21489"/>
    <cellStyle name="Normal 9 5 3 2 2 8" xfId="39060"/>
    <cellStyle name="Normal 9 5 3 2 3" xfId="21490"/>
    <cellStyle name="Normal 9 5 3 2 3 2" xfId="21491"/>
    <cellStyle name="Normal 9 5 3 2 3 3" xfId="21492"/>
    <cellStyle name="Normal 9 5 3 2 3 4" xfId="21493"/>
    <cellStyle name="Normal 9 5 3 2 3 5" xfId="21494"/>
    <cellStyle name="Normal 9 5 3 2 3 6" xfId="21495"/>
    <cellStyle name="Normal 9 5 3 2 3 7" xfId="39684"/>
    <cellStyle name="Normal 9 5 3 2 4" xfId="21496"/>
    <cellStyle name="Normal 9 5 3 2 5" xfId="21497"/>
    <cellStyle name="Normal 9 5 3 2 6" xfId="21498"/>
    <cellStyle name="Normal 9 5 3 2 7" xfId="21499"/>
    <cellStyle name="Normal 9 5 3 2 8" xfId="21500"/>
    <cellStyle name="Normal 9 5 3 2 9" xfId="39059"/>
    <cellStyle name="Normal 9 5 3 3" xfId="21501"/>
    <cellStyle name="Normal 9 5 3 3 2" xfId="21502"/>
    <cellStyle name="Normal 9 5 3 3 2 2" xfId="21503"/>
    <cellStyle name="Normal 9 5 3 3 2 3" xfId="21504"/>
    <cellStyle name="Normal 9 5 3 3 2 4" xfId="21505"/>
    <cellStyle name="Normal 9 5 3 3 2 5" xfId="21506"/>
    <cellStyle name="Normal 9 5 3 3 2 6" xfId="21507"/>
    <cellStyle name="Normal 9 5 3 3 2 7" xfId="39762"/>
    <cellStyle name="Normal 9 5 3 3 3" xfId="21508"/>
    <cellStyle name="Normal 9 5 3 3 4" xfId="21509"/>
    <cellStyle name="Normal 9 5 3 3 5" xfId="21510"/>
    <cellStyle name="Normal 9 5 3 3 6" xfId="21511"/>
    <cellStyle name="Normal 9 5 3 3 7" xfId="21512"/>
    <cellStyle name="Normal 9 5 3 3 8" xfId="39061"/>
    <cellStyle name="Normal 9 5 3 4" xfId="21513"/>
    <cellStyle name="Normal 9 5 3 4 2" xfId="21514"/>
    <cellStyle name="Normal 9 5 3 4 3" xfId="21515"/>
    <cellStyle name="Normal 9 5 3 4 4" xfId="21516"/>
    <cellStyle name="Normal 9 5 3 4 5" xfId="21517"/>
    <cellStyle name="Normal 9 5 3 4 6" xfId="21518"/>
    <cellStyle name="Normal 9 5 3 4 7" xfId="39439"/>
    <cellStyle name="Normal 9 5 3 5" xfId="21519"/>
    <cellStyle name="Normal 9 5 3 5 2" xfId="21520"/>
    <cellStyle name="Normal 9 5 3 5 3" xfId="21521"/>
    <cellStyle name="Normal 9 5 3 5 4" xfId="21522"/>
    <cellStyle name="Normal 9 5 3 5 5" xfId="21523"/>
    <cellStyle name="Normal 9 5 3 5 6" xfId="21524"/>
    <cellStyle name="Normal 9 5 3 5 7" xfId="39618"/>
    <cellStyle name="Normal 9 5 3 6" xfId="21525"/>
    <cellStyle name="Normal 9 5 3 7" xfId="21526"/>
    <cellStyle name="Normal 9 5 3 8" xfId="21527"/>
    <cellStyle name="Normal 9 5 3 9" xfId="21528"/>
    <cellStyle name="Normal 9 5 4" xfId="21529"/>
    <cellStyle name="Normal 9 5 4 10" xfId="39062"/>
    <cellStyle name="Normal 9 5 4 2" xfId="21530"/>
    <cellStyle name="Normal 9 5 4 2 2" xfId="21531"/>
    <cellStyle name="Normal 9 5 4 2 2 2" xfId="21532"/>
    <cellStyle name="Normal 9 5 4 2 2 3" xfId="21533"/>
    <cellStyle name="Normal 9 5 4 2 2 4" xfId="21534"/>
    <cellStyle name="Normal 9 5 4 2 2 5" xfId="21535"/>
    <cellStyle name="Normal 9 5 4 2 2 6" xfId="21536"/>
    <cellStyle name="Normal 9 5 4 2 2 7" xfId="39789"/>
    <cellStyle name="Normal 9 5 4 2 3" xfId="21537"/>
    <cellStyle name="Normal 9 5 4 2 4" xfId="21538"/>
    <cellStyle name="Normal 9 5 4 2 5" xfId="21539"/>
    <cellStyle name="Normal 9 5 4 2 6" xfId="21540"/>
    <cellStyle name="Normal 9 5 4 2 7" xfId="21541"/>
    <cellStyle name="Normal 9 5 4 2 8" xfId="39063"/>
    <cellStyle name="Normal 9 5 4 3" xfId="21542"/>
    <cellStyle name="Normal 9 5 4 3 2" xfId="21543"/>
    <cellStyle name="Normal 9 5 4 3 3" xfId="21544"/>
    <cellStyle name="Normal 9 5 4 3 4" xfId="21545"/>
    <cellStyle name="Normal 9 5 4 3 5" xfId="21546"/>
    <cellStyle name="Normal 9 5 4 3 6" xfId="21547"/>
    <cellStyle name="Normal 9 5 4 3 7" xfId="39485"/>
    <cellStyle name="Normal 9 5 4 4" xfId="21548"/>
    <cellStyle name="Normal 9 5 4 4 2" xfId="21549"/>
    <cellStyle name="Normal 9 5 4 4 3" xfId="21550"/>
    <cellStyle name="Normal 9 5 4 4 4" xfId="21551"/>
    <cellStyle name="Normal 9 5 4 4 5" xfId="21552"/>
    <cellStyle name="Normal 9 5 4 4 6" xfId="21553"/>
    <cellStyle name="Normal 9 5 4 4 7" xfId="39648"/>
    <cellStyle name="Normal 9 5 4 5" xfId="21554"/>
    <cellStyle name="Normal 9 5 4 6" xfId="21555"/>
    <cellStyle name="Normal 9 5 4 7" xfId="21556"/>
    <cellStyle name="Normal 9 5 4 8" xfId="21557"/>
    <cellStyle name="Normal 9 5 4 9" xfId="21558"/>
    <cellStyle name="Normal 9 5 5" xfId="21559"/>
    <cellStyle name="Normal 9 5 5 2" xfId="21560"/>
    <cellStyle name="Normal 9 5 5 2 2" xfId="21561"/>
    <cellStyle name="Normal 9 5 5 2 3" xfId="21562"/>
    <cellStyle name="Normal 9 5 5 2 4" xfId="21563"/>
    <cellStyle name="Normal 9 5 5 2 5" xfId="21564"/>
    <cellStyle name="Normal 9 5 5 2 6" xfId="21565"/>
    <cellStyle name="Normal 9 5 5 2 7" xfId="39724"/>
    <cellStyle name="Normal 9 5 5 3" xfId="21566"/>
    <cellStyle name="Normal 9 5 5 4" xfId="21567"/>
    <cellStyle name="Normal 9 5 5 5" xfId="21568"/>
    <cellStyle name="Normal 9 5 5 6" xfId="21569"/>
    <cellStyle name="Normal 9 5 5 7" xfId="21570"/>
    <cellStyle name="Normal 9 5 5 8" xfId="39064"/>
    <cellStyle name="Normal 9 5 6" xfId="21571"/>
    <cellStyle name="Normal 9 5 6 2" xfId="21572"/>
    <cellStyle name="Normal 9 5 6 3" xfId="21573"/>
    <cellStyle name="Normal 9 5 6 4" xfId="21574"/>
    <cellStyle name="Normal 9 5 6 5" xfId="21575"/>
    <cellStyle name="Normal 9 5 6 6" xfId="21576"/>
    <cellStyle name="Normal 9 5 6 7" xfId="39405"/>
    <cellStyle name="Normal 9 5 7" xfId="21577"/>
    <cellStyle name="Normal 9 5 7 2" xfId="21578"/>
    <cellStyle name="Normal 9 5 7 3" xfId="21579"/>
    <cellStyle name="Normal 9 5 7 4" xfId="21580"/>
    <cellStyle name="Normal 9 5 7 5" xfId="21581"/>
    <cellStyle name="Normal 9 5 7 6" xfId="21582"/>
    <cellStyle name="Normal 9 5 7 7" xfId="39574"/>
    <cellStyle name="Normal 9 5 8" xfId="21583"/>
    <cellStyle name="Normal 9 5 9" xfId="21584"/>
    <cellStyle name="Normal 9 6" xfId="21585"/>
    <cellStyle name="Normal 9 6 10" xfId="21586"/>
    <cellStyle name="Normal 9 6 11" xfId="21587"/>
    <cellStyle name="Normal 9 6 12" xfId="38614"/>
    <cellStyle name="Normal 9 6 2" xfId="21588"/>
    <cellStyle name="Normal 9 6 2 10" xfId="21589"/>
    <cellStyle name="Normal 9 6 2 11" xfId="39065"/>
    <cellStyle name="Normal 9 6 2 2" xfId="21590"/>
    <cellStyle name="Normal 9 6 2 2 2" xfId="21591"/>
    <cellStyle name="Normal 9 6 2 2 2 2" xfId="21592"/>
    <cellStyle name="Normal 9 6 2 2 2 2 2" xfId="21593"/>
    <cellStyle name="Normal 9 6 2 2 2 2 3" xfId="21594"/>
    <cellStyle name="Normal 9 6 2 2 2 2 4" xfId="21595"/>
    <cellStyle name="Normal 9 6 2 2 2 2 5" xfId="21596"/>
    <cellStyle name="Normal 9 6 2 2 2 2 6" xfId="21597"/>
    <cellStyle name="Normal 9 6 2 2 2 2 7" xfId="39827"/>
    <cellStyle name="Normal 9 6 2 2 2 3" xfId="21598"/>
    <cellStyle name="Normal 9 6 2 2 2 4" xfId="21599"/>
    <cellStyle name="Normal 9 6 2 2 2 5" xfId="21600"/>
    <cellStyle name="Normal 9 6 2 2 2 6" xfId="21601"/>
    <cellStyle name="Normal 9 6 2 2 2 7" xfId="21602"/>
    <cellStyle name="Normal 9 6 2 2 2 8" xfId="39067"/>
    <cellStyle name="Normal 9 6 2 2 3" xfId="21603"/>
    <cellStyle name="Normal 9 6 2 2 3 2" xfId="21604"/>
    <cellStyle name="Normal 9 6 2 2 3 3" xfId="21605"/>
    <cellStyle name="Normal 9 6 2 2 3 4" xfId="21606"/>
    <cellStyle name="Normal 9 6 2 2 3 5" xfId="21607"/>
    <cellStyle name="Normal 9 6 2 2 3 6" xfId="21608"/>
    <cellStyle name="Normal 9 6 2 2 3 7" xfId="39686"/>
    <cellStyle name="Normal 9 6 2 2 4" xfId="21609"/>
    <cellStyle name="Normal 9 6 2 2 5" xfId="21610"/>
    <cellStyle name="Normal 9 6 2 2 6" xfId="21611"/>
    <cellStyle name="Normal 9 6 2 2 7" xfId="21612"/>
    <cellStyle name="Normal 9 6 2 2 8" xfId="21613"/>
    <cellStyle name="Normal 9 6 2 2 9" xfId="39066"/>
    <cellStyle name="Normal 9 6 2 3" xfId="21614"/>
    <cellStyle name="Normal 9 6 2 3 2" xfId="21615"/>
    <cellStyle name="Normal 9 6 2 3 2 2" xfId="21616"/>
    <cellStyle name="Normal 9 6 2 3 2 3" xfId="21617"/>
    <cellStyle name="Normal 9 6 2 3 2 4" xfId="21618"/>
    <cellStyle name="Normal 9 6 2 3 2 5" xfId="21619"/>
    <cellStyle name="Normal 9 6 2 3 2 6" xfId="21620"/>
    <cellStyle name="Normal 9 6 2 3 2 7" xfId="39764"/>
    <cellStyle name="Normal 9 6 2 3 3" xfId="21621"/>
    <cellStyle name="Normal 9 6 2 3 4" xfId="21622"/>
    <cellStyle name="Normal 9 6 2 3 5" xfId="21623"/>
    <cellStyle name="Normal 9 6 2 3 6" xfId="21624"/>
    <cellStyle name="Normal 9 6 2 3 7" xfId="21625"/>
    <cellStyle name="Normal 9 6 2 3 8" xfId="39068"/>
    <cellStyle name="Normal 9 6 2 4" xfId="21626"/>
    <cellStyle name="Normal 9 6 2 4 2" xfId="21627"/>
    <cellStyle name="Normal 9 6 2 4 3" xfId="21628"/>
    <cellStyle name="Normal 9 6 2 4 4" xfId="21629"/>
    <cellStyle name="Normal 9 6 2 4 5" xfId="21630"/>
    <cellStyle name="Normal 9 6 2 4 6" xfId="21631"/>
    <cellStyle name="Normal 9 6 2 4 7" xfId="39441"/>
    <cellStyle name="Normal 9 6 2 5" xfId="21632"/>
    <cellStyle name="Normal 9 6 2 5 2" xfId="21633"/>
    <cellStyle name="Normal 9 6 2 5 3" xfId="21634"/>
    <cellStyle name="Normal 9 6 2 5 4" xfId="21635"/>
    <cellStyle name="Normal 9 6 2 5 5" xfId="21636"/>
    <cellStyle name="Normal 9 6 2 5 6" xfId="21637"/>
    <cellStyle name="Normal 9 6 2 5 7" xfId="39620"/>
    <cellStyle name="Normal 9 6 2 6" xfId="21638"/>
    <cellStyle name="Normal 9 6 2 7" xfId="21639"/>
    <cellStyle name="Normal 9 6 2 8" xfId="21640"/>
    <cellStyle name="Normal 9 6 2 9" xfId="21641"/>
    <cellStyle name="Normal 9 6 3" xfId="21642"/>
    <cellStyle name="Normal 9 6 3 10" xfId="39069"/>
    <cellStyle name="Normal 9 6 3 2" xfId="21643"/>
    <cellStyle name="Normal 9 6 3 2 2" xfId="21644"/>
    <cellStyle name="Normal 9 6 3 2 2 2" xfId="21645"/>
    <cellStyle name="Normal 9 6 3 2 2 3" xfId="21646"/>
    <cellStyle name="Normal 9 6 3 2 2 4" xfId="21647"/>
    <cellStyle name="Normal 9 6 3 2 2 5" xfId="21648"/>
    <cellStyle name="Normal 9 6 3 2 2 6" xfId="21649"/>
    <cellStyle name="Normal 9 6 3 2 2 7" xfId="39791"/>
    <cellStyle name="Normal 9 6 3 2 3" xfId="21650"/>
    <cellStyle name="Normal 9 6 3 2 4" xfId="21651"/>
    <cellStyle name="Normal 9 6 3 2 5" xfId="21652"/>
    <cellStyle name="Normal 9 6 3 2 6" xfId="21653"/>
    <cellStyle name="Normal 9 6 3 2 7" xfId="21654"/>
    <cellStyle name="Normal 9 6 3 2 8" xfId="39070"/>
    <cellStyle name="Normal 9 6 3 3" xfId="21655"/>
    <cellStyle name="Normal 9 6 3 3 2" xfId="21656"/>
    <cellStyle name="Normal 9 6 3 3 3" xfId="21657"/>
    <cellStyle name="Normal 9 6 3 3 4" xfId="21658"/>
    <cellStyle name="Normal 9 6 3 3 5" xfId="21659"/>
    <cellStyle name="Normal 9 6 3 3 6" xfId="21660"/>
    <cellStyle name="Normal 9 6 3 3 7" xfId="39487"/>
    <cellStyle name="Normal 9 6 3 4" xfId="21661"/>
    <cellStyle name="Normal 9 6 3 4 2" xfId="21662"/>
    <cellStyle name="Normal 9 6 3 4 3" xfId="21663"/>
    <cellStyle name="Normal 9 6 3 4 4" xfId="21664"/>
    <cellStyle name="Normal 9 6 3 4 5" xfId="21665"/>
    <cellStyle name="Normal 9 6 3 4 6" xfId="21666"/>
    <cellStyle name="Normal 9 6 3 4 7" xfId="39650"/>
    <cellStyle name="Normal 9 6 3 5" xfId="21667"/>
    <cellStyle name="Normal 9 6 3 6" xfId="21668"/>
    <cellStyle name="Normal 9 6 3 7" xfId="21669"/>
    <cellStyle name="Normal 9 6 3 8" xfId="21670"/>
    <cellStyle name="Normal 9 6 3 9" xfId="21671"/>
    <cellStyle name="Normal 9 6 4" xfId="21672"/>
    <cellStyle name="Normal 9 6 4 2" xfId="21673"/>
    <cellStyle name="Normal 9 6 4 2 2" xfId="21674"/>
    <cellStyle name="Normal 9 6 4 2 3" xfId="21675"/>
    <cellStyle name="Normal 9 6 4 2 4" xfId="21676"/>
    <cellStyle name="Normal 9 6 4 2 5" xfId="21677"/>
    <cellStyle name="Normal 9 6 4 2 6" xfId="21678"/>
    <cellStyle name="Normal 9 6 4 2 7" xfId="39726"/>
    <cellStyle name="Normal 9 6 4 3" xfId="21679"/>
    <cellStyle name="Normal 9 6 4 4" xfId="21680"/>
    <cellStyle name="Normal 9 6 4 5" xfId="21681"/>
    <cellStyle name="Normal 9 6 4 6" xfId="21682"/>
    <cellStyle name="Normal 9 6 4 7" xfId="21683"/>
    <cellStyle name="Normal 9 6 4 8" xfId="39071"/>
    <cellStyle name="Normal 9 6 5" xfId="21684"/>
    <cellStyle name="Normal 9 6 5 2" xfId="21685"/>
    <cellStyle name="Normal 9 6 5 3" xfId="21686"/>
    <cellStyle name="Normal 9 6 5 4" xfId="21687"/>
    <cellStyle name="Normal 9 6 5 5" xfId="21688"/>
    <cellStyle name="Normal 9 6 5 6" xfId="21689"/>
    <cellStyle name="Normal 9 6 5 7" xfId="39407"/>
    <cellStyle name="Normal 9 6 6" xfId="21690"/>
    <cellStyle name="Normal 9 6 6 2" xfId="21691"/>
    <cellStyle name="Normal 9 6 6 3" xfId="21692"/>
    <cellStyle name="Normal 9 6 6 4" xfId="21693"/>
    <cellStyle name="Normal 9 6 6 5" xfId="21694"/>
    <cellStyle name="Normal 9 6 6 6" xfId="21695"/>
    <cellStyle name="Normal 9 6 6 7" xfId="39576"/>
    <cellStyle name="Normal 9 6 7" xfId="21696"/>
    <cellStyle name="Normal 9 6 8" xfId="21697"/>
    <cellStyle name="Normal 9 6 9" xfId="21698"/>
    <cellStyle name="Normal 9 7" xfId="21699"/>
    <cellStyle name="Normal 9 7 10" xfId="21700"/>
    <cellStyle name="Normal 9 7 11" xfId="21701"/>
    <cellStyle name="Normal 9 7 12" xfId="38615"/>
    <cellStyle name="Normal 9 7 2" xfId="21702"/>
    <cellStyle name="Normal 9 7 2 10" xfId="21703"/>
    <cellStyle name="Normal 9 7 2 11" xfId="39072"/>
    <cellStyle name="Normal 9 7 2 2" xfId="21704"/>
    <cellStyle name="Normal 9 7 2 2 2" xfId="21705"/>
    <cellStyle name="Normal 9 7 2 2 2 2" xfId="21706"/>
    <cellStyle name="Normal 9 7 2 2 2 2 2" xfId="21707"/>
    <cellStyle name="Normal 9 7 2 2 2 2 3" xfId="21708"/>
    <cellStyle name="Normal 9 7 2 2 2 2 4" xfId="21709"/>
    <cellStyle name="Normal 9 7 2 2 2 2 5" xfId="21710"/>
    <cellStyle name="Normal 9 7 2 2 2 2 6" xfId="21711"/>
    <cellStyle name="Normal 9 7 2 2 2 2 7" xfId="39828"/>
    <cellStyle name="Normal 9 7 2 2 2 3" xfId="21712"/>
    <cellStyle name="Normal 9 7 2 2 2 4" xfId="21713"/>
    <cellStyle name="Normal 9 7 2 2 2 5" xfId="21714"/>
    <cellStyle name="Normal 9 7 2 2 2 6" xfId="21715"/>
    <cellStyle name="Normal 9 7 2 2 2 7" xfId="21716"/>
    <cellStyle name="Normal 9 7 2 2 2 8" xfId="39074"/>
    <cellStyle name="Normal 9 7 2 2 3" xfId="21717"/>
    <cellStyle name="Normal 9 7 2 2 3 2" xfId="21718"/>
    <cellStyle name="Normal 9 7 2 2 3 3" xfId="21719"/>
    <cellStyle name="Normal 9 7 2 2 3 4" xfId="21720"/>
    <cellStyle name="Normal 9 7 2 2 3 5" xfId="21721"/>
    <cellStyle name="Normal 9 7 2 2 3 6" xfId="21722"/>
    <cellStyle name="Normal 9 7 2 2 3 7" xfId="39687"/>
    <cellStyle name="Normal 9 7 2 2 4" xfId="21723"/>
    <cellStyle name="Normal 9 7 2 2 5" xfId="21724"/>
    <cellStyle name="Normal 9 7 2 2 6" xfId="21725"/>
    <cellStyle name="Normal 9 7 2 2 7" xfId="21726"/>
    <cellStyle name="Normal 9 7 2 2 8" xfId="21727"/>
    <cellStyle name="Normal 9 7 2 2 9" xfId="39073"/>
    <cellStyle name="Normal 9 7 2 3" xfId="21728"/>
    <cellStyle name="Normal 9 7 2 3 2" xfId="21729"/>
    <cellStyle name="Normal 9 7 2 3 2 2" xfId="21730"/>
    <cellStyle name="Normal 9 7 2 3 2 3" xfId="21731"/>
    <cellStyle name="Normal 9 7 2 3 2 4" xfId="21732"/>
    <cellStyle name="Normal 9 7 2 3 2 5" xfId="21733"/>
    <cellStyle name="Normal 9 7 2 3 2 6" xfId="21734"/>
    <cellStyle name="Normal 9 7 2 3 2 7" xfId="39765"/>
    <cellStyle name="Normal 9 7 2 3 3" xfId="21735"/>
    <cellStyle name="Normal 9 7 2 3 4" xfId="21736"/>
    <cellStyle name="Normal 9 7 2 3 5" xfId="21737"/>
    <cellStyle name="Normal 9 7 2 3 6" xfId="21738"/>
    <cellStyle name="Normal 9 7 2 3 7" xfId="21739"/>
    <cellStyle name="Normal 9 7 2 3 8" xfId="39075"/>
    <cellStyle name="Normal 9 7 2 4" xfId="21740"/>
    <cellStyle name="Normal 9 7 2 4 2" xfId="21741"/>
    <cellStyle name="Normal 9 7 2 4 3" xfId="21742"/>
    <cellStyle name="Normal 9 7 2 4 4" xfId="21743"/>
    <cellStyle name="Normal 9 7 2 4 5" xfId="21744"/>
    <cellStyle name="Normal 9 7 2 4 6" xfId="21745"/>
    <cellStyle name="Normal 9 7 2 4 7" xfId="39442"/>
    <cellStyle name="Normal 9 7 2 5" xfId="21746"/>
    <cellStyle name="Normal 9 7 2 5 2" xfId="21747"/>
    <cellStyle name="Normal 9 7 2 5 3" xfId="21748"/>
    <cellStyle name="Normal 9 7 2 5 4" xfId="21749"/>
    <cellStyle name="Normal 9 7 2 5 5" xfId="21750"/>
    <cellStyle name="Normal 9 7 2 5 6" xfId="21751"/>
    <cellStyle name="Normal 9 7 2 5 7" xfId="39621"/>
    <cellStyle name="Normal 9 7 2 6" xfId="21752"/>
    <cellStyle name="Normal 9 7 2 7" xfId="21753"/>
    <cellStyle name="Normal 9 7 2 8" xfId="21754"/>
    <cellStyle name="Normal 9 7 2 9" xfId="21755"/>
    <cellStyle name="Normal 9 7 3" xfId="21756"/>
    <cellStyle name="Normal 9 7 3 10" xfId="39076"/>
    <cellStyle name="Normal 9 7 3 2" xfId="21757"/>
    <cellStyle name="Normal 9 7 3 2 2" xfId="21758"/>
    <cellStyle name="Normal 9 7 3 2 2 2" xfId="21759"/>
    <cellStyle name="Normal 9 7 3 2 2 3" xfId="21760"/>
    <cellStyle name="Normal 9 7 3 2 2 4" xfId="21761"/>
    <cellStyle name="Normal 9 7 3 2 2 5" xfId="21762"/>
    <cellStyle name="Normal 9 7 3 2 2 6" xfId="21763"/>
    <cellStyle name="Normal 9 7 3 2 2 7" xfId="39792"/>
    <cellStyle name="Normal 9 7 3 2 3" xfId="21764"/>
    <cellStyle name="Normal 9 7 3 2 4" xfId="21765"/>
    <cellStyle name="Normal 9 7 3 2 5" xfId="21766"/>
    <cellStyle name="Normal 9 7 3 2 6" xfId="21767"/>
    <cellStyle name="Normal 9 7 3 2 7" xfId="21768"/>
    <cellStyle name="Normal 9 7 3 2 8" xfId="39077"/>
    <cellStyle name="Normal 9 7 3 3" xfId="21769"/>
    <cellStyle name="Normal 9 7 3 3 2" xfId="21770"/>
    <cellStyle name="Normal 9 7 3 3 3" xfId="21771"/>
    <cellStyle name="Normal 9 7 3 3 4" xfId="21772"/>
    <cellStyle name="Normal 9 7 3 3 5" xfId="21773"/>
    <cellStyle name="Normal 9 7 3 3 6" xfId="21774"/>
    <cellStyle name="Normal 9 7 3 3 7" xfId="39488"/>
    <cellStyle name="Normal 9 7 3 4" xfId="21775"/>
    <cellStyle name="Normal 9 7 3 4 2" xfId="21776"/>
    <cellStyle name="Normal 9 7 3 4 3" xfId="21777"/>
    <cellStyle name="Normal 9 7 3 4 4" xfId="21778"/>
    <cellStyle name="Normal 9 7 3 4 5" xfId="21779"/>
    <cellStyle name="Normal 9 7 3 4 6" xfId="21780"/>
    <cellStyle name="Normal 9 7 3 4 7" xfId="39651"/>
    <cellStyle name="Normal 9 7 3 5" xfId="21781"/>
    <cellStyle name="Normal 9 7 3 6" xfId="21782"/>
    <cellStyle name="Normal 9 7 3 7" xfId="21783"/>
    <cellStyle name="Normal 9 7 3 8" xfId="21784"/>
    <cellStyle name="Normal 9 7 3 9" xfId="21785"/>
    <cellStyle name="Normal 9 7 4" xfId="21786"/>
    <cellStyle name="Normal 9 7 4 2" xfId="21787"/>
    <cellStyle name="Normal 9 7 4 2 2" xfId="21788"/>
    <cellStyle name="Normal 9 7 4 2 3" xfId="21789"/>
    <cellStyle name="Normal 9 7 4 2 4" xfId="21790"/>
    <cellStyle name="Normal 9 7 4 2 5" xfId="21791"/>
    <cellStyle name="Normal 9 7 4 2 6" xfId="21792"/>
    <cellStyle name="Normal 9 7 4 2 7" xfId="39727"/>
    <cellStyle name="Normal 9 7 4 3" xfId="21793"/>
    <cellStyle name="Normal 9 7 4 4" xfId="21794"/>
    <cellStyle name="Normal 9 7 4 5" xfId="21795"/>
    <cellStyle name="Normal 9 7 4 6" xfId="21796"/>
    <cellStyle name="Normal 9 7 4 7" xfId="21797"/>
    <cellStyle name="Normal 9 7 4 8" xfId="39078"/>
    <cellStyle name="Normal 9 7 5" xfId="21798"/>
    <cellStyle name="Normal 9 7 5 2" xfId="21799"/>
    <cellStyle name="Normal 9 7 5 3" xfId="21800"/>
    <cellStyle name="Normal 9 7 5 4" xfId="21801"/>
    <cellStyle name="Normal 9 7 5 5" xfId="21802"/>
    <cellStyle name="Normal 9 7 5 6" xfId="21803"/>
    <cellStyle name="Normal 9 7 5 7" xfId="39408"/>
    <cellStyle name="Normal 9 7 6" xfId="21804"/>
    <cellStyle name="Normal 9 7 6 2" xfId="21805"/>
    <cellStyle name="Normal 9 7 6 3" xfId="21806"/>
    <cellStyle name="Normal 9 7 6 4" xfId="21807"/>
    <cellStyle name="Normal 9 7 6 5" xfId="21808"/>
    <cellStyle name="Normal 9 7 6 6" xfId="21809"/>
    <cellStyle name="Normal 9 7 6 7" xfId="39585"/>
    <cellStyle name="Normal 9 7 7" xfId="21810"/>
    <cellStyle name="Normal 9 7 8" xfId="21811"/>
    <cellStyle name="Normal 9 7 9" xfId="21812"/>
    <cellStyle name="Normal 9 8" xfId="21813"/>
    <cellStyle name="Normal 9 8 10" xfId="39079"/>
    <cellStyle name="Normal 9 8 2" xfId="21814"/>
    <cellStyle name="Normal 9 8 2 2" xfId="21815"/>
    <cellStyle name="Normal 9 8 2 2 2" xfId="21816"/>
    <cellStyle name="Normal 9 8 2 2 2 2" xfId="21817"/>
    <cellStyle name="Normal 9 8 2 2 2 3" xfId="21818"/>
    <cellStyle name="Normal 9 8 2 2 2 4" xfId="21819"/>
    <cellStyle name="Normal 9 8 2 2 2 5" xfId="21820"/>
    <cellStyle name="Normal 9 8 2 2 2 6" xfId="21821"/>
    <cellStyle name="Normal 9 8 2 2 2 7" xfId="39812"/>
    <cellStyle name="Normal 9 8 2 2 3" xfId="21822"/>
    <cellStyle name="Normal 9 8 2 2 4" xfId="21823"/>
    <cellStyle name="Normal 9 8 2 2 5" xfId="21824"/>
    <cellStyle name="Normal 9 8 2 2 6" xfId="21825"/>
    <cellStyle name="Normal 9 8 2 2 7" xfId="21826"/>
    <cellStyle name="Normal 9 8 2 2 8" xfId="39081"/>
    <cellStyle name="Normal 9 8 2 3" xfId="21827"/>
    <cellStyle name="Normal 9 8 2 3 2" xfId="21828"/>
    <cellStyle name="Normal 9 8 2 3 3" xfId="21829"/>
    <cellStyle name="Normal 9 8 2 3 4" xfId="21830"/>
    <cellStyle name="Normal 9 8 2 3 5" xfId="21831"/>
    <cellStyle name="Normal 9 8 2 3 6" xfId="21832"/>
    <cellStyle name="Normal 9 8 2 3 7" xfId="39671"/>
    <cellStyle name="Normal 9 8 2 4" xfId="21833"/>
    <cellStyle name="Normal 9 8 2 5" xfId="21834"/>
    <cellStyle name="Normal 9 8 2 6" xfId="21835"/>
    <cellStyle name="Normal 9 8 2 7" xfId="21836"/>
    <cellStyle name="Normal 9 8 2 8" xfId="21837"/>
    <cellStyle name="Normal 9 8 2 9" xfId="39080"/>
    <cellStyle name="Normal 9 8 3" xfId="21838"/>
    <cellStyle name="Normal 9 8 3 2" xfId="21839"/>
    <cellStyle name="Normal 9 8 3 2 2" xfId="21840"/>
    <cellStyle name="Normal 9 8 3 2 3" xfId="21841"/>
    <cellStyle name="Normal 9 8 3 2 4" xfId="21842"/>
    <cellStyle name="Normal 9 8 3 2 5" xfId="21843"/>
    <cellStyle name="Normal 9 8 3 2 6" xfId="21844"/>
    <cellStyle name="Normal 9 8 3 2 7" xfId="39749"/>
    <cellStyle name="Normal 9 8 3 3" xfId="21845"/>
    <cellStyle name="Normal 9 8 3 4" xfId="21846"/>
    <cellStyle name="Normal 9 8 3 5" xfId="21847"/>
    <cellStyle name="Normal 9 8 3 6" xfId="21848"/>
    <cellStyle name="Normal 9 8 3 7" xfId="21849"/>
    <cellStyle name="Normal 9 8 3 8" xfId="39082"/>
    <cellStyle name="Normal 9 8 4" xfId="21850"/>
    <cellStyle name="Normal 9 8 4 2" xfId="21851"/>
    <cellStyle name="Normal 9 8 4 3" xfId="21852"/>
    <cellStyle name="Normal 9 8 4 4" xfId="21853"/>
    <cellStyle name="Normal 9 8 4 5" xfId="21854"/>
    <cellStyle name="Normal 9 8 4 6" xfId="21855"/>
    <cellStyle name="Normal 9 8 4 7" xfId="39605"/>
    <cellStyle name="Normal 9 8 5" xfId="21856"/>
    <cellStyle name="Normal 9 8 6" xfId="21857"/>
    <cellStyle name="Normal 9 8 7" xfId="21858"/>
    <cellStyle name="Normal 9 8 8" xfId="21859"/>
    <cellStyle name="Normal 9 8 9" xfId="21860"/>
    <cellStyle name="Normal 9 9" xfId="21861"/>
    <cellStyle name="Normal 9 9 2" xfId="21862"/>
    <cellStyle name="Normal 9 9 2 2" xfId="21863"/>
    <cellStyle name="Normal 9 9 2 2 2" xfId="21864"/>
    <cellStyle name="Normal 9 9 2 2 3" xfId="21865"/>
    <cellStyle name="Normal 9 9 2 2 4" xfId="21866"/>
    <cellStyle name="Normal 9 9 2 2 5" xfId="21867"/>
    <cellStyle name="Normal 9 9 2 2 6" xfId="21868"/>
    <cellStyle name="Normal 9 9 2 2 7" xfId="39784"/>
    <cellStyle name="Normal 9 9 2 3" xfId="21869"/>
    <cellStyle name="Normal 9 9 2 4" xfId="21870"/>
    <cellStyle name="Normal 9 9 2 5" xfId="21871"/>
    <cellStyle name="Normal 9 9 2 6" xfId="21872"/>
    <cellStyle name="Normal 9 9 2 7" xfId="21873"/>
    <cellStyle name="Normal 9 9 2 8" xfId="39084"/>
    <cellStyle name="Normal 9 9 3" xfId="21874"/>
    <cellStyle name="Normal 9 9 3 2" xfId="21875"/>
    <cellStyle name="Normal 9 9 3 3" xfId="21876"/>
    <cellStyle name="Normal 9 9 3 4" xfId="21877"/>
    <cellStyle name="Normal 9 9 3 5" xfId="21878"/>
    <cellStyle name="Normal 9 9 3 6" xfId="21879"/>
    <cellStyle name="Normal 9 9 3 7" xfId="39643"/>
    <cellStyle name="Normal 9 9 4" xfId="21880"/>
    <cellStyle name="Normal 9 9 5" xfId="21881"/>
    <cellStyle name="Normal 9 9 6" xfId="21882"/>
    <cellStyle name="Normal 9 9 7" xfId="21883"/>
    <cellStyle name="Normal 9 9 8" xfId="21884"/>
    <cellStyle name="Normal 9 9 9" xfId="39083"/>
    <cellStyle name="Normal 90" xfId="40277"/>
    <cellStyle name="Normal 91" xfId="40278"/>
    <cellStyle name="Normal 92" xfId="40295"/>
    <cellStyle name="Normal 93" xfId="40299"/>
    <cellStyle name="Normal 94" xfId="40300"/>
    <cellStyle name="Note" xfId="51" builtinId="10" hidden="1"/>
    <cellStyle name="Note 10" xfId="21885"/>
    <cellStyle name="Note 2" xfId="354"/>
    <cellStyle name="Note 2 10" xfId="21886"/>
    <cellStyle name="Note 2 11" xfId="21887"/>
    <cellStyle name="Note 2 12" xfId="21888"/>
    <cellStyle name="Note 2 13" xfId="21889"/>
    <cellStyle name="Note 2 14" xfId="21890"/>
    <cellStyle name="Note 2 15" xfId="21891"/>
    <cellStyle name="Note 2 16" xfId="21892"/>
    <cellStyle name="Note 2 17" xfId="21893"/>
    <cellStyle name="Note 2 18" xfId="21894"/>
    <cellStyle name="Note 2 19" xfId="21895"/>
    <cellStyle name="Note 2 2" xfId="21896"/>
    <cellStyle name="Note 2 2 10" xfId="21897"/>
    <cellStyle name="Note 2 2 11" xfId="21898"/>
    <cellStyle name="Note 2 2 12" xfId="21899"/>
    <cellStyle name="Note 2 2 13" xfId="21900"/>
    <cellStyle name="Note 2 2 14" xfId="21901"/>
    <cellStyle name="Note 2 2 15" xfId="21902"/>
    <cellStyle name="Note 2 2 16" xfId="21903"/>
    <cellStyle name="Note 2 2 17" xfId="21904"/>
    <cellStyle name="Note 2 2 18" xfId="21905"/>
    <cellStyle name="Note 2 2 19" xfId="21906"/>
    <cellStyle name="Note 2 2 2" xfId="21907"/>
    <cellStyle name="Note 2 2 2 10" xfId="21908"/>
    <cellStyle name="Note 2 2 2 11" xfId="21909"/>
    <cellStyle name="Note 2 2 2 12" xfId="21910"/>
    <cellStyle name="Note 2 2 2 13" xfId="21911"/>
    <cellStyle name="Note 2 2 2 14" xfId="21912"/>
    <cellStyle name="Note 2 2 2 15" xfId="21913"/>
    <cellStyle name="Note 2 2 2 16" xfId="21914"/>
    <cellStyle name="Note 2 2 2 17" xfId="21915"/>
    <cellStyle name="Note 2 2 2 18" xfId="21916"/>
    <cellStyle name="Note 2 2 2 19" xfId="21917"/>
    <cellStyle name="Note 2 2 2 2" xfId="21918"/>
    <cellStyle name="Note 2 2 2 2 10" xfId="21919"/>
    <cellStyle name="Note 2 2 2 2 11" xfId="21920"/>
    <cellStyle name="Note 2 2 2 2 12" xfId="21921"/>
    <cellStyle name="Note 2 2 2 2 13" xfId="21922"/>
    <cellStyle name="Note 2 2 2 2 14" xfId="21923"/>
    <cellStyle name="Note 2 2 2 2 15" xfId="21924"/>
    <cellStyle name="Note 2 2 2 2 16" xfId="21925"/>
    <cellStyle name="Note 2 2 2 2 17" xfId="21926"/>
    <cellStyle name="Note 2 2 2 2 18" xfId="21927"/>
    <cellStyle name="Note 2 2 2 2 19" xfId="21928"/>
    <cellStyle name="Note 2 2 2 2 2" xfId="21929"/>
    <cellStyle name="Note 2 2 2 2 2 10" xfId="21930"/>
    <cellStyle name="Note 2 2 2 2 2 11" xfId="21931"/>
    <cellStyle name="Note 2 2 2 2 2 12" xfId="21932"/>
    <cellStyle name="Note 2 2 2 2 2 13" xfId="21933"/>
    <cellStyle name="Note 2 2 2 2 2 14" xfId="21934"/>
    <cellStyle name="Note 2 2 2 2 2 15" xfId="21935"/>
    <cellStyle name="Note 2 2 2 2 2 16" xfId="21936"/>
    <cellStyle name="Note 2 2 2 2 2 17" xfId="21937"/>
    <cellStyle name="Note 2 2 2 2 2 18" xfId="21938"/>
    <cellStyle name="Note 2 2 2 2 2 19" xfId="21939"/>
    <cellStyle name="Note 2 2 2 2 2 2" xfId="21940"/>
    <cellStyle name="Note 2 2 2 2 2 20" xfId="21941"/>
    <cellStyle name="Note 2 2 2 2 2 21" xfId="21942"/>
    <cellStyle name="Note 2 2 2 2 2 22" xfId="21943"/>
    <cellStyle name="Note 2 2 2 2 2 23" xfId="21944"/>
    <cellStyle name="Note 2 2 2 2 2 24" xfId="21945"/>
    <cellStyle name="Note 2 2 2 2 2 25" xfId="21946"/>
    <cellStyle name="Note 2 2 2 2 2 26" xfId="21947"/>
    <cellStyle name="Note 2 2 2 2 2 27" xfId="21948"/>
    <cellStyle name="Note 2 2 2 2 2 28" xfId="21949"/>
    <cellStyle name="Note 2 2 2 2 2 29" xfId="21950"/>
    <cellStyle name="Note 2 2 2 2 2 3" xfId="21951"/>
    <cellStyle name="Note 2 2 2 2 2 30" xfId="21952"/>
    <cellStyle name="Note 2 2 2 2 2 31" xfId="40149"/>
    <cellStyle name="Note 2 2 2 2 2 4" xfId="21953"/>
    <cellStyle name="Note 2 2 2 2 2 5" xfId="21954"/>
    <cellStyle name="Note 2 2 2 2 2 6" xfId="21955"/>
    <cellStyle name="Note 2 2 2 2 2 7" xfId="21956"/>
    <cellStyle name="Note 2 2 2 2 2 8" xfId="21957"/>
    <cellStyle name="Note 2 2 2 2 2 9" xfId="21958"/>
    <cellStyle name="Note 2 2 2 2 20" xfId="21959"/>
    <cellStyle name="Note 2 2 2 2 21" xfId="21960"/>
    <cellStyle name="Note 2 2 2 2 22" xfId="21961"/>
    <cellStyle name="Note 2 2 2 2 23" xfId="21962"/>
    <cellStyle name="Note 2 2 2 2 24" xfId="21963"/>
    <cellStyle name="Note 2 2 2 2 25" xfId="21964"/>
    <cellStyle name="Note 2 2 2 2 26" xfId="21965"/>
    <cellStyle name="Note 2 2 2 2 27" xfId="21966"/>
    <cellStyle name="Note 2 2 2 2 28" xfId="21967"/>
    <cellStyle name="Note 2 2 2 2 29" xfId="39086"/>
    <cellStyle name="Note 2 2 2 2 3" xfId="21968"/>
    <cellStyle name="Note 2 2 2 2 4" xfId="21969"/>
    <cellStyle name="Note 2 2 2 2 5" xfId="21970"/>
    <cellStyle name="Note 2 2 2 2 6" xfId="21971"/>
    <cellStyle name="Note 2 2 2 2 7" xfId="21972"/>
    <cellStyle name="Note 2 2 2 2 8" xfId="21973"/>
    <cellStyle name="Note 2 2 2 2 9" xfId="21974"/>
    <cellStyle name="Note 2 2 2 20" xfId="21975"/>
    <cellStyle name="Note 2 2 2 21" xfId="21976"/>
    <cellStyle name="Note 2 2 2 22" xfId="21977"/>
    <cellStyle name="Note 2 2 2 23" xfId="21978"/>
    <cellStyle name="Note 2 2 2 24" xfId="21979"/>
    <cellStyle name="Note 2 2 2 25" xfId="21980"/>
    <cellStyle name="Note 2 2 2 26" xfId="21981"/>
    <cellStyle name="Note 2 2 2 27" xfId="21982"/>
    <cellStyle name="Note 2 2 2 28" xfId="21983"/>
    <cellStyle name="Note 2 2 2 29" xfId="21984"/>
    <cellStyle name="Note 2 2 2 3" xfId="21985"/>
    <cellStyle name="Note 2 2 2 3 10" xfId="21986"/>
    <cellStyle name="Note 2 2 2 3 11" xfId="21987"/>
    <cellStyle name="Note 2 2 2 3 12" xfId="21988"/>
    <cellStyle name="Note 2 2 2 3 13" xfId="21989"/>
    <cellStyle name="Note 2 2 2 3 14" xfId="21990"/>
    <cellStyle name="Note 2 2 2 3 15" xfId="21991"/>
    <cellStyle name="Note 2 2 2 3 16" xfId="21992"/>
    <cellStyle name="Note 2 2 2 3 17" xfId="21993"/>
    <cellStyle name="Note 2 2 2 3 18" xfId="21994"/>
    <cellStyle name="Note 2 2 2 3 19" xfId="21995"/>
    <cellStyle name="Note 2 2 2 3 2" xfId="21996"/>
    <cellStyle name="Note 2 2 2 3 20" xfId="21997"/>
    <cellStyle name="Note 2 2 2 3 21" xfId="21998"/>
    <cellStyle name="Note 2 2 2 3 22" xfId="21999"/>
    <cellStyle name="Note 2 2 2 3 23" xfId="22000"/>
    <cellStyle name="Note 2 2 2 3 24" xfId="22001"/>
    <cellStyle name="Note 2 2 2 3 25" xfId="22002"/>
    <cellStyle name="Note 2 2 2 3 26" xfId="22003"/>
    <cellStyle name="Note 2 2 2 3 27" xfId="22004"/>
    <cellStyle name="Note 2 2 2 3 28" xfId="22005"/>
    <cellStyle name="Note 2 2 2 3 29" xfId="22006"/>
    <cellStyle name="Note 2 2 2 3 3" xfId="22007"/>
    <cellStyle name="Note 2 2 2 3 30" xfId="22008"/>
    <cellStyle name="Note 2 2 2 3 31" xfId="39894"/>
    <cellStyle name="Note 2 2 2 3 4" xfId="22009"/>
    <cellStyle name="Note 2 2 2 3 5" xfId="22010"/>
    <cellStyle name="Note 2 2 2 3 6" xfId="22011"/>
    <cellStyle name="Note 2 2 2 3 7" xfId="22012"/>
    <cellStyle name="Note 2 2 2 3 8" xfId="22013"/>
    <cellStyle name="Note 2 2 2 3 9" xfId="22014"/>
    <cellStyle name="Note 2 2 2 30" xfId="39085"/>
    <cellStyle name="Note 2 2 2 4" xfId="22015"/>
    <cellStyle name="Note 2 2 2 5" xfId="22016"/>
    <cellStyle name="Note 2 2 2 6" xfId="22017"/>
    <cellStyle name="Note 2 2 2 7" xfId="22018"/>
    <cellStyle name="Note 2 2 2 8" xfId="22019"/>
    <cellStyle name="Note 2 2 2 9" xfId="22020"/>
    <cellStyle name="Note 2 2 20" xfId="22021"/>
    <cellStyle name="Note 2 2 21" xfId="22022"/>
    <cellStyle name="Note 2 2 22" xfId="22023"/>
    <cellStyle name="Note 2 2 23" xfId="22024"/>
    <cellStyle name="Note 2 2 24" xfId="22025"/>
    <cellStyle name="Note 2 2 25" xfId="22026"/>
    <cellStyle name="Note 2 2 26" xfId="22027"/>
    <cellStyle name="Note 2 2 27" xfId="22028"/>
    <cellStyle name="Note 2 2 28" xfId="22029"/>
    <cellStyle name="Note 2 2 29" xfId="22030"/>
    <cellStyle name="Note 2 2 3" xfId="22031"/>
    <cellStyle name="Note 2 2 3 10" xfId="22032"/>
    <cellStyle name="Note 2 2 3 11" xfId="22033"/>
    <cellStyle name="Note 2 2 3 12" xfId="22034"/>
    <cellStyle name="Note 2 2 3 13" xfId="22035"/>
    <cellStyle name="Note 2 2 3 14" xfId="22036"/>
    <cellStyle name="Note 2 2 3 15" xfId="22037"/>
    <cellStyle name="Note 2 2 3 16" xfId="22038"/>
    <cellStyle name="Note 2 2 3 17" xfId="22039"/>
    <cellStyle name="Note 2 2 3 18" xfId="22040"/>
    <cellStyle name="Note 2 2 3 19" xfId="22041"/>
    <cellStyle name="Note 2 2 3 2" xfId="22042"/>
    <cellStyle name="Note 2 2 3 2 10" xfId="22043"/>
    <cellStyle name="Note 2 2 3 2 11" xfId="22044"/>
    <cellStyle name="Note 2 2 3 2 12" xfId="22045"/>
    <cellStyle name="Note 2 2 3 2 13" xfId="22046"/>
    <cellStyle name="Note 2 2 3 2 14" xfId="22047"/>
    <cellStyle name="Note 2 2 3 2 15" xfId="22048"/>
    <cellStyle name="Note 2 2 3 2 16" xfId="22049"/>
    <cellStyle name="Note 2 2 3 2 17" xfId="22050"/>
    <cellStyle name="Note 2 2 3 2 18" xfId="22051"/>
    <cellStyle name="Note 2 2 3 2 19" xfId="22052"/>
    <cellStyle name="Note 2 2 3 2 2" xfId="22053"/>
    <cellStyle name="Note 2 2 3 2 2 10" xfId="22054"/>
    <cellStyle name="Note 2 2 3 2 2 11" xfId="22055"/>
    <cellStyle name="Note 2 2 3 2 2 12" xfId="22056"/>
    <cellStyle name="Note 2 2 3 2 2 13" xfId="22057"/>
    <cellStyle name="Note 2 2 3 2 2 14" xfId="22058"/>
    <cellStyle name="Note 2 2 3 2 2 15" xfId="22059"/>
    <cellStyle name="Note 2 2 3 2 2 16" xfId="22060"/>
    <cellStyle name="Note 2 2 3 2 2 17" xfId="22061"/>
    <cellStyle name="Note 2 2 3 2 2 18" xfId="22062"/>
    <cellStyle name="Note 2 2 3 2 2 19" xfId="22063"/>
    <cellStyle name="Note 2 2 3 2 2 2" xfId="22064"/>
    <cellStyle name="Note 2 2 3 2 2 20" xfId="22065"/>
    <cellStyle name="Note 2 2 3 2 2 21" xfId="22066"/>
    <cellStyle name="Note 2 2 3 2 2 22" xfId="22067"/>
    <cellStyle name="Note 2 2 3 2 2 23" xfId="22068"/>
    <cellStyle name="Note 2 2 3 2 2 24" xfId="22069"/>
    <cellStyle name="Note 2 2 3 2 2 25" xfId="22070"/>
    <cellStyle name="Note 2 2 3 2 2 26" xfId="22071"/>
    <cellStyle name="Note 2 2 3 2 2 27" xfId="22072"/>
    <cellStyle name="Note 2 2 3 2 2 28" xfId="22073"/>
    <cellStyle name="Note 2 2 3 2 2 29" xfId="22074"/>
    <cellStyle name="Note 2 2 3 2 2 3" xfId="22075"/>
    <cellStyle name="Note 2 2 3 2 2 30" xfId="22076"/>
    <cellStyle name="Note 2 2 3 2 2 31" xfId="40204"/>
    <cellStyle name="Note 2 2 3 2 2 4" xfId="22077"/>
    <cellStyle name="Note 2 2 3 2 2 5" xfId="22078"/>
    <cellStyle name="Note 2 2 3 2 2 6" xfId="22079"/>
    <cellStyle name="Note 2 2 3 2 2 7" xfId="22080"/>
    <cellStyle name="Note 2 2 3 2 2 8" xfId="22081"/>
    <cellStyle name="Note 2 2 3 2 2 9" xfId="22082"/>
    <cellStyle name="Note 2 2 3 2 20" xfId="22083"/>
    <cellStyle name="Note 2 2 3 2 21" xfId="22084"/>
    <cellStyle name="Note 2 2 3 2 22" xfId="22085"/>
    <cellStyle name="Note 2 2 3 2 23" xfId="22086"/>
    <cellStyle name="Note 2 2 3 2 24" xfId="22087"/>
    <cellStyle name="Note 2 2 3 2 25" xfId="22088"/>
    <cellStyle name="Note 2 2 3 2 26" xfId="22089"/>
    <cellStyle name="Note 2 2 3 2 27" xfId="22090"/>
    <cellStyle name="Note 2 2 3 2 28" xfId="22091"/>
    <cellStyle name="Note 2 2 3 2 29" xfId="39088"/>
    <cellStyle name="Note 2 2 3 2 3" xfId="22092"/>
    <cellStyle name="Note 2 2 3 2 4" xfId="22093"/>
    <cellStyle name="Note 2 2 3 2 5" xfId="22094"/>
    <cellStyle name="Note 2 2 3 2 6" xfId="22095"/>
    <cellStyle name="Note 2 2 3 2 7" xfId="22096"/>
    <cellStyle name="Note 2 2 3 2 8" xfId="22097"/>
    <cellStyle name="Note 2 2 3 2 9" xfId="22098"/>
    <cellStyle name="Note 2 2 3 20" xfId="22099"/>
    <cellStyle name="Note 2 2 3 21" xfId="22100"/>
    <cellStyle name="Note 2 2 3 22" xfId="22101"/>
    <cellStyle name="Note 2 2 3 23" xfId="22102"/>
    <cellStyle name="Note 2 2 3 24" xfId="22103"/>
    <cellStyle name="Note 2 2 3 25" xfId="22104"/>
    <cellStyle name="Note 2 2 3 26" xfId="22105"/>
    <cellStyle name="Note 2 2 3 27" xfId="22106"/>
    <cellStyle name="Note 2 2 3 28" xfId="22107"/>
    <cellStyle name="Note 2 2 3 29" xfId="22108"/>
    <cellStyle name="Note 2 2 3 3" xfId="22109"/>
    <cellStyle name="Note 2 2 3 3 10" xfId="22110"/>
    <cellStyle name="Note 2 2 3 3 11" xfId="22111"/>
    <cellStyle name="Note 2 2 3 3 12" xfId="22112"/>
    <cellStyle name="Note 2 2 3 3 13" xfId="22113"/>
    <cellStyle name="Note 2 2 3 3 14" xfId="22114"/>
    <cellStyle name="Note 2 2 3 3 15" xfId="22115"/>
    <cellStyle name="Note 2 2 3 3 16" xfId="22116"/>
    <cellStyle name="Note 2 2 3 3 17" xfId="22117"/>
    <cellStyle name="Note 2 2 3 3 18" xfId="22118"/>
    <cellStyle name="Note 2 2 3 3 19" xfId="22119"/>
    <cellStyle name="Note 2 2 3 3 2" xfId="22120"/>
    <cellStyle name="Note 2 2 3 3 20" xfId="22121"/>
    <cellStyle name="Note 2 2 3 3 21" xfId="22122"/>
    <cellStyle name="Note 2 2 3 3 22" xfId="22123"/>
    <cellStyle name="Note 2 2 3 3 23" xfId="22124"/>
    <cellStyle name="Note 2 2 3 3 24" xfId="22125"/>
    <cellStyle name="Note 2 2 3 3 25" xfId="22126"/>
    <cellStyle name="Note 2 2 3 3 26" xfId="22127"/>
    <cellStyle name="Note 2 2 3 3 27" xfId="22128"/>
    <cellStyle name="Note 2 2 3 3 28" xfId="22129"/>
    <cellStyle name="Note 2 2 3 3 29" xfId="22130"/>
    <cellStyle name="Note 2 2 3 3 3" xfId="22131"/>
    <cellStyle name="Note 2 2 3 3 30" xfId="22132"/>
    <cellStyle name="Note 2 2 3 3 31" xfId="40007"/>
    <cellStyle name="Note 2 2 3 3 4" xfId="22133"/>
    <cellStyle name="Note 2 2 3 3 5" xfId="22134"/>
    <cellStyle name="Note 2 2 3 3 6" xfId="22135"/>
    <cellStyle name="Note 2 2 3 3 7" xfId="22136"/>
    <cellStyle name="Note 2 2 3 3 8" xfId="22137"/>
    <cellStyle name="Note 2 2 3 3 9" xfId="22138"/>
    <cellStyle name="Note 2 2 3 30" xfId="39087"/>
    <cellStyle name="Note 2 2 3 4" xfId="22139"/>
    <cellStyle name="Note 2 2 3 5" xfId="22140"/>
    <cellStyle name="Note 2 2 3 6" xfId="22141"/>
    <cellStyle name="Note 2 2 3 7" xfId="22142"/>
    <cellStyle name="Note 2 2 3 8" xfId="22143"/>
    <cellStyle name="Note 2 2 3 9" xfId="22144"/>
    <cellStyle name="Note 2 2 30" xfId="22145"/>
    <cellStyle name="Note 2 2 31" xfId="22146"/>
    <cellStyle name="Note 2 2 32" xfId="22147"/>
    <cellStyle name="Note 2 2 33" xfId="38617"/>
    <cellStyle name="Note 2 2 4" xfId="22148"/>
    <cellStyle name="Note 2 2 4 10" xfId="22149"/>
    <cellStyle name="Note 2 2 4 11" xfId="22150"/>
    <cellStyle name="Note 2 2 4 12" xfId="22151"/>
    <cellStyle name="Note 2 2 4 13" xfId="22152"/>
    <cellStyle name="Note 2 2 4 14" xfId="22153"/>
    <cellStyle name="Note 2 2 4 15" xfId="22154"/>
    <cellStyle name="Note 2 2 4 16" xfId="22155"/>
    <cellStyle name="Note 2 2 4 17" xfId="22156"/>
    <cellStyle name="Note 2 2 4 18" xfId="22157"/>
    <cellStyle name="Note 2 2 4 19" xfId="22158"/>
    <cellStyle name="Note 2 2 4 2" xfId="22159"/>
    <cellStyle name="Note 2 2 4 2 10" xfId="22160"/>
    <cellStyle name="Note 2 2 4 2 11" xfId="22161"/>
    <cellStyle name="Note 2 2 4 2 12" xfId="22162"/>
    <cellStyle name="Note 2 2 4 2 13" xfId="22163"/>
    <cellStyle name="Note 2 2 4 2 14" xfId="22164"/>
    <cellStyle name="Note 2 2 4 2 15" xfId="22165"/>
    <cellStyle name="Note 2 2 4 2 16" xfId="22166"/>
    <cellStyle name="Note 2 2 4 2 17" xfId="22167"/>
    <cellStyle name="Note 2 2 4 2 18" xfId="22168"/>
    <cellStyle name="Note 2 2 4 2 19" xfId="22169"/>
    <cellStyle name="Note 2 2 4 2 2" xfId="22170"/>
    <cellStyle name="Note 2 2 4 2 20" xfId="22171"/>
    <cellStyle name="Note 2 2 4 2 21" xfId="22172"/>
    <cellStyle name="Note 2 2 4 2 22" xfId="22173"/>
    <cellStyle name="Note 2 2 4 2 23" xfId="22174"/>
    <cellStyle name="Note 2 2 4 2 24" xfId="22175"/>
    <cellStyle name="Note 2 2 4 2 25" xfId="22176"/>
    <cellStyle name="Note 2 2 4 2 26" xfId="22177"/>
    <cellStyle name="Note 2 2 4 2 27" xfId="22178"/>
    <cellStyle name="Note 2 2 4 2 28" xfId="22179"/>
    <cellStyle name="Note 2 2 4 2 29" xfId="22180"/>
    <cellStyle name="Note 2 2 4 2 3" xfId="22181"/>
    <cellStyle name="Note 2 2 4 2 30" xfId="22182"/>
    <cellStyle name="Note 2 2 4 2 31" xfId="40065"/>
    <cellStyle name="Note 2 2 4 2 4" xfId="22183"/>
    <cellStyle name="Note 2 2 4 2 5" xfId="22184"/>
    <cellStyle name="Note 2 2 4 2 6" xfId="22185"/>
    <cellStyle name="Note 2 2 4 2 7" xfId="22186"/>
    <cellStyle name="Note 2 2 4 2 8" xfId="22187"/>
    <cellStyle name="Note 2 2 4 2 9" xfId="22188"/>
    <cellStyle name="Note 2 2 4 20" xfId="22189"/>
    <cellStyle name="Note 2 2 4 21" xfId="22190"/>
    <cellStyle name="Note 2 2 4 22" xfId="22191"/>
    <cellStyle name="Note 2 2 4 23" xfId="22192"/>
    <cellStyle name="Note 2 2 4 24" xfId="22193"/>
    <cellStyle name="Note 2 2 4 25" xfId="22194"/>
    <cellStyle name="Note 2 2 4 26" xfId="22195"/>
    <cellStyle name="Note 2 2 4 27" xfId="22196"/>
    <cellStyle name="Note 2 2 4 28" xfId="22197"/>
    <cellStyle name="Note 2 2 4 29" xfId="39089"/>
    <cellStyle name="Note 2 2 4 3" xfId="22198"/>
    <cellStyle name="Note 2 2 4 4" xfId="22199"/>
    <cellStyle name="Note 2 2 4 5" xfId="22200"/>
    <cellStyle name="Note 2 2 4 6" xfId="22201"/>
    <cellStyle name="Note 2 2 4 7" xfId="22202"/>
    <cellStyle name="Note 2 2 4 8" xfId="22203"/>
    <cellStyle name="Note 2 2 4 9" xfId="22204"/>
    <cellStyle name="Note 2 2 5" xfId="22205"/>
    <cellStyle name="Note 2 2 5 10" xfId="22206"/>
    <cellStyle name="Note 2 2 5 11" xfId="22207"/>
    <cellStyle name="Note 2 2 5 12" xfId="22208"/>
    <cellStyle name="Note 2 2 5 13" xfId="22209"/>
    <cellStyle name="Note 2 2 5 14" xfId="22210"/>
    <cellStyle name="Note 2 2 5 15" xfId="22211"/>
    <cellStyle name="Note 2 2 5 16" xfId="22212"/>
    <cellStyle name="Note 2 2 5 17" xfId="22213"/>
    <cellStyle name="Note 2 2 5 18" xfId="22214"/>
    <cellStyle name="Note 2 2 5 19" xfId="22215"/>
    <cellStyle name="Note 2 2 5 2" xfId="22216"/>
    <cellStyle name="Note 2 2 5 20" xfId="22217"/>
    <cellStyle name="Note 2 2 5 21" xfId="22218"/>
    <cellStyle name="Note 2 2 5 22" xfId="22219"/>
    <cellStyle name="Note 2 2 5 23" xfId="22220"/>
    <cellStyle name="Note 2 2 5 24" xfId="22221"/>
    <cellStyle name="Note 2 2 5 25" xfId="22222"/>
    <cellStyle name="Note 2 2 5 26" xfId="22223"/>
    <cellStyle name="Note 2 2 5 27" xfId="22224"/>
    <cellStyle name="Note 2 2 5 28" xfId="22225"/>
    <cellStyle name="Note 2 2 5 29" xfId="22226"/>
    <cellStyle name="Note 2 2 5 3" xfId="22227"/>
    <cellStyle name="Note 2 2 5 30" xfId="22228"/>
    <cellStyle name="Note 2 2 5 31" xfId="39410"/>
    <cellStyle name="Note 2 2 5 4" xfId="22229"/>
    <cellStyle name="Note 2 2 5 5" xfId="22230"/>
    <cellStyle name="Note 2 2 5 6" xfId="22231"/>
    <cellStyle name="Note 2 2 5 7" xfId="22232"/>
    <cellStyle name="Note 2 2 5 8" xfId="22233"/>
    <cellStyle name="Note 2 2 5 9" xfId="22234"/>
    <cellStyle name="Note 2 2 6" xfId="22235"/>
    <cellStyle name="Note 2 2 6 10" xfId="22236"/>
    <cellStyle name="Note 2 2 6 11" xfId="22237"/>
    <cellStyle name="Note 2 2 6 12" xfId="22238"/>
    <cellStyle name="Note 2 2 6 13" xfId="22239"/>
    <cellStyle name="Note 2 2 6 14" xfId="22240"/>
    <cellStyle name="Note 2 2 6 15" xfId="22241"/>
    <cellStyle name="Note 2 2 6 16" xfId="22242"/>
    <cellStyle name="Note 2 2 6 17" xfId="22243"/>
    <cellStyle name="Note 2 2 6 18" xfId="22244"/>
    <cellStyle name="Note 2 2 6 19" xfId="22245"/>
    <cellStyle name="Note 2 2 6 2" xfId="22246"/>
    <cellStyle name="Note 2 2 6 20" xfId="22247"/>
    <cellStyle name="Note 2 2 6 21" xfId="22248"/>
    <cellStyle name="Note 2 2 6 22" xfId="22249"/>
    <cellStyle name="Note 2 2 6 23" xfId="22250"/>
    <cellStyle name="Note 2 2 6 24" xfId="22251"/>
    <cellStyle name="Note 2 2 6 25" xfId="22252"/>
    <cellStyle name="Note 2 2 6 26" xfId="22253"/>
    <cellStyle name="Note 2 2 6 27" xfId="22254"/>
    <cellStyle name="Note 2 2 6 28" xfId="22255"/>
    <cellStyle name="Note 2 2 6 29" xfId="22256"/>
    <cellStyle name="Note 2 2 6 3" xfId="22257"/>
    <cellStyle name="Note 2 2 6 30" xfId="22258"/>
    <cellStyle name="Note 2 2 6 31" xfId="39577"/>
    <cellStyle name="Note 2 2 6 4" xfId="22259"/>
    <cellStyle name="Note 2 2 6 5" xfId="22260"/>
    <cellStyle name="Note 2 2 6 6" xfId="22261"/>
    <cellStyle name="Note 2 2 6 7" xfId="22262"/>
    <cellStyle name="Note 2 2 6 8" xfId="22263"/>
    <cellStyle name="Note 2 2 6 9" xfId="22264"/>
    <cellStyle name="Note 2 2 7" xfId="22265"/>
    <cellStyle name="Note 2 2 8" xfId="22266"/>
    <cellStyle name="Note 2 2 9" xfId="22267"/>
    <cellStyle name="Note 2 20" xfId="22268"/>
    <cellStyle name="Note 2 21" xfId="22269"/>
    <cellStyle name="Note 2 22" xfId="22270"/>
    <cellStyle name="Note 2 23" xfId="22271"/>
    <cellStyle name="Note 2 24" xfId="22272"/>
    <cellStyle name="Note 2 25" xfId="22273"/>
    <cellStyle name="Note 2 26" xfId="22274"/>
    <cellStyle name="Note 2 27" xfId="22275"/>
    <cellStyle name="Note 2 28" xfId="22276"/>
    <cellStyle name="Note 2 29" xfId="22277"/>
    <cellStyle name="Note 2 3" xfId="22278"/>
    <cellStyle name="Note 2 3 10" xfId="22279"/>
    <cellStyle name="Note 2 3 11" xfId="22280"/>
    <cellStyle name="Note 2 3 12" xfId="22281"/>
    <cellStyle name="Note 2 3 13" xfId="22282"/>
    <cellStyle name="Note 2 3 14" xfId="22283"/>
    <cellStyle name="Note 2 3 15" xfId="22284"/>
    <cellStyle name="Note 2 3 16" xfId="22285"/>
    <cellStyle name="Note 2 3 17" xfId="22286"/>
    <cellStyle name="Note 2 3 18" xfId="22287"/>
    <cellStyle name="Note 2 3 19" xfId="22288"/>
    <cellStyle name="Note 2 3 2" xfId="22289"/>
    <cellStyle name="Note 2 3 2 10" xfId="22290"/>
    <cellStyle name="Note 2 3 2 11" xfId="22291"/>
    <cellStyle name="Note 2 3 2 12" xfId="22292"/>
    <cellStyle name="Note 2 3 2 13" xfId="22293"/>
    <cellStyle name="Note 2 3 2 14" xfId="22294"/>
    <cellStyle name="Note 2 3 2 15" xfId="22295"/>
    <cellStyle name="Note 2 3 2 16" xfId="22296"/>
    <cellStyle name="Note 2 3 2 17" xfId="22297"/>
    <cellStyle name="Note 2 3 2 18" xfId="22298"/>
    <cellStyle name="Note 2 3 2 19" xfId="22299"/>
    <cellStyle name="Note 2 3 2 2" xfId="22300"/>
    <cellStyle name="Note 2 3 2 2 10" xfId="22301"/>
    <cellStyle name="Note 2 3 2 2 11" xfId="22302"/>
    <cellStyle name="Note 2 3 2 2 12" xfId="22303"/>
    <cellStyle name="Note 2 3 2 2 13" xfId="22304"/>
    <cellStyle name="Note 2 3 2 2 14" xfId="22305"/>
    <cellStyle name="Note 2 3 2 2 15" xfId="22306"/>
    <cellStyle name="Note 2 3 2 2 16" xfId="22307"/>
    <cellStyle name="Note 2 3 2 2 17" xfId="22308"/>
    <cellStyle name="Note 2 3 2 2 18" xfId="22309"/>
    <cellStyle name="Note 2 3 2 2 19" xfId="22310"/>
    <cellStyle name="Note 2 3 2 2 2" xfId="22311"/>
    <cellStyle name="Note 2 3 2 2 2 10" xfId="22312"/>
    <cellStyle name="Note 2 3 2 2 2 11" xfId="22313"/>
    <cellStyle name="Note 2 3 2 2 2 12" xfId="22314"/>
    <cellStyle name="Note 2 3 2 2 2 13" xfId="22315"/>
    <cellStyle name="Note 2 3 2 2 2 14" xfId="22316"/>
    <cellStyle name="Note 2 3 2 2 2 15" xfId="22317"/>
    <cellStyle name="Note 2 3 2 2 2 16" xfId="22318"/>
    <cellStyle name="Note 2 3 2 2 2 17" xfId="22319"/>
    <cellStyle name="Note 2 3 2 2 2 18" xfId="22320"/>
    <cellStyle name="Note 2 3 2 2 2 19" xfId="22321"/>
    <cellStyle name="Note 2 3 2 2 2 2" xfId="22322"/>
    <cellStyle name="Note 2 3 2 2 2 20" xfId="22323"/>
    <cellStyle name="Note 2 3 2 2 2 21" xfId="22324"/>
    <cellStyle name="Note 2 3 2 2 2 22" xfId="22325"/>
    <cellStyle name="Note 2 3 2 2 2 23" xfId="22326"/>
    <cellStyle name="Note 2 3 2 2 2 24" xfId="22327"/>
    <cellStyle name="Note 2 3 2 2 2 25" xfId="22328"/>
    <cellStyle name="Note 2 3 2 2 2 26" xfId="22329"/>
    <cellStyle name="Note 2 3 2 2 2 27" xfId="22330"/>
    <cellStyle name="Note 2 3 2 2 2 28" xfId="22331"/>
    <cellStyle name="Note 2 3 2 2 2 29" xfId="22332"/>
    <cellStyle name="Note 2 3 2 2 2 3" xfId="22333"/>
    <cellStyle name="Note 2 3 2 2 2 30" xfId="22334"/>
    <cellStyle name="Note 2 3 2 2 2 31" xfId="40148"/>
    <cellStyle name="Note 2 3 2 2 2 4" xfId="22335"/>
    <cellStyle name="Note 2 3 2 2 2 5" xfId="22336"/>
    <cellStyle name="Note 2 3 2 2 2 6" xfId="22337"/>
    <cellStyle name="Note 2 3 2 2 2 7" xfId="22338"/>
    <cellStyle name="Note 2 3 2 2 2 8" xfId="22339"/>
    <cellStyle name="Note 2 3 2 2 2 9" xfId="22340"/>
    <cellStyle name="Note 2 3 2 2 20" xfId="22341"/>
    <cellStyle name="Note 2 3 2 2 21" xfId="22342"/>
    <cellStyle name="Note 2 3 2 2 22" xfId="22343"/>
    <cellStyle name="Note 2 3 2 2 23" xfId="22344"/>
    <cellStyle name="Note 2 3 2 2 24" xfId="22345"/>
    <cellStyle name="Note 2 3 2 2 25" xfId="22346"/>
    <cellStyle name="Note 2 3 2 2 26" xfId="22347"/>
    <cellStyle name="Note 2 3 2 2 27" xfId="22348"/>
    <cellStyle name="Note 2 3 2 2 28" xfId="22349"/>
    <cellStyle name="Note 2 3 2 2 29" xfId="39091"/>
    <cellStyle name="Note 2 3 2 2 3" xfId="22350"/>
    <cellStyle name="Note 2 3 2 2 4" xfId="22351"/>
    <cellStyle name="Note 2 3 2 2 5" xfId="22352"/>
    <cellStyle name="Note 2 3 2 2 6" xfId="22353"/>
    <cellStyle name="Note 2 3 2 2 7" xfId="22354"/>
    <cellStyle name="Note 2 3 2 2 8" xfId="22355"/>
    <cellStyle name="Note 2 3 2 2 9" xfId="22356"/>
    <cellStyle name="Note 2 3 2 20" xfId="22357"/>
    <cellStyle name="Note 2 3 2 21" xfId="22358"/>
    <cellStyle name="Note 2 3 2 22" xfId="22359"/>
    <cellStyle name="Note 2 3 2 23" xfId="22360"/>
    <cellStyle name="Note 2 3 2 24" xfId="22361"/>
    <cellStyle name="Note 2 3 2 25" xfId="22362"/>
    <cellStyle name="Note 2 3 2 26" xfId="22363"/>
    <cellStyle name="Note 2 3 2 27" xfId="22364"/>
    <cellStyle name="Note 2 3 2 28" xfId="22365"/>
    <cellStyle name="Note 2 3 2 29" xfId="22366"/>
    <cellStyle name="Note 2 3 2 3" xfId="22367"/>
    <cellStyle name="Note 2 3 2 3 10" xfId="22368"/>
    <cellStyle name="Note 2 3 2 3 11" xfId="22369"/>
    <cellStyle name="Note 2 3 2 3 12" xfId="22370"/>
    <cellStyle name="Note 2 3 2 3 13" xfId="22371"/>
    <cellStyle name="Note 2 3 2 3 14" xfId="22372"/>
    <cellStyle name="Note 2 3 2 3 15" xfId="22373"/>
    <cellStyle name="Note 2 3 2 3 16" xfId="22374"/>
    <cellStyle name="Note 2 3 2 3 17" xfId="22375"/>
    <cellStyle name="Note 2 3 2 3 18" xfId="22376"/>
    <cellStyle name="Note 2 3 2 3 19" xfId="22377"/>
    <cellStyle name="Note 2 3 2 3 2" xfId="22378"/>
    <cellStyle name="Note 2 3 2 3 20" xfId="22379"/>
    <cellStyle name="Note 2 3 2 3 21" xfId="22380"/>
    <cellStyle name="Note 2 3 2 3 22" xfId="22381"/>
    <cellStyle name="Note 2 3 2 3 23" xfId="22382"/>
    <cellStyle name="Note 2 3 2 3 24" xfId="22383"/>
    <cellStyle name="Note 2 3 2 3 25" xfId="22384"/>
    <cellStyle name="Note 2 3 2 3 26" xfId="22385"/>
    <cellStyle name="Note 2 3 2 3 27" xfId="22386"/>
    <cellStyle name="Note 2 3 2 3 28" xfId="22387"/>
    <cellStyle name="Note 2 3 2 3 29" xfId="22388"/>
    <cellStyle name="Note 2 3 2 3 3" xfId="22389"/>
    <cellStyle name="Note 2 3 2 3 30" xfId="22390"/>
    <cellStyle name="Note 2 3 2 3 31" xfId="39893"/>
    <cellStyle name="Note 2 3 2 3 4" xfId="22391"/>
    <cellStyle name="Note 2 3 2 3 5" xfId="22392"/>
    <cellStyle name="Note 2 3 2 3 6" xfId="22393"/>
    <cellStyle name="Note 2 3 2 3 7" xfId="22394"/>
    <cellStyle name="Note 2 3 2 3 8" xfId="22395"/>
    <cellStyle name="Note 2 3 2 3 9" xfId="22396"/>
    <cellStyle name="Note 2 3 2 30" xfId="39090"/>
    <cellStyle name="Note 2 3 2 4" xfId="22397"/>
    <cellStyle name="Note 2 3 2 5" xfId="22398"/>
    <cellStyle name="Note 2 3 2 6" xfId="22399"/>
    <cellStyle name="Note 2 3 2 7" xfId="22400"/>
    <cellStyle name="Note 2 3 2 8" xfId="22401"/>
    <cellStyle name="Note 2 3 2 9" xfId="22402"/>
    <cellStyle name="Note 2 3 20" xfId="22403"/>
    <cellStyle name="Note 2 3 21" xfId="22404"/>
    <cellStyle name="Note 2 3 22" xfId="22405"/>
    <cellStyle name="Note 2 3 23" xfId="22406"/>
    <cellStyle name="Note 2 3 24" xfId="22407"/>
    <cellStyle name="Note 2 3 25" xfId="22408"/>
    <cellStyle name="Note 2 3 26" xfId="22409"/>
    <cellStyle name="Note 2 3 27" xfId="22410"/>
    <cellStyle name="Note 2 3 28" xfId="22411"/>
    <cellStyle name="Note 2 3 29" xfId="22412"/>
    <cellStyle name="Note 2 3 3" xfId="22413"/>
    <cellStyle name="Note 2 3 3 10" xfId="22414"/>
    <cellStyle name="Note 2 3 3 11" xfId="22415"/>
    <cellStyle name="Note 2 3 3 12" xfId="22416"/>
    <cellStyle name="Note 2 3 3 13" xfId="22417"/>
    <cellStyle name="Note 2 3 3 14" xfId="22418"/>
    <cellStyle name="Note 2 3 3 15" xfId="22419"/>
    <cellStyle name="Note 2 3 3 16" xfId="22420"/>
    <cellStyle name="Note 2 3 3 17" xfId="22421"/>
    <cellStyle name="Note 2 3 3 18" xfId="22422"/>
    <cellStyle name="Note 2 3 3 19" xfId="22423"/>
    <cellStyle name="Note 2 3 3 2" xfId="22424"/>
    <cellStyle name="Note 2 3 3 2 10" xfId="22425"/>
    <cellStyle name="Note 2 3 3 2 11" xfId="22426"/>
    <cellStyle name="Note 2 3 3 2 12" xfId="22427"/>
    <cellStyle name="Note 2 3 3 2 13" xfId="22428"/>
    <cellStyle name="Note 2 3 3 2 14" xfId="22429"/>
    <cellStyle name="Note 2 3 3 2 15" xfId="22430"/>
    <cellStyle name="Note 2 3 3 2 16" xfId="22431"/>
    <cellStyle name="Note 2 3 3 2 17" xfId="22432"/>
    <cellStyle name="Note 2 3 3 2 18" xfId="22433"/>
    <cellStyle name="Note 2 3 3 2 19" xfId="22434"/>
    <cellStyle name="Note 2 3 3 2 2" xfId="22435"/>
    <cellStyle name="Note 2 3 3 2 2 10" xfId="22436"/>
    <cellStyle name="Note 2 3 3 2 2 11" xfId="22437"/>
    <cellStyle name="Note 2 3 3 2 2 12" xfId="22438"/>
    <cellStyle name="Note 2 3 3 2 2 13" xfId="22439"/>
    <cellStyle name="Note 2 3 3 2 2 14" xfId="22440"/>
    <cellStyle name="Note 2 3 3 2 2 15" xfId="22441"/>
    <cellStyle name="Note 2 3 3 2 2 16" xfId="22442"/>
    <cellStyle name="Note 2 3 3 2 2 17" xfId="22443"/>
    <cellStyle name="Note 2 3 3 2 2 18" xfId="22444"/>
    <cellStyle name="Note 2 3 3 2 2 19" xfId="22445"/>
    <cellStyle name="Note 2 3 3 2 2 2" xfId="22446"/>
    <cellStyle name="Note 2 3 3 2 2 20" xfId="22447"/>
    <cellStyle name="Note 2 3 3 2 2 21" xfId="22448"/>
    <cellStyle name="Note 2 3 3 2 2 22" xfId="22449"/>
    <cellStyle name="Note 2 3 3 2 2 23" xfId="22450"/>
    <cellStyle name="Note 2 3 3 2 2 24" xfId="22451"/>
    <cellStyle name="Note 2 3 3 2 2 25" xfId="22452"/>
    <cellStyle name="Note 2 3 3 2 2 26" xfId="22453"/>
    <cellStyle name="Note 2 3 3 2 2 27" xfId="22454"/>
    <cellStyle name="Note 2 3 3 2 2 28" xfId="22455"/>
    <cellStyle name="Note 2 3 3 2 2 29" xfId="22456"/>
    <cellStyle name="Note 2 3 3 2 2 3" xfId="22457"/>
    <cellStyle name="Note 2 3 3 2 2 30" xfId="22458"/>
    <cellStyle name="Note 2 3 3 2 2 31" xfId="40192"/>
    <cellStyle name="Note 2 3 3 2 2 4" xfId="22459"/>
    <cellStyle name="Note 2 3 3 2 2 5" xfId="22460"/>
    <cellStyle name="Note 2 3 3 2 2 6" xfId="22461"/>
    <cellStyle name="Note 2 3 3 2 2 7" xfId="22462"/>
    <cellStyle name="Note 2 3 3 2 2 8" xfId="22463"/>
    <cellStyle name="Note 2 3 3 2 2 9" xfId="22464"/>
    <cellStyle name="Note 2 3 3 2 20" xfId="22465"/>
    <cellStyle name="Note 2 3 3 2 21" xfId="22466"/>
    <cellStyle name="Note 2 3 3 2 22" xfId="22467"/>
    <cellStyle name="Note 2 3 3 2 23" xfId="22468"/>
    <cellStyle name="Note 2 3 3 2 24" xfId="22469"/>
    <cellStyle name="Note 2 3 3 2 25" xfId="22470"/>
    <cellStyle name="Note 2 3 3 2 26" xfId="22471"/>
    <cellStyle name="Note 2 3 3 2 27" xfId="22472"/>
    <cellStyle name="Note 2 3 3 2 28" xfId="22473"/>
    <cellStyle name="Note 2 3 3 2 29" xfId="39093"/>
    <cellStyle name="Note 2 3 3 2 3" xfId="22474"/>
    <cellStyle name="Note 2 3 3 2 4" xfId="22475"/>
    <cellStyle name="Note 2 3 3 2 5" xfId="22476"/>
    <cellStyle name="Note 2 3 3 2 6" xfId="22477"/>
    <cellStyle name="Note 2 3 3 2 7" xfId="22478"/>
    <cellStyle name="Note 2 3 3 2 8" xfId="22479"/>
    <cellStyle name="Note 2 3 3 2 9" xfId="22480"/>
    <cellStyle name="Note 2 3 3 20" xfId="22481"/>
    <cellStyle name="Note 2 3 3 21" xfId="22482"/>
    <cellStyle name="Note 2 3 3 22" xfId="22483"/>
    <cellStyle name="Note 2 3 3 23" xfId="22484"/>
    <cellStyle name="Note 2 3 3 24" xfId="22485"/>
    <cellStyle name="Note 2 3 3 25" xfId="22486"/>
    <cellStyle name="Note 2 3 3 26" xfId="22487"/>
    <cellStyle name="Note 2 3 3 27" xfId="22488"/>
    <cellStyle name="Note 2 3 3 28" xfId="22489"/>
    <cellStyle name="Note 2 3 3 29" xfId="22490"/>
    <cellStyle name="Note 2 3 3 3" xfId="22491"/>
    <cellStyle name="Note 2 3 3 3 10" xfId="22492"/>
    <cellStyle name="Note 2 3 3 3 11" xfId="22493"/>
    <cellStyle name="Note 2 3 3 3 12" xfId="22494"/>
    <cellStyle name="Note 2 3 3 3 13" xfId="22495"/>
    <cellStyle name="Note 2 3 3 3 14" xfId="22496"/>
    <cellStyle name="Note 2 3 3 3 15" xfId="22497"/>
    <cellStyle name="Note 2 3 3 3 16" xfId="22498"/>
    <cellStyle name="Note 2 3 3 3 17" xfId="22499"/>
    <cellStyle name="Note 2 3 3 3 18" xfId="22500"/>
    <cellStyle name="Note 2 3 3 3 19" xfId="22501"/>
    <cellStyle name="Note 2 3 3 3 2" xfId="22502"/>
    <cellStyle name="Note 2 3 3 3 20" xfId="22503"/>
    <cellStyle name="Note 2 3 3 3 21" xfId="22504"/>
    <cellStyle name="Note 2 3 3 3 22" xfId="22505"/>
    <cellStyle name="Note 2 3 3 3 23" xfId="22506"/>
    <cellStyle name="Note 2 3 3 3 24" xfId="22507"/>
    <cellStyle name="Note 2 3 3 3 25" xfId="22508"/>
    <cellStyle name="Note 2 3 3 3 26" xfId="22509"/>
    <cellStyle name="Note 2 3 3 3 27" xfId="22510"/>
    <cellStyle name="Note 2 3 3 3 28" xfId="22511"/>
    <cellStyle name="Note 2 3 3 3 29" xfId="22512"/>
    <cellStyle name="Note 2 3 3 3 3" xfId="22513"/>
    <cellStyle name="Note 2 3 3 3 30" xfId="22514"/>
    <cellStyle name="Note 2 3 3 3 31" xfId="39982"/>
    <cellStyle name="Note 2 3 3 3 4" xfId="22515"/>
    <cellStyle name="Note 2 3 3 3 5" xfId="22516"/>
    <cellStyle name="Note 2 3 3 3 6" xfId="22517"/>
    <cellStyle name="Note 2 3 3 3 7" xfId="22518"/>
    <cellStyle name="Note 2 3 3 3 8" xfId="22519"/>
    <cellStyle name="Note 2 3 3 3 9" xfId="22520"/>
    <cellStyle name="Note 2 3 3 30" xfId="39092"/>
    <cellStyle name="Note 2 3 3 4" xfId="22521"/>
    <cellStyle name="Note 2 3 3 5" xfId="22522"/>
    <cellStyle name="Note 2 3 3 6" xfId="22523"/>
    <cellStyle name="Note 2 3 3 7" xfId="22524"/>
    <cellStyle name="Note 2 3 3 8" xfId="22525"/>
    <cellStyle name="Note 2 3 3 9" xfId="22526"/>
    <cellStyle name="Note 2 3 30" xfId="22527"/>
    <cellStyle name="Note 2 3 31" xfId="22528"/>
    <cellStyle name="Note 2 3 32" xfId="22529"/>
    <cellStyle name="Note 2 3 33" xfId="38618"/>
    <cellStyle name="Note 2 3 4" xfId="22530"/>
    <cellStyle name="Note 2 3 4 10" xfId="22531"/>
    <cellStyle name="Note 2 3 4 11" xfId="22532"/>
    <cellStyle name="Note 2 3 4 12" xfId="22533"/>
    <cellStyle name="Note 2 3 4 13" xfId="22534"/>
    <cellStyle name="Note 2 3 4 14" xfId="22535"/>
    <cellStyle name="Note 2 3 4 15" xfId="22536"/>
    <cellStyle name="Note 2 3 4 16" xfId="22537"/>
    <cellStyle name="Note 2 3 4 17" xfId="22538"/>
    <cellStyle name="Note 2 3 4 18" xfId="22539"/>
    <cellStyle name="Note 2 3 4 19" xfId="22540"/>
    <cellStyle name="Note 2 3 4 2" xfId="22541"/>
    <cellStyle name="Note 2 3 4 2 10" xfId="22542"/>
    <cellStyle name="Note 2 3 4 2 11" xfId="22543"/>
    <cellStyle name="Note 2 3 4 2 12" xfId="22544"/>
    <cellStyle name="Note 2 3 4 2 13" xfId="22545"/>
    <cellStyle name="Note 2 3 4 2 14" xfId="22546"/>
    <cellStyle name="Note 2 3 4 2 15" xfId="22547"/>
    <cellStyle name="Note 2 3 4 2 16" xfId="22548"/>
    <cellStyle name="Note 2 3 4 2 17" xfId="22549"/>
    <cellStyle name="Note 2 3 4 2 18" xfId="22550"/>
    <cellStyle name="Note 2 3 4 2 19" xfId="22551"/>
    <cellStyle name="Note 2 3 4 2 2" xfId="22552"/>
    <cellStyle name="Note 2 3 4 2 20" xfId="22553"/>
    <cellStyle name="Note 2 3 4 2 21" xfId="22554"/>
    <cellStyle name="Note 2 3 4 2 22" xfId="22555"/>
    <cellStyle name="Note 2 3 4 2 23" xfId="22556"/>
    <cellStyle name="Note 2 3 4 2 24" xfId="22557"/>
    <cellStyle name="Note 2 3 4 2 25" xfId="22558"/>
    <cellStyle name="Note 2 3 4 2 26" xfId="22559"/>
    <cellStyle name="Note 2 3 4 2 27" xfId="22560"/>
    <cellStyle name="Note 2 3 4 2 28" xfId="22561"/>
    <cellStyle name="Note 2 3 4 2 29" xfId="22562"/>
    <cellStyle name="Note 2 3 4 2 3" xfId="22563"/>
    <cellStyle name="Note 2 3 4 2 30" xfId="22564"/>
    <cellStyle name="Note 2 3 4 2 31" xfId="40063"/>
    <cellStyle name="Note 2 3 4 2 4" xfId="22565"/>
    <cellStyle name="Note 2 3 4 2 5" xfId="22566"/>
    <cellStyle name="Note 2 3 4 2 6" xfId="22567"/>
    <cellStyle name="Note 2 3 4 2 7" xfId="22568"/>
    <cellStyle name="Note 2 3 4 2 8" xfId="22569"/>
    <cellStyle name="Note 2 3 4 2 9" xfId="22570"/>
    <cellStyle name="Note 2 3 4 20" xfId="22571"/>
    <cellStyle name="Note 2 3 4 21" xfId="22572"/>
    <cellStyle name="Note 2 3 4 22" xfId="22573"/>
    <cellStyle name="Note 2 3 4 23" xfId="22574"/>
    <cellStyle name="Note 2 3 4 24" xfId="22575"/>
    <cellStyle name="Note 2 3 4 25" xfId="22576"/>
    <cellStyle name="Note 2 3 4 26" xfId="22577"/>
    <cellStyle name="Note 2 3 4 27" xfId="22578"/>
    <cellStyle name="Note 2 3 4 28" xfId="22579"/>
    <cellStyle name="Note 2 3 4 29" xfId="39094"/>
    <cellStyle name="Note 2 3 4 3" xfId="22580"/>
    <cellStyle name="Note 2 3 4 4" xfId="22581"/>
    <cellStyle name="Note 2 3 4 5" xfId="22582"/>
    <cellStyle name="Note 2 3 4 6" xfId="22583"/>
    <cellStyle name="Note 2 3 4 7" xfId="22584"/>
    <cellStyle name="Note 2 3 4 8" xfId="22585"/>
    <cellStyle name="Note 2 3 4 9" xfId="22586"/>
    <cellStyle name="Note 2 3 5" xfId="22587"/>
    <cellStyle name="Note 2 3 5 10" xfId="22588"/>
    <cellStyle name="Note 2 3 5 11" xfId="22589"/>
    <cellStyle name="Note 2 3 5 12" xfId="22590"/>
    <cellStyle name="Note 2 3 5 13" xfId="22591"/>
    <cellStyle name="Note 2 3 5 14" xfId="22592"/>
    <cellStyle name="Note 2 3 5 15" xfId="22593"/>
    <cellStyle name="Note 2 3 5 16" xfId="22594"/>
    <cellStyle name="Note 2 3 5 17" xfId="22595"/>
    <cellStyle name="Note 2 3 5 18" xfId="22596"/>
    <cellStyle name="Note 2 3 5 19" xfId="22597"/>
    <cellStyle name="Note 2 3 5 2" xfId="22598"/>
    <cellStyle name="Note 2 3 5 20" xfId="22599"/>
    <cellStyle name="Note 2 3 5 21" xfId="22600"/>
    <cellStyle name="Note 2 3 5 22" xfId="22601"/>
    <cellStyle name="Note 2 3 5 23" xfId="22602"/>
    <cellStyle name="Note 2 3 5 24" xfId="22603"/>
    <cellStyle name="Note 2 3 5 25" xfId="22604"/>
    <cellStyle name="Note 2 3 5 26" xfId="22605"/>
    <cellStyle name="Note 2 3 5 27" xfId="22606"/>
    <cellStyle name="Note 2 3 5 28" xfId="22607"/>
    <cellStyle name="Note 2 3 5 29" xfId="22608"/>
    <cellStyle name="Note 2 3 5 3" xfId="22609"/>
    <cellStyle name="Note 2 3 5 30" xfId="22610"/>
    <cellStyle name="Note 2 3 5 31" xfId="39411"/>
    <cellStyle name="Note 2 3 5 4" xfId="22611"/>
    <cellStyle name="Note 2 3 5 5" xfId="22612"/>
    <cellStyle name="Note 2 3 5 6" xfId="22613"/>
    <cellStyle name="Note 2 3 5 7" xfId="22614"/>
    <cellStyle name="Note 2 3 5 8" xfId="22615"/>
    <cellStyle name="Note 2 3 5 9" xfId="22616"/>
    <cellStyle name="Note 2 3 6" xfId="22617"/>
    <cellStyle name="Note 2 3 6 10" xfId="22618"/>
    <cellStyle name="Note 2 3 6 11" xfId="22619"/>
    <cellStyle name="Note 2 3 6 12" xfId="22620"/>
    <cellStyle name="Note 2 3 6 13" xfId="22621"/>
    <cellStyle name="Note 2 3 6 14" xfId="22622"/>
    <cellStyle name="Note 2 3 6 15" xfId="22623"/>
    <cellStyle name="Note 2 3 6 16" xfId="22624"/>
    <cellStyle name="Note 2 3 6 17" xfId="22625"/>
    <cellStyle name="Note 2 3 6 18" xfId="22626"/>
    <cellStyle name="Note 2 3 6 19" xfId="22627"/>
    <cellStyle name="Note 2 3 6 2" xfId="22628"/>
    <cellStyle name="Note 2 3 6 20" xfId="22629"/>
    <cellStyle name="Note 2 3 6 21" xfId="22630"/>
    <cellStyle name="Note 2 3 6 22" xfId="22631"/>
    <cellStyle name="Note 2 3 6 23" xfId="22632"/>
    <cellStyle name="Note 2 3 6 24" xfId="22633"/>
    <cellStyle name="Note 2 3 6 25" xfId="22634"/>
    <cellStyle name="Note 2 3 6 26" xfId="22635"/>
    <cellStyle name="Note 2 3 6 27" xfId="22636"/>
    <cellStyle name="Note 2 3 6 28" xfId="22637"/>
    <cellStyle name="Note 2 3 6 29" xfId="22638"/>
    <cellStyle name="Note 2 3 6 3" xfId="22639"/>
    <cellStyle name="Note 2 3 6 30" xfId="22640"/>
    <cellStyle name="Note 2 3 6 31" xfId="39578"/>
    <cellStyle name="Note 2 3 6 4" xfId="22641"/>
    <cellStyle name="Note 2 3 6 5" xfId="22642"/>
    <cellStyle name="Note 2 3 6 6" xfId="22643"/>
    <cellStyle name="Note 2 3 6 7" xfId="22644"/>
    <cellStyle name="Note 2 3 6 8" xfId="22645"/>
    <cellStyle name="Note 2 3 6 9" xfId="22646"/>
    <cellStyle name="Note 2 3 7" xfId="22647"/>
    <cellStyle name="Note 2 3 8" xfId="22648"/>
    <cellStyle name="Note 2 3 9" xfId="22649"/>
    <cellStyle name="Note 2 30" xfId="22650"/>
    <cellStyle name="Note 2 31" xfId="22651"/>
    <cellStyle name="Note 2 32" xfId="22652"/>
    <cellStyle name="Note 2 33" xfId="22653"/>
    <cellStyle name="Note 2 34" xfId="22654"/>
    <cellStyle name="Note 2 35" xfId="38616"/>
    <cellStyle name="Note 2 4" xfId="22655"/>
    <cellStyle name="Note 2 4 10" xfId="22656"/>
    <cellStyle name="Note 2 4 11" xfId="22657"/>
    <cellStyle name="Note 2 4 12" xfId="22658"/>
    <cellStyle name="Note 2 4 13" xfId="22659"/>
    <cellStyle name="Note 2 4 14" xfId="22660"/>
    <cellStyle name="Note 2 4 15" xfId="22661"/>
    <cellStyle name="Note 2 4 16" xfId="22662"/>
    <cellStyle name="Note 2 4 17" xfId="22663"/>
    <cellStyle name="Note 2 4 18" xfId="22664"/>
    <cellStyle name="Note 2 4 19" xfId="22665"/>
    <cellStyle name="Note 2 4 2" xfId="22666"/>
    <cellStyle name="Note 2 4 2 10" xfId="22667"/>
    <cellStyle name="Note 2 4 2 11" xfId="22668"/>
    <cellStyle name="Note 2 4 2 12" xfId="22669"/>
    <cellStyle name="Note 2 4 2 13" xfId="22670"/>
    <cellStyle name="Note 2 4 2 14" xfId="22671"/>
    <cellStyle name="Note 2 4 2 15" xfId="22672"/>
    <cellStyle name="Note 2 4 2 16" xfId="22673"/>
    <cellStyle name="Note 2 4 2 17" xfId="22674"/>
    <cellStyle name="Note 2 4 2 18" xfId="22675"/>
    <cellStyle name="Note 2 4 2 19" xfId="22676"/>
    <cellStyle name="Note 2 4 2 2" xfId="22677"/>
    <cellStyle name="Note 2 4 2 2 10" xfId="22678"/>
    <cellStyle name="Note 2 4 2 2 11" xfId="22679"/>
    <cellStyle name="Note 2 4 2 2 12" xfId="22680"/>
    <cellStyle name="Note 2 4 2 2 13" xfId="22681"/>
    <cellStyle name="Note 2 4 2 2 14" xfId="22682"/>
    <cellStyle name="Note 2 4 2 2 15" xfId="22683"/>
    <cellStyle name="Note 2 4 2 2 16" xfId="22684"/>
    <cellStyle name="Note 2 4 2 2 17" xfId="22685"/>
    <cellStyle name="Note 2 4 2 2 18" xfId="22686"/>
    <cellStyle name="Note 2 4 2 2 19" xfId="22687"/>
    <cellStyle name="Note 2 4 2 2 2" xfId="22688"/>
    <cellStyle name="Note 2 4 2 2 20" xfId="22689"/>
    <cellStyle name="Note 2 4 2 2 21" xfId="22690"/>
    <cellStyle name="Note 2 4 2 2 22" xfId="22691"/>
    <cellStyle name="Note 2 4 2 2 23" xfId="22692"/>
    <cellStyle name="Note 2 4 2 2 24" xfId="22693"/>
    <cellStyle name="Note 2 4 2 2 25" xfId="22694"/>
    <cellStyle name="Note 2 4 2 2 26" xfId="22695"/>
    <cellStyle name="Note 2 4 2 2 27" xfId="22696"/>
    <cellStyle name="Note 2 4 2 2 28" xfId="22697"/>
    <cellStyle name="Note 2 4 2 2 29" xfId="22698"/>
    <cellStyle name="Note 2 4 2 2 3" xfId="22699"/>
    <cellStyle name="Note 2 4 2 2 30" xfId="22700"/>
    <cellStyle name="Note 2 4 2 2 31" xfId="40150"/>
    <cellStyle name="Note 2 4 2 2 4" xfId="22701"/>
    <cellStyle name="Note 2 4 2 2 5" xfId="22702"/>
    <cellStyle name="Note 2 4 2 2 6" xfId="22703"/>
    <cellStyle name="Note 2 4 2 2 7" xfId="22704"/>
    <cellStyle name="Note 2 4 2 2 8" xfId="22705"/>
    <cellStyle name="Note 2 4 2 2 9" xfId="22706"/>
    <cellStyle name="Note 2 4 2 20" xfId="22707"/>
    <cellStyle name="Note 2 4 2 21" xfId="22708"/>
    <cellStyle name="Note 2 4 2 22" xfId="22709"/>
    <cellStyle name="Note 2 4 2 23" xfId="22710"/>
    <cellStyle name="Note 2 4 2 24" xfId="22711"/>
    <cellStyle name="Note 2 4 2 25" xfId="22712"/>
    <cellStyle name="Note 2 4 2 26" xfId="22713"/>
    <cellStyle name="Note 2 4 2 27" xfId="22714"/>
    <cellStyle name="Note 2 4 2 28" xfId="22715"/>
    <cellStyle name="Note 2 4 2 29" xfId="39096"/>
    <cellStyle name="Note 2 4 2 3" xfId="22716"/>
    <cellStyle name="Note 2 4 2 4" xfId="22717"/>
    <cellStyle name="Note 2 4 2 5" xfId="22718"/>
    <cellStyle name="Note 2 4 2 6" xfId="22719"/>
    <cellStyle name="Note 2 4 2 7" xfId="22720"/>
    <cellStyle name="Note 2 4 2 8" xfId="22721"/>
    <cellStyle name="Note 2 4 2 9" xfId="22722"/>
    <cellStyle name="Note 2 4 20" xfId="22723"/>
    <cellStyle name="Note 2 4 21" xfId="22724"/>
    <cellStyle name="Note 2 4 22" xfId="22725"/>
    <cellStyle name="Note 2 4 23" xfId="22726"/>
    <cellStyle name="Note 2 4 24" xfId="22727"/>
    <cellStyle name="Note 2 4 25" xfId="22728"/>
    <cellStyle name="Note 2 4 26" xfId="22729"/>
    <cellStyle name="Note 2 4 27" xfId="22730"/>
    <cellStyle name="Note 2 4 28" xfId="22731"/>
    <cellStyle name="Note 2 4 29" xfId="22732"/>
    <cellStyle name="Note 2 4 3" xfId="22733"/>
    <cellStyle name="Note 2 4 3 10" xfId="22734"/>
    <cellStyle name="Note 2 4 3 11" xfId="22735"/>
    <cellStyle name="Note 2 4 3 12" xfId="22736"/>
    <cellStyle name="Note 2 4 3 13" xfId="22737"/>
    <cellStyle name="Note 2 4 3 14" xfId="22738"/>
    <cellStyle name="Note 2 4 3 15" xfId="22739"/>
    <cellStyle name="Note 2 4 3 16" xfId="22740"/>
    <cellStyle name="Note 2 4 3 17" xfId="22741"/>
    <cellStyle name="Note 2 4 3 18" xfId="22742"/>
    <cellStyle name="Note 2 4 3 19" xfId="22743"/>
    <cellStyle name="Note 2 4 3 2" xfId="22744"/>
    <cellStyle name="Note 2 4 3 20" xfId="22745"/>
    <cellStyle name="Note 2 4 3 21" xfId="22746"/>
    <cellStyle name="Note 2 4 3 22" xfId="22747"/>
    <cellStyle name="Note 2 4 3 23" xfId="22748"/>
    <cellStyle name="Note 2 4 3 24" xfId="22749"/>
    <cellStyle name="Note 2 4 3 25" xfId="22750"/>
    <cellStyle name="Note 2 4 3 26" xfId="22751"/>
    <cellStyle name="Note 2 4 3 27" xfId="22752"/>
    <cellStyle name="Note 2 4 3 28" xfId="22753"/>
    <cellStyle name="Note 2 4 3 29" xfId="22754"/>
    <cellStyle name="Note 2 4 3 3" xfId="22755"/>
    <cellStyle name="Note 2 4 3 30" xfId="22756"/>
    <cellStyle name="Note 2 4 3 31" xfId="39895"/>
    <cellStyle name="Note 2 4 3 4" xfId="22757"/>
    <cellStyle name="Note 2 4 3 5" xfId="22758"/>
    <cellStyle name="Note 2 4 3 6" xfId="22759"/>
    <cellStyle name="Note 2 4 3 7" xfId="22760"/>
    <cellStyle name="Note 2 4 3 8" xfId="22761"/>
    <cellStyle name="Note 2 4 3 9" xfId="22762"/>
    <cellStyle name="Note 2 4 30" xfId="39095"/>
    <cellStyle name="Note 2 4 4" xfId="22763"/>
    <cellStyle name="Note 2 4 5" xfId="22764"/>
    <cellStyle name="Note 2 4 6" xfId="22765"/>
    <cellStyle name="Note 2 4 7" xfId="22766"/>
    <cellStyle name="Note 2 4 8" xfId="22767"/>
    <cellStyle name="Note 2 4 9" xfId="22768"/>
    <cellStyle name="Note 2 5" xfId="22769"/>
    <cellStyle name="Note 2 5 10" xfId="22770"/>
    <cellStyle name="Note 2 5 11" xfId="22771"/>
    <cellStyle name="Note 2 5 12" xfId="22772"/>
    <cellStyle name="Note 2 5 13" xfId="22773"/>
    <cellStyle name="Note 2 5 14" xfId="22774"/>
    <cellStyle name="Note 2 5 15" xfId="22775"/>
    <cellStyle name="Note 2 5 16" xfId="22776"/>
    <cellStyle name="Note 2 5 17" xfId="22777"/>
    <cellStyle name="Note 2 5 18" xfId="22778"/>
    <cellStyle name="Note 2 5 19" xfId="22779"/>
    <cellStyle name="Note 2 5 2" xfId="22780"/>
    <cellStyle name="Note 2 5 2 10" xfId="22781"/>
    <cellStyle name="Note 2 5 2 11" xfId="22782"/>
    <cellStyle name="Note 2 5 2 12" xfId="22783"/>
    <cellStyle name="Note 2 5 2 13" xfId="22784"/>
    <cellStyle name="Note 2 5 2 14" xfId="22785"/>
    <cellStyle name="Note 2 5 2 15" xfId="22786"/>
    <cellStyle name="Note 2 5 2 16" xfId="22787"/>
    <cellStyle name="Note 2 5 2 17" xfId="22788"/>
    <cellStyle name="Note 2 5 2 18" xfId="22789"/>
    <cellStyle name="Note 2 5 2 19" xfId="22790"/>
    <cellStyle name="Note 2 5 2 2" xfId="22791"/>
    <cellStyle name="Note 2 5 2 2 10" xfId="22792"/>
    <cellStyle name="Note 2 5 2 2 11" xfId="22793"/>
    <cellStyle name="Note 2 5 2 2 12" xfId="22794"/>
    <cellStyle name="Note 2 5 2 2 13" xfId="22795"/>
    <cellStyle name="Note 2 5 2 2 14" xfId="22796"/>
    <cellStyle name="Note 2 5 2 2 15" xfId="22797"/>
    <cellStyle name="Note 2 5 2 2 16" xfId="22798"/>
    <cellStyle name="Note 2 5 2 2 17" xfId="22799"/>
    <cellStyle name="Note 2 5 2 2 18" xfId="22800"/>
    <cellStyle name="Note 2 5 2 2 19" xfId="22801"/>
    <cellStyle name="Note 2 5 2 2 2" xfId="22802"/>
    <cellStyle name="Note 2 5 2 2 20" xfId="22803"/>
    <cellStyle name="Note 2 5 2 2 21" xfId="22804"/>
    <cellStyle name="Note 2 5 2 2 22" xfId="22805"/>
    <cellStyle name="Note 2 5 2 2 23" xfId="22806"/>
    <cellStyle name="Note 2 5 2 2 24" xfId="22807"/>
    <cellStyle name="Note 2 5 2 2 25" xfId="22808"/>
    <cellStyle name="Note 2 5 2 2 26" xfId="22809"/>
    <cellStyle name="Note 2 5 2 2 27" xfId="22810"/>
    <cellStyle name="Note 2 5 2 2 28" xfId="22811"/>
    <cellStyle name="Note 2 5 2 2 29" xfId="22812"/>
    <cellStyle name="Note 2 5 2 2 3" xfId="22813"/>
    <cellStyle name="Note 2 5 2 2 30" xfId="22814"/>
    <cellStyle name="Note 2 5 2 2 31" xfId="40205"/>
    <cellStyle name="Note 2 5 2 2 4" xfId="22815"/>
    <cellStyle name="Note 2 5 2 2 5" xfId="22816"/>
    <cellStyle name="Note 2 5 2 2 6" xfId="22817"/>
    <cellStyle name="Note 2 5 2 2 7" xfId="22818"/>
    <cellStyle name="Note 2 5 2 2 8" xfId="22819"/>
    <cellStyle name="Note 2 5 2 2 9" xfId="22820"/>
    <cellStyle name="Note 2 5 2 20" xfId="22821"/>
    <cellStyle name="Note 2 5 2 21" xfId="22822"/>
    <cellStyle name="Note 2 5 2 22" xfId="22823"/>
    <cellStyle name="Note 2 5 2 23" xfId="22824"/>
    <cellStyle name="Note 2 5 2 24" xfId="22825"/>
    <cellStyle name="Note 2 5 2 25" xfId="22826"/>
    <cellStyle name="Note 2 5 2 26" xfId="22827"/>
    <cellStyle name="Note 2 5 2 27" xfId="22828"/>
    <cellStyle name="Note 2 5 2 28" xfId="22829"/>
    <cellStyle name="Note 2 5 2 29" xfId="39098"/>
    <cellStyle name="Note 2 5 2 3" xfId="22830"/>
    <cellStyle name="Note 2 5 2 4" xfId="22831"/>
    <cellStyle name="Note 2 5 2 5" xfId="22832"/>
    <cellStyle name="Note 2 5 2 6" xfId="22833"/>
    <cellStyle name="Note 2 5 2 7" xfId="22834"/>
    <cellStyle name="Note 2 5 2 8" xfId="22835"/>
    <cellStyle name="Note 2 5 2 9" xfId="22836"/>
    <cellStyle name="Note 2 5 20" xfId="22837"/>
    <cellStyle name="Note 2 5 21" xfId="22838"/>
    <cellStyle name="Note 2 5 22" xfId="22839"/>
    <cellStyle name="Note 2 5 23" xfId="22840"/>
    <cellStyle name="Note 2 5 24" xfId="22841"/>
    <cellStyle name="Note 2 5 25" xfId="22842"/>
    <cellStyle name="Note 2 5 26" xfId="22843"/>
    <cellStyle name="Note 2 5 27" xfId="22844"/>
    <cellStyle name="Note 2 5 28" xfId="22845"/>
    <cellStyle name="Note 2 5 29" xfId="22846"/>
    <cellStyle name="Note 2 5 3" xfId="22847"/>
    <cellStyle name="Note 2 5 3 10" xfId="22848"/>
    <cellStyle name="Note 2 5 3 11" xfId="22849"/>
    <cellStyle name="Note 2 5 3 12" xfId="22850"/>
    <cellStyle name="Note 2 5 3 13" xfId="22851"/>
    <cellStyle name="Note 2 5 3 14" xfId="22852"/>
    <cellStyle name="Note 2 5 3 15" xfId="22853"/>
    <cellStyle name="Note 2 5 3 16" xfId="22854"/>
    <cellStyle name="Note 2 5 3 17" xfId="22855"/>
    <cellStyle name="Note 2 5 3 18" xfId="22856"/>
    <cellStyle name="Note 2 5 3 19" xfId="22857"/>
    <cellStyle name="Note 2 5 3 2" xfId="22858"/>
    <cellStyle name="Note 2 5 3 20" xfId="22859"/>
    <cellStyle name="Note 2 5 3 21" xfId="22860"/>
    <cellStyle name="Note 2 5 3 22" xfId="22861"/>
    <cellStyle name="Note 2 5 3 23" xfId="22862"/>
    <cellStyle name="Note 2 5 3 24" xfId="22863"/>
    <cellStyle name="Note 2 5 3 25" xfId="22864"/>
    <cellStyle name="Note 2 5 3 26" xfId="22865"/>
    <cellStyle name="Note 2 5 3 27" xfId="22866"/>
    <cellStyle name="Note 2 5 3 28" xfId="22867"/>
    <cellStyle name="Note 2 5 3 29" xfId="22868"/>
    <cellStyle name="Note 2 5 3 3" xfId="22869"/>
    <cellStyle name="Note 2 5 3 30" xfId="22870"/>
    <cellStyle name="Note 2 5 3 31" xfId="40008"/>
    <cellStyle name="Note 2 5 3 4" xfId="22871"/>
    <cellStyle name="Note 2 5 3 5" xfId="22872"/>
    <cellStyle name="Note 2 5 3 6" xfId="22873"/>
    <cellStyle name="Note 2 5 3 7" xfId="22874"/>
    <cellStyle name="Note 2 5 3 8" xfId="22875"/>
    <cellStyle name="Note 2 5 3 9" xfId="22876"/>
    <cellStyle name="Note 2 5 30" xfId="39097"/>
    <cellStyle name="Note 2 5 4" xfId="22877"/>
    <cellStyle name="Note 2 5 5" xfId="22878"/>
    <cellStyle name="Note 2 5 6" xfId="22879"/>
    <cellStyle name="Note 2 5 7" xfId="22880"/>
    <cellStyle name="Note 2 5 8" xfId="22881"/>
    <cellStyle name="Note 2 5 9" xfId="22882"/>
    <cellStyle name="Note 2 6" xfId="22883"/>
    <cellStyle name="Note 2 6 10" xfId="22884"/>
    <cellStyle name="Note 2 6 11" xfId="22885"/>
    <cellStyle name="Note 2 6 12" xfId="22886"/>
    <cellStyle name="Note 2 6 13" xfId="22887"/>
    <cellStyle name="Note 2 6 14" xfId="22888"/>
    <cellStyle name="Note 2 6 15" xfId="22889"/>
    <cellStyle name="Note 2 6 16" xfId="22890"/>
    <cellStyle name="Note 2 6 17" xfId="22891"/>
    <cellStyle name="Note 2 6 18" xfId="22892"/>
    <cellStyle name="Note 2 6 19" xfId="22893"/>
    <cellStyle name="Note 2 6 2" xfId="22894"/>
    <cellStyle name="Note 2 6 2 10" xfId="22895"/>
    <cellStyle name="Note 2 6 2 11" xfId="22896"/>
    <cellStyle name="Note 2 6 2 12" xfId="22897"/>
    <cellStyle name="Note 2 6 2 13" xfId="22898"/>
    <cellStyle name="Note 2 6 2 14" xfId="22899"/>
    <cellStyle name="Note 2 6 2 15" xfId="22900"/>
    <cellStyle name="Note 2 6 2 16" xfId="22901"/>
    <cellStyle name="Note 2 6 2 17" xfId="22902"/>
    <cellStyle name="Note 2 6 2 18" xfId="22903"/>
    <cellStyle name="Note 2 6 2 19" xfId="22904"/>
    <cellStyle name="Note 2 6 2 2" xfId="22905"/>
    <cellStyle name="Note 2 6 2 20" xfId="22906"/>
    <cellStyle name="Note 2 6 2 21" xfId="22907"/>
    <cellStyle name="Note 2 6 2 22" xfId="22908"/>
    <cellStyle name="Note 2 6 2 23" xfId="22909"/>
    <cellStyle name="Note 2 6 2 24" xfId="22910"/>
    <cellStyle name="Note 2 6 2 25" xfId="22911"/>
    <cellStyle name="Note 2 6 2 26" xfId="22912"/>
    <cellStyle name="Note 2 6 2 27" xfId="22913"/>
    <cellStyle name="Note 2 6 2 28" xfId="22914"/>
    <cellStyle name="Note 2 6 2 29" xfId="22915"/>
    <cellStyle name="Note 2 6 2 3" xfId="22916"/>
    <cellStyle name="Note 2 6 2 30" xfId="22917"/>
    <cellStyle name="Note 2 6 2 31" xfId="40066"/>
    <cellStyle name="Note 2 6 2 4" xfId="22918"/>
    <cellStyle name="Note 2 6 2 5" xfId="22919"/>
    <cellStyle name="Note 2 6 2 6" xfId="22920"/>
    <cellStyle name="Note 2 6 2 7" xfId="22921"/>
    <cellStyle name="Note 2 6 2 8" xfId="22922"/>
    <cellStyle name="Note 2 6 2 9" xfId="22923"/>
    <cellStyle name="Note 2 6 20" xfId="22924"/>
    <cellStyle name="Note 2 6 21" xfId="22925"/>
    <cellStyle name="Note 2 6 22" xfId="22926"/>
    <cellStyle name="Note 2 6 23" xfId="22927"/>
    <cellStyle name="Note 2 6 24" xfId="22928"/>
    <cellStyle name="Note 2 6 25" xfId="22929"/>
    <cellStyle name="Note 2 6 26" xfId="22930"/>
    <cellStyle name="Note 2 6 27" xfId="22931"/>
    <cellStyle name="Note 2 6 28" xfId="22932"/>
    <cellStyle name="Note 2 6 29" xfId="39099"/>
    <cellStyle name="Note 2 6 3" xfId="22933"/>
    <cellStyle name="Note 2 6 4" xfId="22934"/>
    <cellStyle name="Note 2 6 5" xfId="22935"/>
    <cellStyle name="Note 2 6 6" xfId="22936"/>
    <cellStyle name="Note 2 6 7" xfId="22937"/>
    <cellStyle name="Note 2 6 8" xfId="22938"/>
    <cellStyle name="Note 2 6 9" xfId="22939"/>
    <cellStyle name="Note 2 7" xfId="22940"/>
    <cellStyle name="Note 2 7 10" xfId="22941"/>
    <cellStyle name="Note 2 7 11" xfId="22942"/>
    <cellStyle name="Note 2 7 12" xfId="22943"/>
    <cellStyle name="Note 2 7 13" xfId="22944"/>
    <cellStyle name="Note 2 7 14" xfId="22945"/>
    <cellStyle name="Note 2 7 15" xfId="22946"/>
    <cellStyle name="Note 2 7 16" xfId="22947"/>
    <cellStyle name="Note 2 7 17" xfId="22948"/>
    <cellStyle name="Note 2 7 18" xfId="22949"/>
    <cellStyle name="Note 2 7 19" xfId="22950"/>
    <cellStyle name="Note 2 7 2" xfId="22951"/>
    <cellStyle name="Note 2 7 20" xfId="22952"/>
    <cellStyle name="Note 2 7 21" xfId="22953"/>
    <cellStyle name="Note 2 7 22" xfId="22954"/>
    <cellStyle name="Note 2 7 23" xfId="22955"/>
    <cellStyle name="Note 2 7 24" xfId="22956"/>
    <cellStyle name="Note 2 7 25" xfId="22957"/>
    <cellStyle name="Note 2 7 26" xfId="22958"/>
    <cellStyle name="Note 2 7 27" xfId="22959"/>
    <cellStyle name="Note 2 7 28" xfId="22960"/>
    <cellStyle name="Note 2 7 29" xfId="22961"/>
    <cellStyle name="Note 2 7 3" xfId="22962"/>
    <cellStyle name="Note 2 7 30" xfId="22963"/>
    <cellStyle name="Note 2 7 31" xfId="39409"/>
    <cellStyle name="Note 2 7 4" xfId="22964"/>
    <cellStyle name="Note 2 7 5" xfId="22965"/>
    <cellStyle name="Note 2 7 6" xfId="22966"/>
    <cellStyle name="Note 2 7 7" xfId="22967"/>
    <cellStyle name="Note 2 7 8" xfId="22968"/>
    <cellStyle name="Note 2 7 9" xfId="22969"/>
    <cellStyle name="Note 2 8" xfId="22970"/>
    <cellStyle name="Note 2 8 10" xfId="22971"/>
    <cellStyle name="Note 2 8 11" xfId="22972"/>
    <cellStyle name="Note 2 8 12" xfId="22973"/>
    <cellStyle name="Note 2 8 13" xfId="22974"/>
    <cellStyle name="Note 2 8 14" xfId="22975"/>
    <cellStyle name="Note 2 8 15" xfId="22976"/>
    <cellStyle name="Note 2 8 16" xfId="22977"/>
    <cellStyle name="Note 2 8 17" xfId="22978"/>
    <cellStyle name="Note 2 8 18" xfId="22979"/>
    <cellStyle name="Note 2 8 19" xfId="22980"/>
    <cellStyle name="Note 2 8 2" xfId="22981"/>
    <cellStyle name="Note 2 8 20" xfId="22982"/>
    <cellStyle name="Note 2 8 21" xfId="22983"/>
    <cellStyle name="Note 2 8 22" xfId="22984"/>
    <cellStyle name="Note 2 8 23" xfId="22985"/>
    <cellStyle name="Note 2 8 24" xfId="22986"/>
    <cellStyle name="Note 2 8 25" xfId="22987"/>
    <cellStyle name="Note 2 8 26" xfId="22988"/>
    <cellStyle name="Note 2 8 27" xfId="22989"/>
    <cellStyle name="Note 2 8 28" xfId="22990"/>
    <cellStyle name="Note 2 8 29" xfId="22991"/>
    <cellStyle name="Note 2 8 3" xfId="22992"/>
    <cellStyle name="Note 2 8 30" xfId="22993"/>
    <cellStyle name="Note 2 8 31" xfId="39523"/>
    <cellStyle name="Note 2 8 4" xfId="22994"/>
    <cellStyle name="Note 2 8 5" xfId="22995"/>
    <cellStyle name="Note 2 8 6" xfId="22996"/>
    <cellStyle name="Note 2 8 7" xfId="22997"/>
    <cellStyle name="Note 2 8 8" xfId="22998"/>
    <cellStyle name="Note 2 8 9" xfId="22999"/>
    <cellStyle name="Note 2 9" xfId="23000"/>
    <cellStyle name="Note 3" xfId="23001"/>
    <cellStyle name="Note 3 10" xfId="23002"/>
    <cellStyle name="Note 3 11" xfId="38619"/>
    <cellStyle name="Note 3 2" xfId="23003"/>
    <cellStyle name="Note 3 2 2" xfId="23004"/>
    <cellStyle name="Note 3 2 3" xfId="23005"/>
    <cellStyle name="Note 3 2 4" xfId="23006"/>
    <cellStyle name="Note 3 2 5" xfId="23007"/>
    <cellStyle name="Note 3 2 6" xfId="23008"/>
    <cellStyle name="Note 3 2 7" xfId="39443"/>
    <cellStyle name="Note 3 3" xfId="23009"/>
    <cellStyle name="Note 3 3 2" xfId="23010"/>
    <cellStyle name="Note 3 3 3" xfId="23011"/>
    <cellStyle name="Note 3 3 4" xfId="23012"/>
    <cellStyle name="Note 3 3 5" xfId="23013"/>
    <cellStyle name="Note 3 3 6" xfId="23014"/>
    <cellStyle name="Note 3 3 7" xfId="39489"/>
    <cellStyle name="Note 3 4" xfId="23015"/>
    <cellStyle name="Note 3 4 2" xfId="23016"/>
    <cellStyle name="Note 3 4 3" xfId="23017"/>
    <cellStyle name="Note 3 4 4" xfId="23018"/>
    <cellStyle name="Note 3 4 5" xfId="23019"/>
    <cellStyle name="Note 3 4 6" xfId="23020"/>
    <cellStyle name="Note 3 4 7" xfId="39412"/>
    <cellStyle name="Note 3 5" xfId="23021"/>
    <cellStyle name="Note 3 6" xfId="23022"/>
    <cellStyle name="Note 3 7" xfId="23023"/>
    <cellStyle name="Note 3 8" xfId="23024"/>
    <cellStyle name="Note 3 9" xfId="23025"/>
    <cellStyle name="Note 4" xfId="23026"/>
    <cellStyle name="Note 5" xfId="23027"/>
    <cellStyle name="Note 6" xfId="23028"/>
    <cellStyle name="Note 7" xfId="23029"/>
    <cellStyle name="Note 8" xfId="23030"/>
    <cellStyle name="Note 9" xfId="23031"/>
    <cellStyle name="Note 9 10" xfId="23032"/>
    <cellStyle name="Note 9 11" xfId="23033"/>
    <cellStyle name="Note 9 12" xfId="23034"/>
    <cellStyle name="Note 9 13" xfId="23035"/>
    <cellStyle name="Note 9 14" xfId="23036"/>
    <cellStyle name="Note 9 15" xfId="23037"/>
    <cellStyle name="Note 9 16" xfId="23038"/>
    <cellStyle name="Note 9 17" xfId="23039"/>
    <cellStyle name="Note 9 18" xfId="23040"/>
    <cellStyle name="Note 9 19" xfId="23041"/>
    <cellStyle name="Note 9 2" xfId="23042"/>
    <cellStyle name="Note 9 2 10" xfId="23043"/>
    <cellStyle name="Note 9 2 11" xfId="23044"/>
    <cellStyle name="Note 9 2 12" xfId="23045"/>
    <cellStyle name="Note 9 2 13" xfId="23046"/>
    <cellStyle name="Note 9 2 14" xfId="23047"/>
    <cellStyle name="Note 9 2 15" xfId="23048"/>
    <cellStyle name="Note 9 2 16" xfId="23049"/>
    <cellStyle name="Note 9 2 17" xfId="23050"/>
    <cellStyle name="Note 9 2 18" xfId="23051"/>
    <cellStyle name="Note 9 2 19" xfId="23052"/>
    <cellStyle name="Note 9 2 2" xfId="23053"/>
    <cellStyle name="Note 9 2 2 10" xfId="23054"/>
    <cellStyle name="Note 9 2 2 11" xfId="23055"/>
    <cellStyle name="Note 9 2 2 12" xfId="23056"/>
    <cellStyle name="Note 9 2 2 13" xfId="23057"/>
    <cellStyle name="Note 9 2 2 14" xfId="23058"/>
    <cellStyle name="Note 9 2 2 15" xfId="23059"/>
    <cellStyle name="Note 9 2 2 16" xfId="23060"/>
    <cellStyle name="Note 9 2 2 17" xfId="23061"/>
    <cellStyle name="Note 9 2 2 18" xfId="23062"/>
    <cellStyle name="Note 9 2 2 19" xfId="23063"/>
    <cellStyle name="Note 9 2 2 2" xfId="23064"/>
    <cellStyle name="Note 9 2 2 2 10" xfId="23065"/>
    <cellStyle name="Note 9 2 2 2 11" xfId="23066"/>
    <cellStyle name="Note 9 2 2 2 12" xfId="23067"/>
    <cellStyle name="Note 9 2 2 2 13" xfId="23068"/>
    <cellStyle name="Note 9 2 2 2 14" xfId="23069"/>
    <cellStyle name="Note 9 2 2 2 15" xfId="23070"/>
    <cellStyle name="Note 9 2 2 2 16" xfId="23071"/>
    <cellStyle name="Note 9 2 2 2 17" xfId="23072"/>
    <cellStyle name="Note 9 2 2 2 18" xfId="23073"/>
    <cellStyle name="Note 9 2 2 2 19" xfId="23074"/>
    <cellStyle name="Note 9 2 2 2 2" xfId="23075"/>
    <cellStyle name="Note 9 2 2 2 20" xfId="23076"/>
    <cellStyle name="Note 9 2 2 2 21" xfId="23077"/>
    <cellStyle name="Note 9 2 2 2 22" xfId="23078"/>
    <cellStyle name="Note 9 2 2 2 23" xfId="23079"/>
    <cellStyle name="Note 9 2 2 2 24" xfId="23080"/>
    <cellStyle name="Note 9 2 2 2 25" xfId="23081"/>
    <cellStyle name="Note 9 2 2 2 26" xfId="23082"/>
    <cellStyle name="Note 9 2 2 2 27" xfId="23083"/>
    <cellStyle name="Note 9 2 2 2 28" xfId="23084"/>
    <cellStyle name="Note 9 2 2 2 29" xfId="23085"/>
    <cellStyle name="Note 9 2 2 2 3" xfId="23086"/>
    <cellStyle name="Note 9 2 2 2 30" xfId="23087"/>
    <cellStyle name="Note 9 2 2 2 31" xfId="40203"/>
    <cellStyle name="Note 9 2 2 2 4" xfId="23088"/>
    <cellStyle name="Note 9 2 2 2 5" xfId="23089"/>
    <cellStyle name="Note 9 2 2 2 6" xfId="23090"/>
    <cellStyle name="Note 9 2 2 2 7" xfId="23091"/>
    <cellStyle name="Note 9 2 2 2 8" xfId="23092"/>
    <cellStyle name="Note 9 2 2 2 9" xfId="23093"/>
    <cellStyle name="Note 9 2 2 20" xfId="23094"/>
    <cellStyle name="Note 9 2 2 21" xfId="23095"/>
    <cellStyle name="Note 9 2 2 22" xfId="23096"/>
    <cellStyle name="Note 9 2 2 23" xfId="23097"/>
    <cellStyle name="Note 9 2 2 24" xfId="23098"/>
    <cellStyle name="Note 9 2 2 25" xfId="23099"/>
    <cellStyle name="Note 9 2 2 26" xfId="23100"/>
    <cellStyle name="Note 9 2 2 27" xfId="23101"/>
    <cellStyle name="Note 9 2 2 28" xfId="23102"/>
    <cellStyle name="Note 9 2 2 29" xfId="39101"/>
    <cellStyle name="Note 9 2 2 3" xfId="23103"/>
    <cellStyle name="Note 9 2 2 4" xfId="23104"/>
    <cellStyle name="Note 9 2 2 5" xfId="23105"/>
    <cellStyle name="Note 9 2 2 6" xfId="23106"/>
    <cellStyle name="Note 9 2 2 7" xfId="23107"/>
    <cellStyle name="Note 9 2 2 8" xfId="23108"/>
    <cellStyle name="Note 9 2 2 9" xfId="23109"/>
    <cellStyle name="Note 9 2 20" xfId="23110"/>
    <cellStyle name="Note 9 2 21" xfId="23111"/>
    <cellStyle name="Note 9 2 22" xfId="23112"/>
    <cellStyle name="Note 9 2 23" xfId="23113"/>
    <cellStyle name="Note 9 2 24" xfId="23114"/>
    <cellStyle name="Note 9 2 25" xfId="23115"/>
    <cellStyle name="Note 9 2 26" xfId="23116"/>
    <cellStyle name="Note 9 2 27" xfId="23117"/>
    <cellStyle name="Note 9 2 28" xfId="23118"/>
    <cellStyle name="Note 9 2 29" xfId="23119"/>
    <cellStyle name="Note 9 2 3" xfId="23120"/>
    <cellStyle name="Note 9 2 3 10" xfId="23121"/>
    <cellStyle name="Note 9 2 3 11" xfId="23122"/>
    <cellStyle name="Note 9 2 3 12" xfId="23123"/>
    <cellStyle name="Note 9 2 3 13" xfId="23124"/>
    <cellStyle name="Note 9 2 3 14" xfId="23125"/>
    <cellStyle name="Note 9 2 3 15" xfId="23126"/>
    <cellStyle name="Note 9 2 3 16" xfId="23127"/>
    <cellStyle name="Note 9 2 3 17" xfId="23128"/>
    <cellStyle name="Note 9 2 3 18" xfId="23129"/>
    <cellStyle name="Note 9 2 3 19" xfId="23130"/>
    <cellStyle name="Note 9 2 3 2" xfId="23131"/>
    <cellStyle name="Note 9 2 3 20" xfId="23132"/>
    <cellStyle name="Note 9 2 3 21" xfId="23133"/>
    <cellStyle name="Note 9 2 3 22" xfId="23134"/>
    <cellStyle name="Note 9 2 3 23" xfId="23135"/>
    <cellStyle name="Note 9 2 3 24" xfId="23136"/>
    <cellStyle name="Note 9 2 3 25" xfId="23137"/>
    <cellStyle name="Note 9 2 3 26" xfId="23138"/>
    <cellStyle name="Note 9 2 3 27" xfId="23139"/>
    <cellStyle name="Note 9 2 3 28" xfId="23140"/>
    <cellStyle name="Note 9 2 3 29" xfId="23141"/>
    <cellStyle name="Note 9 2 3 3" xfId="23142"/>
    <cellStyle name="Note 9 2 3 30" xfId="23143"/>
    <cellStyle name="Note 9 2 3 31" xfId="40006"/>
    <cellStyle name="Note 9 2 3 4" xfId="23144"/>
    <cellStyle name="Note 9 2 3 5" xfId="23145"/>
    <cellStyle name="Note 9 2 3 6" xfId="23146"/>
    <cellStyle name="Note 9 2 3 7" xfId="23147"/>
    <cellStyle name="Note 9 2 3 8" xfId="23148"/>
    <cellStyle name="Note 9 2 3 9" xfId="23149"/>
    <cellStyle name="Note 9 2 30" xfId="39100"/>
    <cellStyle name="Note 9 2 4" xfId="23150"/>
    <cellStyle name="Note 9 2 5" xfId="23151"/>
    <cellStyle name="Note 9 2 6" xfId="23152"/>
    <cellStyle name="Note 9 2 7" xfId="23153"/>
    <cellStyle name="Note 9 2 8" xfId="23154"/>
    <cellStyle name="Note 9 2 9" xfId="23155"/>
    <cellStyle name="Note 9 20" xfId="23156"/>
    <cellStyle name="Note 9 21" xfId="23157"/>
    <cellStyle name="Note 9 22" xfId="23158"/>
    <cellStyle name="Note 9 23" xfId="23159"/>
    <cellStyle name="Note 9 24" xfId="23160"/>
    <cellStyle name="Note 9 25" xfId="23161"/>
    <cellStyle name="Note 9 26" xfId="23162"/>
    <cellStyle name="Note 9 27" xfId="23163"/>
    <cellStyle name="Note 9 28" xfId="23164"/>
    <cellStyle name="Note 9 29" xfId="23165"/>
    <cellStyle name="Note 9 3" xfId="23166"/>
    <cellStyle name="Note 9 3 10" xfId="23167"/>
    <cellStyle name="Note 9 3 11" xfId="23168"/>
    <cellStyle name="Note 9 3 12" xfId="23169"/>
    <cellStyle name="Note 9 3 13" xfId="23170"/>
    <cellStyle name="Note 9 3 14" xfId="23171"/>
    <cellStyle name="Note 9 3 15" xfId="23172"/>
    <cellStyle name="Note 9 3 16" xfId="23173"/>
    <cellStyle name="Note 9 3 17" xfId="23174"/>
    <cellStyle name="Note 9 3 18" xfId="23175"/>
    <cellStyle name="Note 9 3 19" xfId="23176"/>
    <cellStyle name="Note 9 3 2" xfId="23177"/>
    <cellStyle name="Note 9 3 2 10" xfId="23178"/>
    <cellStyle name="Note 9 3 2 11" xfId="23179"/>
    <cellStyle name="Note 9 3 2 12" xfId="23180"/>
    <cellStyle name="Note 9 3 2 13" xfId="23181"/>
    <cellStyle name="Note 9 3 2 14" xfId="23182"/>
    <cellStyle name="Note 9 3 2 15" xfId="23183"/>
    <cellStyle name="Note 9 3 2 16" xfId="23184"/>
    <cellStyle name="Note 9 3 2 17" xfId="23185"/>
    <cellStyle name="Note 9 3 2 18" xfId="23186"/>
    <cellStyle name="Note 9 3 2 19" xfId="23187"/>
    <cellStyle name="Note 9 3 2 2" xfId="23188"/>
    <cellStyle name="Note 9 3 2 20" xfId="23189"/>
    <cellStyle name="Note 9 3 2 21" xfId="23190"/>
    <cellStyle name="Note 9 3 2 22" xfId="23191"/>
    <cellStyle name="Note 9 3 2 23" xfId="23192"/>
    <cellStyle name="Note 9 3 2 24" xfId="23193"/>
    <cellStyle name="Note 9 3 2 25" xfId="23194"/>
    <cellStyle name="Note 9 3 2 26" xfId="23195"/>
    <cellStyle name="Note 9 3 2 27" xfId="23196"/>
    <cellStyle name="Note 9 3 2 28" xfId="23197"/>
    <cellStyle name="Note 9 3 2 29" xfId="23198"/>
    <cellStyle name="Note 9 3 2 3" xfId="23199"/>
    <cellStyle name="Note 9 3 2 30" xfId="23200"/>
    <cellStyle name="Note 9 3 2 31" xfId="40163"/>
    <cellStyle name="Note 9 3 2 4" xfId="23201"/>
    <cellStyle name="Note 9 3 2 5" xfId="23202"/>
    <cellStyle name="Note 9 3 2 6" xfId="23203"/>
    <cellStyle name="Note 9 3 2 7" xfId="23204"/>
    <cellStyle name="Note 9 3 2 8" xfId="23205"/>
    <cellStyle name="Note 9 3 2 9" xfId="23206"/>
    <cellStyle name="Note 9 3 20" xfId="23207"/>
    <cellStyle name="Note 9 3 21" xfId="23208"/>
    <cellStyle name="Note 9 3 22" xfId="23209"/>
    <cellStyle name="Note 9 3 23" xfId="23210"/>
    <cellStyle name="Note 9 3 24" xfId="23211"/>
    <cellStyle name="Note 9 3 25" xfId="23212"/>
    <cellStyle name="Note 9 3 26" xfId="23213"/>
    <cellStyle name="Note 9 3 27" xfId="23214"/>
    <cellStyle name="Note 9 3 28" xfId="23215"/>
    <cellStyle name="Note 9 3 29" xfId="39102"/>
    <cellStyle name="Note 9 3 3" xfId="23216"/>
    <cellStyle name="Note 9 3 4" xfId="23217"/>
    <cellStyle name="Note 9 3 5" xfId="23218"/>
    <cellStyle name="Note 9 3 6" xfId="23219"/>
    <cellStyle name="Note 9 3 7" xfId="23220"/>
    <cellStyle name="Note 9 3 8" xfId="23221"/>
    <cellStyle name="Note 9 3 9" xfId="23222"/>
    <cellStyle name="Note 9 30" xfId="23223"/>
    <cellStyle name="Note 9 31" xfId="38620"/>
    <cellStyle name="Note 9 4" xfId="23224"/>
    <cellStyle name="Note 9 4 10" xfId="23225"/>
    <cellStyle name="Note 9 4 11" xfId="23226"/>
    <cellStyle name="Note 9 4 12" xfId="23227"/>
    <cellStyle name="Note 9 4 13" xfId="23228"/>
    <cellStyle name="Note 9 4 14" xfId="23229"/>
    <cellStyle name="Note 9 4 15" xfId="23230"/>
    <cellStyle name="Note 9 4 16" xfId="23231"/>
    <cellStyle name="Note 9 4 17" xfId="23232"/>
    <cellStyle name="Note 9 4 18" xfId="23233"/>
    <cellStyle name="Note 9 4 19" xfId="23234"/>
    <cellStyle name="Note 9 4 2" xfId="23235"/>
    <cellStyle name="Note 9 4 20" xfId="23236"/>
    <cellStyle name="Note 9 4 21" xfId="23237"/>
    <cellStyle name="Note 9 4 22" xfId="23238"/>
    <cellStyle name="Note 9 4 23" xfId="23239"/>
    <cellStyle name="Note 9 4 24" xfId="23240"/>
    <cellStyle name="Note 9 4 25" xfId="23241"/>
    <cellStyle name="Note 9 4 26" xfId="23242"/>
    <cellStyle name="Note 9 4 27" xfId="23243"/>
    <cellStyle name="Note 9 4 28" xfId="23244"/>
    <cellStyle name="Note 9 4 29" xfId="23245"/>
    <cellStyle name="Note 9 4 3" xfId="23246"/>
    <cellStyle name="Note 9 4 30" xfId="23247"/>
    <cellStyle name="Note 9 4 31" xfId="39413"/>
    <cellStyle name="Note 9 4 4" xfId="23248"/>
    <cellStyle name="Note 9 4 5" xfId="23249"/>
    <cellStyle name="Note 9 4 6" xfId="23250"/>
    <cellStyle name="Note 9 4 7" xfId="23251"/>
    <cellStyle name="Note 9 4 8" xfId="23252"/>
    <cellStyle name="Note 9 4 9" xfId="23253"/>
    <cellStyle name="Note 9 5" xfId="23254"/>
    <cellStyle name="Note 9 6" xfId="23255"/>
    <cellStyle name="Note 9 7" xfId="23256"/>
    <cellStyle name="Note 9 8" xfId="23257"/>
    <cellStyle name="Note 9 9" xfId="23258"/>
    <cellStyle name="Output" xfId="46" builtinId="21" hidden="1"/>
    <cellStyle name="Output 10" xfId="23259"/>
    <cellStyle name="Output 10 2" xfId="23260"/>
    <cellStyle name="Output 10 3" xfId="23261"/>
    <cellStyle name="Output 10 4" xfId="23262"/>
    <cellStyle name="Output 10 5" xfId="23263"/>
    <cellStyle name="Output 10 6" xfId="23264"/>
    <cellStyle name="Output 10 7" xfId="40208"/>
    <cellStyle name="Output 2" xfId="355"/>
    <cellStyle name="Output 2 10" xfId="23265"/>
    <cellStyle name="Output 2 11" xfId="23266"/>
    <cellStyle name="Output 2 12" xfId="23267"/>
    <cellStyle name="Output 2 13" xfId="23268"/>
    <cellStyle name="Output 2 14" xfId="23269"/>
    <cellStyle name="Output 2 15" xfId="23270"/>
    <cellStyle name="Output 2 16" xfId="23271"/>
    <cellStyle name="Output 2 17" xfId="23272"/>
    <cellStyle name="Output 2 18" xfId="23273"/>
    <cellStyle name="Output 2 19" xfId="23274"/>
    <cellStyle name="Output 2 2" xfId="23275"/>
    <cellStyle name="Output 2 2 10" xfId="23276"/>
    <cellStyle name="Output 2 2 11" xfId="23277"/>
    <cellStyle name="Output 2 2 12" xfId="23278"/>
    <cellStyle name="Output 2 2 13" xfId="23279"/>
    <cellStyle name="Output 2 2 14" xfId="23280"/>
    <cellStyle name="Output 2 2 15" xfId="23281"/>
    <cellStyle name="Output 2 2 16" xfId="23282"/>
    <cellStyle name="Output 2 2 17" xfId="23283"/>
    <cellStyle name="Output 2 2 18" xfId="23284"/>
    <cellStyle name="Output 2 2 19" xfId="23285"/>
    <cellStyle name="Output 2 2 2" xfId="23286"/>
    <cellStyle name="Output 2 2 2 10" xfId="23287"/>
    <cellStyle name="Output 2 2 2 11" xfId="23288"/>
    <cellStyle name="Output 2 2 2 12" xfId="23289"/>
    <cellStyle name="Output 2 2 2 13" xfId="23290"/>
    <cellStyle name="Output 2 2 2 14" xfId="23291"/>
    <cellStyle name="Output 2 2 2 15" xfId="23292"/>
    <cellStyle name="Output 2 2 2 16" xfId="23293"/>
    <cellStyle name="Output 2 2 2 17" xfId="23294"/>
    <cellStyle name="Output 2 2 2 18" xfId="23295"/>
    <cellStyle name="Output 2 2 2 19" xfId="23296"/>
    <cellStyle name="Output 2 2 2 2" xfId="23297"/>
    <cellStyle name="Output 2 2 2 2 10" xfId="23298"/>
    <cellStyle name="Output 2 2 2 2 11" xfId="23299"/>
    <cellStyle name="Output 2 2 2 2 12" xfId="23300"/>
    <cellStyle name="Output 2 2 2 2 13" xfId="23301"/>
    <cellStyle name="Output 2 2 2 2 14" xfId="23302"/>
    <cellStyle name="Output 2 2 2 2 15" xfId="23303"/>
    <cellStyle name="Output 2 2 2 2 16" xfId="23304"/>
    <cellStyle name="Output 2 2 2 2 17" xfId="23305"/>
    <cellStyle name="Output 2 2 2 2 18" xfId="23306"/>
    <cellStyle name="Output 2 2 2 2 19" xfId="23307"/>
    <cellStyle name="Output 2 2 2 2 2" xfId="23308"/>
    <cellStyle name="Output 2 2 2 2 2 10" xfId="23309"/>
    <cellStyle name="Output 2 2 2 2 2 11" xfId="23310"/>
    <cellStyle name="Output 2 2 2 2 2 12" xfId="23311"/>
    <cellStyle name="Output 2 2 2 2 2 13" xfId="23312"/>
    <cellStyle name="Output 2 2 2 2 2 14" xfId="23313"/>
    <cellStyle name="Output 2 2 2 2 2 15" xfId="23314"/>
    <cellStyle name="Output 2 2 2 2 2 16" xfId="23315"/>
    <cellStyle name="Output 2 2 2 2 2 17" xfId="23316"/>
    <cellStyle name="Output 2 2 2 2 2 18" xfId="23317"/>
    <cellStyle name="Output 2 2 2 2 2 19" xfId="23318"/>
    <cellStyle name="Output 2 2 2 2 2 2" xfId="23319"/>
    <cellStyle name="Output 2 2 2 2 2 20" xfId="23320"/>
    <cellStyle name="Output 2 2 2 2 2 21" xfId="23321"/>
    <cellStyle name="Output 2 2 2 2 2 22" xfId="23322"/>
    <cellStyle name="Output 2 2 2 2 2 23" xfId="23323"/>
    <cellStyle name="Output 2 2 2 2 2 24" xfId="23324"/>
    <cellStyle name="Output 2 2 2 2 2 25" xfId="23325"/>
    <cellStyle name="Output 2 2 2 2 2 26" xfId="23326"/>
    <cellStyle name="Output 2 2 2 2 2 27" xfId="23327"/>
    <cellStyle name="Output 2 2 2 2 2 28" xfId="23328"/>
    <cellStyle name="Output 2 2 2 2 2 29" xfId="23329"/>
    <cellStyle name="Output 2 2 2 2 2 3" xfId="23330"/>
    <cellStyle name="Output 2 2 2 2 2 30" xfId="40146"/>
    <cellStyle name="Output 2 2 2 2 2 4" xfId="23331"/>
    <cellStyle name="Output 2 2 2 2 2 5" xfId="23332"/>
    <cellStyle name="Output 2 2 2 2 2 6" xfId="23333"/>
    <cellStyle name="Output 2 2 2 2 2 7" xfId="23334"/>
    <cellStyle name="Output 2 2 2 2 2 8" xfId="23335"/>
    <cellStyle name="Output 2 2 2 2 2 9" xfId="23336"/>
    <cellStyle name="Output 2 2 2 2 20" xfId="23337"/>
    <cellStyle name="Output 2 2 2 2 21" xfId="23338"/>
    <cellStyle name="Output 2 2 2 2 22" xfId="23339"/>
    <cellStyle name="Output 2 2 2 2 23" xfId="23340"/>
    <cellStyle name="Output 2 2 2 2 24" xfId="23341"/>
    <cellStyle name="Output 2 2 2 2 25" xfId="23342"/>
    <cellStyle name="Output 2 2 2 2 26" xfId="23343"/>
    <cellStyle name="Output 2 2 2 2 27" xfId="39104"/>
    <cellStyle name="Output 2 2 2 2 3" xfId="23344"/>
    <cellStyle name="Output 2 2 2 2 4" xfId="23345"/>
    <cellStyle name="Output 2 2 2 2 5" xfId="23346"/>
    <cellStyle name="Output 2 2 2 2 6" xfId="23347"/>
    <cellStyle name="Output 2 2 2 2 7" xfId="23348"/>
    <cellStyle name="Output 2 2 2 2 8" xfId="23349"/>
    <cellStyle name="Output 2 2 2 2 9" xfId="23350"/>
    <cellStyle name="Output 2 2 2 20" xfId="23351"/>
    <cellStyle name="Output 2 2 2 21" xfId="23352"/>
    <cellStyle name="Output 2 2 2 22" xfId="23353"/>
    <cellStyle name="Output 2 2 2 23" xfId="23354"/>
    <cellStyle name="Output 2 2 2 24" xfId="23355"/>
    <cellStyle name="Output 2 2 2 25" xfId="23356"/>
    <cellStyle name="Output 2 2 2 26" xfId="23357"/>
    <cellStyle name="Output 2 2 2 27" xfId="23358"/>
    <cellStyle name="Output 2 2 2 28" xfId="39103"/>
    <cellStyle name="Output 2 2 2 3" xfId="23359"/>
    <cellStyle name="Output 2 2 2 3 10" xfId="23360"/>
    <cellStyle name="Output 2 2 2 3 11" xfId="23361"/>
    <cellStyle name="Output 2 2 2 3 12" xfId="23362"/>
    <cellStyle name="Output 2 2 2 3 13" xfId="23363"/>
    <cellStyle name="Output 2 2 2 3 14" xfId="23364"/>
    <cellStyle name="Output 2 2 2 3 15" xfId="23365"/>
    <cellStyle name="Output 2 2 2 3 16" xfId="23366"/>
    <cellStyle name="Output 2 2 2 3 17" xfId="23367"/>
    <cellStyle name="Output 2 2 2 3 18" xfId="23368"/>
    <cellStyle name="Output 2 2 2 3 19" xfId="23369"/>
    <cellStyle name="Output 2 2 2 3 2" xfId="23370"/>
    <cellStyle name="Output 2 2 2 3 20" xfId="23371"/>
    <cellStyle name="Output 2 2 2 3 21" xfId="23372"/>
    <cellStyle name="Output 2 2 2 3 22" xfId="23373"/>
    <cellStyle name="Output 2 2 2 3 23" xfId="23374"/>
    <cellStyle name="Output 2 2 2 3 24" xfId="23375"/>
    <cellStyle name="Output 2 2 2 3 25" xfId="23376"/>
    <cellStyle name="Output 2 2 2 3 26" xfId="23377"/>
    <cellStyle name="Output 2 2 2 3 27" xfId="23378"/>
    <cellStyle name="Output 2 2 2 3 28" xfId="23379"/>
    <cellStyle name="Output 2 2 2 3 29" xfId="23380"/>
    <cellStyle name="Output 2 2 2 3 3" xfId="23381"/>
    <cellStyle name="Output 2 2 2 3 30" xfId="39891"/>
    <cellStyle name="Output 2 2 2 3 4" xfId="23382"/>
    <cellStyle name="Output 2 2 2 3 5" xfId="23383"/>
    <cellStyle name="Output 2 2 2 3 6" xfId="23384"/>
    <cellStyle name="Output 2 2 2 3 7" xfId="23385"/>
    <cellStyle name="Output 2 2 2 3 8" xfId="23386"/>
    <cellStyle name="Output 2 2 2 3 9" xfId="23387"/>
    <cellStyle name="Output 2 2 2 4" xfId="23388"/>
    <cellStyle name="Output 2 2 2 5" xfId="23389"/>
    <cellStyle name="Output 2 2 2 6" xfId="23390"/>
    <cellStyle name="Output 2 2 2 7" xfId="23391"/>
    <cellStyle name="Output 2 2 2 8" xfId="23392"/>
    <cellStyle name="Output 2 2 2 9" xfId="23393"/>
    <cellStyle name="Output 2 2 20" xfId="23394"/>
    <cellStyle name="Output 2 2 21" xfId="23395"/>
    <cellStyle name="Output 2 2 22" xfId="23396"/>
    <cellStyle name="Output 2 2 23" xfId="23397"/>
    <cellStyle name="Output 2 2 24" xfId="23398"/>
    <cellStyle name="Output 2 2 25" xfId="23399"/>
    <cellStyle name="Output 2 2 26" xfId="23400"/>
    <cellStyle name="Output 2 2 27" xfId="23401"/>
    <cellStyle name="Output 2 2 28" xfId="23402"/>
    <cellStyle name="Output 2 2 29" xfId="23403"/>
    <cellStyle name="Output 2 2 3" xfId="23404"/>
    <cellStyle name="Output 2 2 3 10" xfId="23405"/>
    <cellStyle name="Output 2 2 3 11" xfId="23406"/>
    <cellStyle name="Output 2 2 3 12" xfId="23407"/>
    <cellStyle name="Output 2 2 3 13" xfId="23408"/>
    <cellStyle name="Output 2 2 3 14" xfId="23409"/>
    <cellStyle name="Output 2 2 3 15" xfId="23410"/>
    <cellStyle name="Output 2 2 3 16" xfId="23411"/>
    <cellStyle name="Output 2 2 3 17" xfId="23412"/>
    <cellStyle name="Output 2 2 3 18" xfId="23413"/>
    <cellStyle name="Output 2 2 3 19" xfId="23414"/>
    <cellStyle name="Output 2 2 3 2" xfId="23415"/>
    <cellStyle name="Output 2 2 3 2 10" xfId="23416"/>
    <cellStyle name="Output 2 2 3 2 11" xfId="23417"/>
    <cellStyle name="Output 2 2 3 2 12" xfId="23418"/>
    <cellStyle name="Output 2 2 3 2 13" xfId="23419"/>
    <cellStyle name="Output 2 2 3 2 14" xfId="23420"/>
    <cellStyle name="Output 2 2 3 2 15" xfId="23421"/>
    <cellStyle name="Output 2 2 3 2 16" xfId="23422"/>
    <cellStyle name="Output 2 2 3 2 17" xfId="23423"/>
    <cellStyle name="Output 2 2 3 2 18" xfId="23424"/>
    <cellStyle name="Output 2 2 3 2 19" xfId="23425"/>
    <cellStyle name="Output 2 2 3 2 2" xfId="23426"/>
    <cellStyle name="Output 2 2 3 2 20" xfId="23427"/>
    <cellStyle name="Output 2 2 3 2 21" xfId="23428"/>
    <cellStyle name="Output 2 2 3 2 22" xfId="23429"/>
    <cellStyle name="Output 2 2 3 2 23" xfId="23430"/>
    <cellStyle name="Output 2 2 3 2 24" xfId="23431"/>
    <cellStyle name="Output 2 2 3 2 25" xfId="23432"/>
    <cellStyle name="Output 2 2 3 2 26" xfId="23433"/>
    <cellStyle name="Output 2 2 3 2 27" xfId="23434"/>
    <cellStyle name="Output 2 2 3 2 28" xfId="23435"/>
    <cellStyle name="Output 2 2 3 2 29" xfId="23436"/>
    <cellStyle name="Output 2 2 3 2 3" xfId="23437"/>
    <cellStyle name="Output 2 2 3 2 30" xfId="40088"/>
    <cellStyle name="Output 2 2 3 2 4" xfId="23438"/>
    <cellStyle name="Output 2 2 3 2 5" xfId="23439"/>
    <cellStyle name="Output 2 2 3 2 6" xfId="23440"/>
    <cellStyle name="Output 2 2 3 2 7" xfId="23441"/>
    <cellStyle name="Output 2 2 3 2 8" xfId="23442"/>
    <cellStyle name="Output 2 2 3 2 9" xfId="23443"/>
    <cellStyle name="Output 2 2 3 20" xfId="23444"/>
    <cellStyle name="Output 2 2 3 21" xfId="23445"/>
    <cellStyle name="Output 2 2 3 22" xfId="23446"/>
    <cellStyle name="Output 2 2 3 23" xfId="23447"/>
    <cellStyle name="Output 2 2 3 24" xfId="23448"/>
    <cellStyle name="Output 2 2 3 25" xfId="23449"/>
    <cellStyle name="Output 2 2 3 26" xfId="23450"/>
    <cellStyle name="Output 2 2 3 27" xfId="39105"/>
    <cellStyle name="Output 2 2 3 3" xfId="23451"/>
    <cellStyle name="Output 2 2 3 4" xfId="23452"/>
    <cellStyle name="Output 2 2 3 5" xfId="23453"/>
    <cellStyle name="Output 2 2 3 6" xfId="23454"/>
    <cellStyle name="Output 2 2 3 7" xfId="23455"/>
    <cellStyle name="Output 2 2 3 8" xfId="23456"/>
    <cellStyle name="Output 2 2 3 9" xfId="23457"/>
    <cellStyle name="Output 2 2 30" xfId="38622"/>
    <cellStyle name="Output 2 2 4" xfId="23458"/>
    <cellStyle name="Output 2 2 4 10" xfId="23459"/>
    <cellStyle name="Output 2 2 4 11" xfId="23460"/>
    <cellStyle name="Output 2 2 4 12" xfId="23461"/>
    <cellStyle name="Output 2 2 4 13" xfId="23462"/>
    <cellStyle name="Output 2 2 4 14" xfId="23463"/>
    <cellStyle name="Output 2 2 4 15" xfId="23464"/>
    <cellStyle name="Output 2 2 4 16" xfId="23465"/>
    <cellStyle name="Output 2 2 4 17" xfId="23466"/>
    <cellStyle name="Output 2 2 4 18" xfId="23467"/>
    <cellStyle name="Output 2 2 4 19" xfId="23468"/>
    <cellStyle name="Output 2 2 4 2" xfId="23469"/>
    <cellStyle name="Output 2 2 4 20" xfId="23470"/>
    <cellStyle name="Output 2 2 4 21" xfId="23471"/>
    <cellStyle name="Output 2 2 4 22" xfId="23472"/>
    <cellStyle name="Output 2 2 4 23" xfId="23473"/>
    <cellStyle name="Output 2 2 4 24" xfId="23474"/>
    <cellStyle name="Output 2 2 4 25" xfId="23475"/>
    <cellStyle name="Output 2 2 4 26" xfId="23476"/>
    <cellStyle name="Output 2 2 4 27" xfId="23477"/>
    <cellStyle name="Output 2 2 4 28" xfId="23478"/>
    <cellStyle name="Output 2 2 4 29" xfId="23479"/>
    <cellStyle name="Output 2 2 4 3" xfId="23480"/>
    <cellStyle name="Output 2 2 4 30" xfId="39415"/>
    <cellStyle name="Output 2 2 4 4" xfId="23481"/>
    <cellStyle name="Output 2 2 4 5" xfId="23482"/>
    <cellStyle name="Output 2 2 4 6" xfId="23483"/>
    <cellStyle name="Output 2 2 4 7" xfId="23484"/>
    <cellStyle name="Output 2 2 4 8" xfId="23485"/>
    <cellStyle name="Output 2 2 4 9" xfId="23486"/>
    <cellStyle name="Output 2 2 5" xfId="23487"/>
    <cellStyle name="Output 2 2 5 10" xfId="23488"/>
    <cellStyle name="Output 2 2 5 11" xfId="23489"/>
    <cellStyle name="Output 2 2 5 12" xfId="23490"/>
    <cellStyle name="Output 2 2 5 13" xfId="23491"/>
    <cellStyle name="Output 2 2 5 14" xfId="23492"/>
    <cellStyle name="Output 2 2 5 15" xfId="23493"/>
    <cellStyle name="Output 2 2 5 16" xfId="23494"/>
    <cellStyle name="Output 2 2 5 17" xfId="23495"/>
    <cellStyle name="Output 2 2 5 18" xfId="23496"/>
    <cellStyle name="Output 2 2 5 19" xfId="23497"/>
    <cellStyle name="Output 2 2 5 2" xfId="23498"/>
    <cellStyle name="Output 2 2 5 20" xfId="23499"/>
    <cellStyle name="Output 2 2 5 21" xfId="23500"/>
    <cellStyle name="Output 2 2 5 22" xfId="23501"/>
    <cellStyle name="Output 2 2 5 23" xfId="23502"/>
    <cellStyle name="Output 2 2 5 24" xfId="23503"/>
    <cellStyle name="Output 2 2 5 25" xfId="23504"/>
    <cellStyle name="Output 2 2 5 26" xfId="23505"/>
    <cellStyle name="Output 2 2 5 27" xfId="23506"/>
    <cellStyle name="Output 2 2 5 28" xfId="23507"/>
    <cellStyle name="Output 2 2 5 29" xfId="23508"/>
    <cellStyle name="Output 2 2 5 3" xfId="23509"/>
    <cellStyle name="Output 2 2 5 30" xfId="39579"/>
    <cellStyle name="Output 2 2 5 4" xfId="23510"/>
    <cellStyle name="Output 2 2 5 5" xfId="23511"/>
    <cellStyle name="Output 2 2 5 6" xfId="23512"/>
    <cellStyle name="Output 2 2 5 7" xfId="23513"/>
    <cellStyle name="Output 2 2 5 8" xfId="23514"/>
    <cellStyle name="Output 2 2 5 9" xfId="23515"/>
    <cellStyle name="Output 2 2 6" xfId="23516"/>
    <cellStyle name="Output 2 2 7" xfId="23517"/>
    <cellStyle name="Output 2 2 8" xfId="23518"/>
    <cellStyle name="Output 2 2 9" xfId="23519"/>
    <cellStyle name="Output 2 20" xfId="23520"/>
    <cellStyle name="Output 2 21" xfId="23521"/>
    <cellStyle name="Output 2 22" xfId="23522"/>
    <cellStyle name="Output 2 23" xfId="23523"/>
    <cellStyle name="Output 2 24" xfId="23524"/>
    <cellStyle name="Output 2 25" xfId="23525"/>
    <cellStyle name="Output 2 26" xfId="23526"/>
    <cellStyle name="Output 2 27" xfId="23527"/>
    <cellStyle name="Output 2 28" xfId="23528"/>
    <cellStyle name="Output 2 29" xfId="23529"/>
    <cellStyle name="Output 2 3" xfId="23530"/>
    <cellStyle name="Output 2 3 10" xfId="23531"/>
    <cellStyle name="Output 2 3 11" xfId="23532"/>
    <cellStyle name="Output 2 3 12" xfId="23533"/>
    <cellStyle name="Output 2 3 13" xfId="23534"/>
    <cellStyle name="Output 2 3 14" xfId="23535"/>
    <cellStyle name="Output 2 3 15" xfId="23536"/>
    <cellStyle name="Output 2 3 16" xfId="23537"/>
    <cellStyle name="Output 2 3 17" xfId="23538"/>
    <cellStyle name="Output 2 3 18" xfId="23539"/>
    <cellStyle name="Output 2 3 19" xfId="23540"/>
    <cellStyle name="Output 2 3 2" xfId="23541"/>
    <cellStyle name="Output 2 3 2 10" xfId="23542"/>
    <cellStyle name="Output 2 3 2 11" xfId="23543"/>
    <cellStyle name="Output 2 3 2 12" xfId="23544"/>
    <cellStyle name="Output 2 3 2 13" xfId="23545"/>
    <cellStyle name="Output 2 3 2 14" xfId="23546"/>
    <cellStyle name="Output 2 3 2 15" xfId="23547"/>
    <cellStyle name="Output 2 3 2 16" xfId="23548"/>
    <cellStyle name="Output 2 3 2 17" xfId="23549"/>
    <cellStyle name="Output 2 3 2 18" xfId="23550"/>
    <cellStyle name="Output 2 3 2 19" xfId="23551"/>
    <cellStyle name="Output 2 3 2 2" xfId="23552"/>
    <cellStyle name="Output 2 3 2 2 10" xfId="23553"/>
    <cellStyle name="Output 2 3 2 2 11" xfId="23554"/>
    <cellStyle name="Output 2 3 2 2 12" xfId="23555"/>
    <cellStyle name="Output 2 3 2 2 13" xfId="23556"/>
    <cellStyle name="Output 2 3 2 2 14" xfId="23557"/>
    <cellStyle name="Output 2 3 2 2 15" xfId="23558"/>
    <cellStyle name="Output 2 3 2 2 16" xfId="23559"/>
    <cellStyle name="Output 2 3 2 2 17" xfId="23560"/>
    <cellStyle name="Output 2 3 2 2 18" xfId="23561"/>
    <cellStyle name="Output 2 3 2 2 19" xfId="23562"/>
    <cellStyle name="Output 2 3 2 2 2" xfId="23563"/>
    <cellStyle name="Output 2 3 2 2 2 10" xfId="23564"/>
    <cellStyle name="Output 2 3 2 2 2 11" xfId="23565"/>
    <cellStyle name="Output 2 3 2 2 2 12" xfId="23566"/>
    <cellStyle name="Output 2 3 2 2 2 13" xfId="23567"/>
    <cellStyle name="Output 2 3 2 2 2 14" xfId="23568"/>
    <cellStyle name="Output 2 3 2 2 2 15" xfId="23569"/>
    <cellStyle name="Output 2 3 2 2 2 16" xfId="23570"/>
    <cellStyle name="Output 2 3 2 2 2 17" xfId="23571"/>
    <cellStyle name="Output 2 3 2 2 2 18" xfId="23572"/>
    <cellStyle name="Output 2 3 2 2 2 19" xfId="23573"/>
    <cellStyle name="Output 2 3 2 2 2 2" xfId="23574"/>
    <cellStyle name="Output 2 3 2 2 2 20" xfId="23575"/>
    <cellStyle name="Output 2 3 2 2 2 21" xfId="23576"/>
    <cellStyle name="Output 2 3 2 2 2 22" xfId="23577"/>
    <cellStyle name="Output 2 3 2 2 2 23" xfId="23578"/>
    <cellStyle name="Output 2 3 2 2 2 24" xfId="23579"/>
    <cellStyle name="Output 2 3 2 2 2 25" xfId="23580"/>
    <cellStyle name="Output 2 3 2 2 2 26" xfId="23581"/>
    <cellStyle name="Output 2 3 2 2 2 27" xfId="23582"/>
    <cellStyle name="Output 2 3 2 2 2 28" xfId="23583"/>
    <cellStyle name="Output 2 3 2 2 2 29" xfId="23584"/>
    <cellStyle name="Output 2 3 2 2 2 3" xfId="23585"/>
    <cellStyle name="Output 2 3 2 2 2 30" xfId="40145"/>
    <cellStyle name="Output 2 3 2 2 2 4" xfId="23586"/>
    <cellStyle name="Output 2 3 2 2 2 5" xfId="23587"/>
    <cellStyle name="Output 2 3 2 2 2 6" xfId="23588"/>
    <cellStyle name="Output 2 3 2 2 2 7" xfId="23589"/>
    <cellStyle name="Output 2 3 2 2 2 8" xfId="23590"/>
    <cellStyle name="Output 2 3 2 2 2 9" xfId="23591"/>
    <cellStyle name="Output 2 3 2 2 20" xfId="23592"/>
    <cellStyle name="Output 2 3 2 2 21" xfId="23593"/>
    <cellStyle name="Output 2 3 2 2 22" xfId="23594"/>
    <cellStyle name="Output 2 3 2 2 23" xfId="23595"/>
    <cellStyle name="Output 2 3 2 2 24" xfId="23596"/>
    <cellStyle name="Output 2 3 2 2 25" xfId="23597"/>
    <cellStyle name="Output 2 3 2 2 26" xfId="23598"/>
    <cellStyle name="Output 2 3 2 2 27" xfId="39107"/>
    <cellStyle name="Output 2 3 2 2 3" xfId="23599"/>
    <cellStyle name="Output 2 3 2 2 4" xfId="23600"/>
    <cellStyle name="Output 2 3 2 2 5" xfId="23601"/>
    <cellStyle name="Output 2 3 2 2 6" xfId="23602"/>
    <cellStyle name="Output 2 3 2 2 7" xfId="23603"/>
    <cellStyle name="Output 2 3 2 2 8" xfId="23604"/>
    <cellStyle name="Output 2 3 2 2 9" xfId="23605"/>
    <cellStyle name="Output 2 3 2 20" xfId="23606"/>
    <cellStyle name="Output 2 3 2 21" xfId="23607"/>
    <cellStyle name="Output 2 3 2 22" xfId="23608"/>
    <cellStyle name="Output 2 3 2 23" xfId="23609"/>
    <cellStyle name="Output 2 3 2 24" xfId="23610"/>
    <cellStyle name="Output 2 3 2 25" xfId="23611"/>
    <cellStyle name="Output 2 3 2 26" xfId="23612"/>
    <cellStyle name="Output 2 3 2 27" xfId="23613"/>
    <cellStyle name="Output 2 3 2 28" xfId="39106"/>
    <cellStyle name="Output 2 3 2 3" xfId="23614"/>
    <cellStyle name="Output 2 3 2 3 10" xfId="23615"/>
    <cellStyle name="Output 2 3 2 3 11" xfId="23616"/>
    <cellStyle name="Output 2 3 2 3 12" xfId="23617"/>
    <cellStyle name="Output 2 3 2 3 13" xfId="23618"/>
    <cellStyle name="Output 2 3 2 3 14" xfId="23619"/>
    <cellStyle name="Output 2 3 2 3 15" xfId="23620"/>
    <cellStyle name="Output 2 3 2 3 16" xfId="23621"/>
    <cellStyle name="Output 2 3 2 3 17" xfId="23622"/>
    <cellStyle name="Output 2 3 2 3 18" xfId="23623"/>
    <cellStyle name="Output 2 3 2 3 19" xfId="23624"/>
    <cellStyle name="Output 2 3 2 3 2" xfId="23625"/>
    <cellStyle name="Output 2 3 2 3 20" xfId="23626"/>
    <cellStyle name="Output 2 3 2 3 21" xfId="23627"/>
    <cellStyle name="Output 2 3 2 3 22" xfId="23628"/>
    <cellStyle name="Output 2 3 2 3 23" xfId="23629"/>
    <cellStyle name="Output 2 3 2 3 24" xfId="23630"/>
    <cellStyle name="Output 2 3 2 3 25" xfId="23631"/>
    <cellStyle name="Output 2 3 2 3 26" xfId="23632"/>
    <cellStyle name="Output 2 3 2 3 27" xfId="23633"/>
    <cellStyle name="Output 2 3 2 3 28" xfId="23634"/>
    <cellStyle name="Output 2 3 2 3 29" xfId="23635"/>
    <cellStyle name="Output 2 3 2 3 3" xfId="23636"/>
    <cellStyle name="Output 2 3 2 3 30" xfId="39890"/>
    <cellStyle name="Output 2 3 2 3 4" xfId="23637"/>
    <cellStyle name="Output 2 3 2 3 5" xfId="23638"/>
    <cellStyle name="Output 2 3 2 3 6" xfId="23639"/>
    <cellStyle name="Output 2 3 2 3 7" xfId="23640"/>
    <cellStyle name="Output 2 3 2 3 8" xfId="23641"/>
    <cellStyle name="Output 2 3 2 3 9" xfId="23642"/>
    <cellStyle name="Output 2 3 2 4" xfId="23643"/>
    <cellStyle name="Output 2 3 2 5" xfId="23644"/>
    <cellStyle name="Output 2 3 2 6" xfId="23645"/>
    <cellStyle name="Output 2 3 2 7" xfId="23646"/>
    <cellStyle name="Output 2 3 2 8" xfId="23647"/>
    <cellStyle name="Output 2 3 2 9" xfId="23648"/>
    <cellStyle name="Output 2 3 20" xfId="23649"/>
    <cellStyle name="Output 2 3 21" xfId="23650"/>
    <cellStyle name="Output 2 3 22" xfId="23651"/>
    <cellStyle name="Output 2 3 23" xfId="23652"/>
    <cellStyle name="Output 2 3 24" xfId="23653"/>
    <cellStyle name="Output 2 3 25" xfId="23654"/>
    <cellStyle name="Output 2 3 26" xfId="23655"/>
    <cellStyle name="Output 2 3 27" xfId="23656"/>
    <cellStyle name="Output 2 3 28" xfId="23657"/>
    <cellStyle name="Output 2 3 29" xfId="38623"/>
    <cellStyle name="Output 2 3 3" xfId="23658"/>
    <cellStyle name="Output 2 3 3 10" xfId="23659"/>
    <cellStyle name="Output 2 3 3 11" xfId="23660"/>
    <cellStyle name="Output 2 3 3 12" xfId="23661"/>
    <cellStyle name="Output 2 3 3 13" xfId="23662"/>
    <cellStyle name="Output 2 3 3 14" xfId="23663"/>
    <cellStyle name="Output 2 3 3 15" xfId="23664"/>
    <cellStyle name="Output 2 3 3 16" xfId="23665"/>
    <cellStyle name="Output 2 3 3 17" xfId="23666"/>
    <cellStyle name="Output 2 3 3 18" xfId="23667"/>
    <cellStyle name="Output 2 3 3 19" xfId="23668"/>
    <cellStyle name="Output 2 3 3 2" xfId="23669"/>
    <cellStyle name="Output 2 3 3 2 10" xfId="23670"/>
    <cellStyle name="Output 2 3 3 2 11" xfId="23671"/>
    <cellStyle name="Output 2 3 3 2 12" xfId="23672"/>
    <cellStyle name="Output 2 3 3 2 13" xfId="23673"/>
    <cellStyle name="Output 2 3 3 2 14" xfId="23674"/>
    <cellStyle name="Output 2 3 3 2 15" xfId="23675"/>
    <cellStyle name="Output 2 3 3 2 16" xfId="23676"/>
    <cellStyle name="Output 2 3 3 2 17" xfId="23677"/>
    <cellStyle name="Output 2 3 3 2 18" xfId="23678"/>
    <cellStyle name="Output 2 3 3 2 19" xfId="23679"/>
    <cellStyle name="Output 2 3 3 2 2" xfId="23680"/>
    <cellStyle name="Output 2 3 3 2 20" xfId="23681"/>
    <cellStyle name="Output 2 3 3 2 21" xfId="23682"/>
    <cellStyle name="Output 2 3 3 2 22" xfId="23683"/>
    <cellStyle name="Output 2 3 3 2 23" xfId="23684"/>
    <cellStyle name="Output 2 3 3 2 24" xfId="23685"/>
    <cellStyle name="Output 2 3 3 2 25" xfId="23686"/>
    <cellStyle name="Output 2 3 3 2 26" xfId="23687"/>
    <cellStyle name="Output 2 3 3 2 27" xfId="23688"/>
    <cellStyle name="Output 2 3 3 2 28" xfId="23689"/>
    <cellStyle name="Output 2 3 3 2 29" xfId="23690"/>
    <cellStyle name="Output 2 3 3 2 3" xfId="23691"/>
    <cellStyle name="Output 2 3 3 2 30" xfId="40056"/>
    <cellStyle name="Output 2 3 3 2 4" xfId="23692"/>
    <cellStyle name="Output 2 3 3 2 5" xfId="23693"/>
    <cellStyle name="Output 2 3 3 2 6" xfId="23694"/>
    <cellStyle name="Output 2 3 3 2 7" xfId="23695"/>
    <cellStyle name="Output 2 3 3 2 8" xfId="23696"/>
    <cellStyle name="Output 2 3 3 2 9" xfId="23697"/>
    <cellStyle name="Output 2 3 3 20" xfId="23698"/>
    <cellStyle name="Output 2 3 3 21" xfId="23699"/>
    <cellStyle name="Output 2 3 3 22" xfId="23700"/>
    <cellStyle name="Output 2 3 3 23" xfId="23701"/>
    <cellStyle name="Output 2 3 3 24" xfId="23702"/>
    <cellStyle name="Output 2 3 3 25" xfId="23703"/>
    <cellStyle name="Output 2 3 3 26" xfId="23704"/>
    <cellStyle name="Output 2 3 3 27" xfId="39108"/>
    <cellStyle name="Output 2 3 3 3" xfId="23705"/>
    <cellStyle name="Output 2 3 3 4" xfId="23706"/>
    <cellStyle name="Output 2 3 3 5" xfId="23707"/>
    <cellStyle name="Output 2 3 3 6" xfId="23708"/>
    <cellStyle name="Output 2 3 3 7" xfId="23709"/>
    <cellStyle name="Output 2 3 3 8" xfId="23710"/>
    <cellStyle name="Output 2 3 3 9" xfId="23711"/>
    <cellStyle name="Output 2 3 4" xfId="23712"/>
    <cellStyle name="Output 2 3 4 10" xfId="23713"/>
    <cellStyle name="Output 2 3 4 11" xfId="23714"/>
    <cellStyle name="Output 2 3 4 12" xfId="23715"/>
    <cellStyle name="Output 2 3 4 13" xfId="23716"/>
    <cellStyle name="Output 2 3 4 14" xfId="23717"/>
    <cellStyle name="Output 2 3 4 15" xfId="23718"/>
    <cellStyle name="Output 2 3 4 16" xfId="23719"/>
    <cellStyle name="Output 2 3 4 17" xfId="23720"/>
    <cellStyle name="Output 2 3 4 18" xfId="23721"/>
    <cellStyle name="Output 2 3 4 19" xfId="23722"/>
    <cellStyle name="Output 2 3 4 2" xfId="23723"/>
    <cellStyle name="Output 2 3 4 20" xfId="23724"/>
    <cellStyle name="Output 2 3 4 21" xfId="23725"/>
    <cellStyle name="Output 2 3 4 22" xfId="23726"/>
    <cellStyle name="Output 2 3 4 23" xfId="23727"/>
    <cellStyle name="Output 2 3 4 24" xfId="23728"/>
    <cellStyle name="Output 2 3 4 25" xfId="23729"/>
    <cellStyle name="Output 2 3 4 26" xfId="23730"/>
    <cellStyle name="Output 2 3 4 27" xfId="23731"/>
    <cellStyle name="Output 2 3 4 28" xfId="23732"/>
    <cellStyle name="Output 2 3 4 29" xfId="23733"/>
    <cellStyle name="Output 2 3 4 3" xfId="23734"/>
    <cellStyle name="Output 2 3 4 30" xfId="39416"/>
    <cellStyle name="Output 2 3 4 4" xfId="23735"/>
    <cellStyle name="Output 2 3 4 5" xfId="23736"/>
    <cellStyle name="Output 2 3 4 6" xfId="23737"/>
    <cellStyle name="Output 2 3 4 7" xfId="23738"/>
    <cellStyle name="Output 2 3 4 8" xfId="23739"/>
    <cellStyle name="Output 2 3 4 9" xfId="23740"/>
    <cellStyle name="Output 2 3 5" xfId="23741"/>
    <cellStyle name="Output 2 3 6" xfId="23742"/>
    <cellStyle name="Output 2 3 7" xfId="23743"/>
    <cellStyle name="Output 2 3 8" xfId="23744"/>
    <cellStyle name="Output 2 3 9" xfId="23745"/>
    <cellStyle name="Output 2 30" xfId="23746"/>
    <cellStyle name="Output 2 31" xfId="23747"/>
    <cellStyle name="Output 2 32" xfId="23748"/>
    <cellStyle name="Output 2 33" xfId="38621"/>
    <cellStyle name="Output 2 4" xfId="23749"/>
    <cellStyle name="Output 2 4 10" xfId="23750"/>
    <cellStyle name="Output 2 4 11" xfId="23751"/>
    <cellStyle name="Output 2 4 12" xfId="23752"/>
    <cellStyle name="Output 2 4 13" xfId="23753"/>
    <cellStyle name="Output 2 4 14" xfId="23754"/>
    <cellStyle name="Output 2 4 15" xfId="23755"/>
    <cellStyle name="Output 2 4 16" xfId="23756"/>
    <cellStyle name="Output 2 4 17" xfId="23757"/>
    <cellStyle name="Output 2 4 18" xfId="23758"/>
    <cellStyle name="Output 2 4 19" xfId="23759"/>
    <cellStyle name="Output 2 4 2" xfId="23760"/>
    <cellStyle name="Output 2 4 2 10" xfId="23761"/>
    <cellStyle name="Output 2 4 2 11" xfId="23762"/>
    <cellStyle name="Output 2 4 2 12" xfId="23763"/>
    <cellStyle name="Output 2 4 2 13" xfId="23764"/>
    <cellStyle name="Output 2 4 2 14" xfId="23765"/>
    <cellStyle name="Output 2 4 2 15" xfId="23766"/>
    <cellStyle name="Output 2 4 2 16" xfId="23767"/>
    <cellStyle name="Output 2 4 2 17" xfId="23768"/>
    <cellStyle name="Output 2 4 2 18" xfId="23769"/>
    <cellStyle name="Output 2 4 2 19" xfId="23770"/>
    <cellStyle name="Output 2 4 2 2" xfId="23771"/>
    <cellStyle name="Output 2 4 2 2 10" xfId="23772"/>
    <cellStyle name="Output 2 4 2 2 11" xfId="23773"/>
    <cellStyle name="Output 2 4 2 2 12" xfId="23774"/>
    <cellStyle name="Output 2 4 2 2 13" xfId="23775"/>
    <cellStyle name="Output 2 4 2 2 14" xfId="23776"/>
    <cellStyle name="Output 2 4 2 2 15" xfId="23777"/>
    <cellStyle name="Output 2 4 2 2 16" xfId="23778"/>
    <cellStyle name="Output 2 4 2 2 17" xfId="23779"/>
    <cellStyle name="Output 2 4 2 2 18" xfId="23780"/>
    <cellStyle name="Output 2 4 2 2 19" xfId="23781"/>
    <cellStyle name="Output 2 4 2 2 2" xfId="23782"/>
    <cellStyle name="Output 2 4 2 2 2 10" xfId="23783"/>
    <cellStyle name="Output 2 4 2 2 2 11" xfId="23784"/>
    <cellStyle name="Output 2 4 2 2 2 12" xfId="23785"/>
    <cellStyle name="Output 2 4 2 2 2 13" xfId="23786"/>
    <cellStyle name="Output 2 4 2 2 2 14" xfId="23787"/>
    <cellStyle name="Output 2 4 2 2 2 15" xfId="23788"/>
    <cellStyle name="Output 2 4 2 2 2 16" xfId="23789"/>
    <cellStyle name="Output 2 4 2 2 2 17" xfId="23790"/>
    <cellStyle name="Output 2 4 2 2 2 18" xfId="23791"/>
    <cellStyle name="Output 2 4 2 2 2 19" xfId="23792"/>
    <cellStyle name="Output 2 4 2 2 2 2" xfId="23793"/>
    <cellStyle name="Output 2 4 2 2 2 20" xfId="23794"/>
    <cellStyle name="Output 2 4 2 2 2 21" xfId="23795"/>
    <cellStyle name="Output 2 4 2 2 2 22" xfId="23796"/>
    <cellStyle name="Output 2 4 2 2 2 23" xfId="23797"/>
    <cellStyle name="Output 2 4 2 2 2 24" xfId="23798"/>
    <cellStyle name="Output 2 4 2 2 2 25" xfId="23799"/>
    <cellStyle name="Output 2 4 2 2 2 26" xfId="23800"/>
    <cellStyle name="Output 2 4 2 2 2 27" xfId="23801"/>
    <cellStyle name="Output 2 4 2 2 2 28" xfId="23802"/>
    <cellStyle name="Output 2 4 2 2 2 29" xfId="23803"/>
    <cellStyle name="Output 2 4 2 2 2 3" xfId="23804"/>
    <cellStyle name="Output 2 4 2 2 2 30" xfId="40144"/>
    <cellStyle name="Output 2 4 2 2 2 4" xfId="23805"/>
    <cellStyle name="Output 2 4 2 2 2 5" xfId="23806"/>
    <cellStyle name="Output 2 4 2 2 2 6" xfId="23807"/>
    <cellStyle name="Output 2 4 2 2 2 7" xfId="23808"/>
    <cellStyle name="Output 2 4 2 2 2 8" xfId="23809"/>
    <cellStyle name="Output 2 4 2 2 2 9" xfId="23810"/>
    <cellStyle name="Output 2 4 2 2 20" xfId="23811"/>
    <cellStyle name="Output 2 4 2 2 21" xfId="23812"/>
    <cellStyle name="Output 2 4 2 2 22" xfId="23813"/>
    <cellStyle name="Output 2 4 2 2 23" xfId="23814"/>
    <cellStyle name="Output 2 4 2 2 24" xfId="23815"/>
    <cellStyle name="Output 2 4 2 2 25" xfId="23816"/>
    <cellStyle name="Output 2 4 2 2 26" xfId="23817"/>
    <cellStyle name="Output 2 4 2 2 27" xfId="39111"/>
    <cellStyle name="Output 2 4 2 2 3" xfId="23818"/>
    <cellStyle name="Output 2 4 2 2 4" xfId="23819"/>
    <cellStyle name="Output 2 4 2 2 5" xfId="23820"/>
    <cellStyle name="Output 2 4 2 2 6" xfId="23821"/>
    <cellStyle name="Output 2 4 2 2 7" xfId="23822"/>
    <cellStyle name="Output 2 4 2 2 8" xfId="23823"/>
    <cellStyle name="Output 2 4 2 2 9" xfId="23824"/>
    <cellStyle name="Output 2 4 2 20" xfId="23825"/>
    <cellStyle name="Output 2 4 2 21" xfId="23826"/>
    <cellStyle name="Output 2 4 2 22" xfId="23827"/>
    <cellStyle name="Output 2 4 2 23" xfId="23828"/>
    <cellStyle name="Output 2 4 2 24" xfId="23829"/>
    <cellStyle name="Output 2 4 2 25" xfId="23830"/>
    <cellStyle name="Output 2 4 2 26" xfId="23831"/>
    <cellStyle name="Output 2 4 2 27" xfId="23832"/>
    <cellStyle name="Output 2 4 2 28" xfId="39110"/>
    <cellStyle name="Output 2 4 2 3" xfId="23833"/>
    <cellStyle name="Output 2 4 2 3 10" xfId="23834"/>
    <cellStyle name="Output 2 4 2 3 11" xfId="23835"/>
    <cellStyle name="Output 2 4 2 3 12" xfId="23836"/>
    <cellStyle name="Output 2 4 2 3 13" xfId="23837"/>
    <cellStyle name="Output 2 4 2 3 14" xfId="23838"/>
    <cellStyle name="Output 2 4 2 3 15" xfId="23839"/>
    <cellStyle name="Output 2 4 2 3 16" xfId="23840"/>
    <cellStyle name="Output 2 4 2 3 17" xfId="23841"/>
    <cellStyle name="Output 2 4 2 3 18" xfId="23842"/>
    <cellStyle name="Output 2 4 2 3 19" xfId="23843"/>
    <cellStyle name="Output 2 4 2 3 2" xfId="23844"/>
    <cellStyle name="Output 2 4 2 3 20" xfId="23845"/>
    <cellStyle name="Output 2 4 2 3 21" xfId="23846"/>
    <cellStyle name="Output 2 4 2 3 22" xfId="23847"/>
    <cellStyle name="Output 2 4 2 3 23" xfId="23848"/>
    <cellStyle name="Output 2 4 2 3 24" xfId="23849"/>
    <cellStyle name="Output 2 4 2 3 25" xfId="23850"/>
    <cellStyle name="Output 2 4 2 3 26" xfId="23851"/>
    <cellStyle name="Output 2 4 2 3 27" xfId="23852"/>
    <cellStyle name="Output 2 4 2 3 28" xfId="23853"/>
    <cellStyle name="Output 2 4 2 3 29" xfId="23854"/>
    <cellStyle name="Output 2 4 2 3 3" xfId="23855"/>
    <cellStyle name="Output 2 4 2 3 30" xfId="39889"/>
    <cellStyle name="Output 2 4 2 3 4" xfId="23856"/>
    <cellStyle name="Output 2 4 2 3 5" xfId="23857"/>
    <cellStyle name="Output 2 4 2 3 6" xfId="23858"/>
    <cellStyle name="Output 2 4 2 3 7" xfId="23859"/>
    <cellStyle name="Output 2 4 2 3 8" xfId="23860"/>
    <cellStyle name="Output 2 4 2 3 9" xfId="23861"/>
    <cellStyle name="Output 2 4 2 4" xfId="23862"/>
    <cellStyle name="Output 2 4 2 5" xfId="23863"/>
    <cellStyle name="Output 2 4 2 6" xfId="23864"/>
    <cellStyle name="Output 2 4 2 7" xfId="23865"/>
    <cellStyle name="Output 2 4 2 8" xfId="23866"/>
    <cellStyle name="Output 2 4 2 9" xfId="23867"/>
    <cellStyle name="Output 2 4 20" xfId="23868"/>
    <cellStyle name="Output 2 4 21" xfId="23869"/>
    <cellStyle name="Output 2 4 22" xfId="23870"/>
    <cellStyle name="Output 2 4 23" xfId="23871"/>
    <cellStyle name="Output 2 4 24" xfId="23872"/>
    <cellStyle name="Output 2 4 25" xfId="23873"/>
    <cellStyle name="Output 2 4 26" xfId="23874"/>
    <cellStyle name="Output 2 4 27" xfId="23875"/>
    <cellStyle name="Output 2 4 28" xfId="23876"/>
    <cellStyle name="Output 2 4 29" xfId="39109"/>
    <cellStyle name="Output 2 4 3" xfId="23877"/>
    <cellStyle name="Output 2 4 3 10" xfId="23878"/>
    <cellStyle name="Output 2 4 3 11" xfId="23879"/>
    <cellStyle name="Output 2 4 3 12" xfId="23880"/>
    <cellStyle name="Output 2 4 3 13" xfId="23881"/>
    <cellStyle name="Output 2 4 3 14" xfId="23882"/>
    <cellStyle name="Output 2 4 3 15" xfId="23883"/>
    <cellStyle name="Output 2 4 3 16" xfId="23884"/>
    <cellStyle name="Output 2 4 3 17" xfId="23885"/>
    <cellStyle name="Output 2 4 3 18" xfId="23886"/>
    <cellStyle name="Output 2 4 3 19" xfId="23887"/>
    <cellStyle name="Output 2 4 3 2" xfId="23888"/>
    <cellStyle name="Output 2 4 3 2 10" xfId="23889"/>
    <cellStyle name="Output 2 4 3 2 11" xfId="23890"/>
    <cellStyle name="Output 2 4 3 2 12" xfId="23891"/>
    <cellStyle name="Output 2 4 3 2 13" xfId="23892"/>
    <cellStyle name="Output 2 4 3 2 14" xfId="23893"/>
    <cellStyle name="Output 2 4 3 2 15" xfId="23894"/>
    <cellStyle name="Output 2 4 3 2 16" xfId="23895"/>
    <cellStyle name="Output 2 4 3 2 17" xfId="23896"/>
    <cellStyle name="Output 2 4 3 2 18" xfId="23897"/>
    <cellStyle name="Output 2 4 3 2 19" xfId="23898"/>
    <cellStyle name="Output 2 4 3 2 2" xfId="23899"/>
    <cellStyle name="Output 2 4 3 2 20" xfId="23900"/>
    <cellStyle name="Output 2 4 3 2 21" xfId="23901"/>
    <cellStyle name="Output 2 4 3 2 22" xfId="23902"/>
    <cellStyle name="Output 2 4 3 2 23" xfId="23903"/>
    <cellStyle name="Output 2 4 3 2 24" xfId="23904"/>
    <cellStyle name="Output 2 4 3 2 25" xfId="23905"/>
    <cellStyle name="Output 2 4 3 2 26" xfId="23906"/>
    <cellStyle name="Output 2 4 3 2 27" xfId="23907"/>
    <cellStyle name="Output 2 4 3 2 28" xfId="23908"/>
    <cellStyle name="Output 2 4 3 2 29" xfId="23909"/>
    <cellStyle name="Output 2 4 3 2 3" xfId="23910"/>
    <cellStyle name="Output 2 4 3 2 30" xfId="40089"/>
    <cellStyle name="Output 2 4 3 2 4" xfId="23911"/>
    <cellStyle name="Output 2 4 3 2 5" xfId="23912"/>
    <cellStyle name="Output 2 4 3 2 6" xfId="23913"/>
    <cellStyle name="Output 2 4 3 2 7" xfId="23914"/>
    <cellStyle name="Output 2 4 3 2 8" xfId="23915"/>
    <cellStyle name="Output 2 4 3 2 9" xfId="23916"/>
    <cellStyle name="Output 2 4 3 20" xfId="23917"/>
    <cellStyle name="Output 2 4 3 21" xfId="23918"/>
    <cellStyle name="Output 2 4 3 22" xfId="23919"/>
    <cellStyle name="Output 2 4 3 23" xfId="23920"/>
    <cellStyle name="Output 2 4 3 24" xfId="23921"/>
    <cellStyle name="Output 2 4 3 25" xfId="23922"/>
    <cellStyle name="Output 2 4 3 26" xfId="23923"/>
    <cellStyle name="Output 2 4 3 27" xfId="39112"/>
    <cellStyle name="Output 2 4 3 3" xfId="23924"/>
    <cellStyle name="Output 2 4 3 4" xfId="23925"/>
    <cellStyle name="Output 2 4 3 5" xfId="23926"/>
    <cellStyle name="Output 2 4 3 6" xfId="23927"/>
    <cellStyle name="Output 2 4 3 7" xfId="23928"/>
    <cellStyle name="Output 2 4 3 8" xfId="23929"/>
    <cellStyle name="Output 2 4 3 9" xfId="23930"/>
    <cellStyle name="Output 2 4 4" xfId="23931"/>
    <cellStyle name="Output 2 4 4 10" xfId="23932"/>
    <cellStyle name="Output 2 4 4 11" xfId="23933"/>
    <cellStyle name="Output 2 4 4 12" xfId="23934"/>
    <cellStyle name="Output 2 4 4 13" xfId="23935"/>
    <cellStyle name="Output 2 4 4 14" xfId="23936"/>
    <cellStyle name="Output 2 4 4 15" xfId="23937"/>
    <cellStyle name="Output 2 4 4 16" xfId="23938"/>
    <cellStyle name="Output 2 4 4 17" xfId="23939"/>
    <cellStyle name="Output 2 4 4 18" xfId="23940"/>
    <cellStyle name="Output 2 4 4 19" xfId="23941"/>
    <cellStyle name="Output 2 4 4 2" xfId="23942"/>
    <cellStyle name="Output 2 4 4 20" xfId="23943"/>
    <cellStyle name="Output 2 4 4 21" xfId="23944"/>
    <cellStyle name="Output 2 4 4 22" xfId="23945"/>
    <cellStyle name="Output 2 4 4 23" xfId="23946"/>
    <cellStyle name="Output 2 4 4 24" xfId="23947"/>
    <cellStyle name="Output 2 4 4 25" xfId="23948"/>
    <cellStyle name="Output 2 4 4 26" xfId="23949"/>
    <cellStyle name="Output 2 4 4 27" xfId="23950"/>
    <cellStyle name="Output 2 4 4 28" xfId="23951"/>
    <cellStyle name="Output 2 4 4 29" xfId="23952"/>
    <cellStyle name="Output 2 4 4 3" xfId="23953"/>
    <cellStyle name="Output 2 4 4 30" xfId="39580"/>
    <cellStyle name="Output 2 4 4 4" xfId="23954"/>
    <cellStyle name="Output 2 4 4 5" xfId="23955"/>
    <cellStyle name="Output 2 4 4 6" xfId="23956"/>
    <cellStyle name="Output 2 4 4 7" xfId="23957"/>
    <cellStyle name="Output 2 4 4 8" xfId="23958"/>
    <cellStyle name="Output 2 4 4 9" xfId="23959"/>
    <cellStyle name="Output 2 4 5" xfId="23960"/>
    <cellStyle name="Output 2 4 6" xfId="23961"/>
    <cellStyle name="Output 2 4 7" xfId="23962"/>
    <cellStyle name="Output 2 4 8" xfId="23963"/>
    <cellStyle name="Output 2 4 9" xfId="23964"/>
    <cellStyle name="Output 2 5" xfId="23965"/>
    <cellStyle name="Output 2 5 10" xfId="23966"/>
    <cellStyle name="Output 2 5 11" xfId="23967"/>
    <cellStyle name="Output 2 5 12" xfId="23968"/>
    <cellStyle name="Output 2 5 13" xfId="23969"/>
    <cellStyle name="Output 2 5 14" xfId="23970"/>
    <cellStyle name="Output 2 5 15" xfId="23971"/>
    <cellStyle name="Output 2 5 16" xfId="23972"/>
    <cellStyle name="Output 2 5 17" xfId="23973"/>
    <cellStyle name="Output 2 5 18" xfId="23974"/>
    <cellStyle name="Output 2 5 19" xfId="23975"/>
    <cellStyle name="Output 2 5 2" xfId="23976"/>
    <cellStyle name="Output 2 5 2 10" xfId="23977"/>
    <cellStyle name="Output 2 5 2 11" xfId="23978"/>
    <cellStyle name="Output 2 5 2 12" xfId="23979"/>
    <cellStyle name="Output 2 5 2 13" xfId="23980"/>
    <cellStyle name="Output 2 5 2 14" xfId="23981"/>
    <cellStyle name="Output 2 5 2 15" xfId="23982"/>
    <cellStyle name="Output 2 5 2 16" xfId="23983"/>
    <cellStyle name="Output 2 5 2 17" xfId="23984"/>
    <cellStyle name="Output 2 5 2 18" xfId="23985"/>
    <cellStyle name="Output 2 5 2 19" xfId="23986"/>
    <cellStyle name="Output 2 5 2 2" xfId="23987"/>
    <cellStyle name="Output 2 5 2 2 10" xfId="23988"/>
    <cellStyle name="Output 2 5 2 2 11" xfId="23989"/>
    <cellStyle name="Output 2 5 2 2 12" xfId="23990"/>
    <cellStyle name="Output 2 5 2 2 13" xfId="23991"/>
    <cellStyle name="Output 2 5 2 2 14" xfId="23992"/>
    <cellStyle name="Output 2 5 2 2 15" xfId="23993"/>
    <cellStyle name="Output 2 5 2 2 16" xfId="23994"/>
    <cellStyle name="Output 2 5 2 2 17" xfId="23995"/>
    <cellStyle name="Output 2 5 2 2 18" xfId="23996"/>
    <cellStyle name="Output 2 5 2 2 19" xfId="23997"/>
    <cellStyle name="Output 2 5 2 2 2" xfId="23998"/>
    <cellStyle name="Output 2 5 2 2 2 10" xfId="23999"/>
    <cellStyle name="Output 2 5 2 2 2 11" xfId="24000"/>
    <cellStyle name="Output 2 5 2 2 2 12" xfId="24001"/>
    <cellStyle name="Output 2 5 2 2 2 13" xfId="24002"/>
    <cellStyle name="Output 2 5 2 2 2 14" xfId="24003"/>
    <cellStyle name="Output 2 5 2 2 2 15" xfId="24004"/>
    <cellStyle name="Output 2 5 2 2 2 16" xfId="24005"/>
    <cellStyle name="Output 2 5 2 2 2 17" xfId="24006"/>
    <cellStyle name="Output 2 5 2 2 2 18" xfId="24007"/>
    <cellStyle name="Output 2 5 2 2 2 19" xfId="24008"/>
    <cellStyle name="Output 2 5 2 2 2 2" xfId="24009"/>
    <cellStyle name="Output 2 5 2 2 2 20" xfId="24010"/>
    <cellStyle name="Output 2 5 2 2 2 21" xfId="24011"/>
    <cellStyle name="Output 2 5 2 2 2 22" xfId="24012"/>
    <cellStyle name="Output 2 5 2 2 2 23" xfId="24013"/>
    <cellStyle name="Output 2 5 2 2 2 24" xfId="24014"/>
    <cellStyle name="Output 2 5 2 2 2 25" xfId="24015"/>
    <cellStyle name="Output 2 5 2 2 2 26" xfId="24016"/>
    <cellStyle name="Output 2 5 2 2 2 27" xfId="24017"/>
    <cellStyle name="Output 2 5 2 2 2 28" xfId="24018"/>
    <cellStyle name="Output 2 5 2 2 2 29" xfId="24019"/>
    <cellStyle name="Output 2 5 2 2 2 3" xfId="24020"/>
    <cellStyle name="Output 2 5 2 2 2 30" xfId="40139"/>
    <cellStyle name="Output 2 5 2 2 2 4" xfId="24021"/>
    <cellStyle name="Output 2 5 2 2 2 5" xfId="24022"/>
    <cellStyle name="Output 2 5 2 2 2 6" xfId="24023"/>
    <cellStyle name="Output 2 5 2 2 2 7" xfId="24024"/>
    <cellStyle name="Output 2 5 2 2 2 8" xfId="24025"/>
    <cellStyle name="Output 2 5 2 2 2 9" xfId="24026"/>
    <cellStyle name="Output 2 5 2 2 20" xfId="24027"/>
    <cellStyle name="Output 2 5 2 2 21" xfId="24028"/>
    <cellStyle name="Output 2 5 2 2 22" xfId="24029"/>
    <cellStyle name="Output 2 5 2 2 23" xfId="24030"/>
    <cellStyle name="Output 2 5 2 2 24" xfId="24031"/>
    <cellStyle name="Output 2 5 2 2 25" xfId="24032"/>
    <cellStyle name="Output 2 5 2 2 26" xfId="24033"/>
    <cellStyle name="Output 2 5 2 2 27" xfId="39115"/>
    <cellStyle name="Output 2 5 2 2 3" xfId="24034"/>
    <cellStyle name="Output 2 5 2 2 4" xfId="24035"/>
    <cellStyle name="Output 2 5 2 2 5" xfId="24036"/>
    <cellStyle name="Output 2 5 2 2 6" xfId="24037"/>
    <cellStyle name="Output 2 5 2 2 7" xfId="24038"/>
    <cellStyle name="Output 2 5 2 2 8" xfId="24039"/>
    <cellStyle name="Output 2 5 2 2 9" xfId="24040"/>
    <cellStyle name="Output 2 5 2 20" xfId="24041"/>
    <cellStyle name="Output 2 5 2 21" xfId="24042"/>
    <cellStyle name="Output 2 5 2 22" xfId="24043"/>
    <cellStyle name="Output 2 5 2 23" xfId="24044"/>
    <cellStyle name="Output 2 5 2 24" xfId="24045"/>
    <cellStyle name="Output 2 5 2 25" xfId="24046"/>
    <cellStyle name="Output 2 5 2 26" xfId="24047"/>
    <cellStyle name="Output 2 5 2 27" xfId="24048"/>
    <cellStyle name="Output 2 5 2 28" xfId="39114"/>
    <cellStyle name="Output 2 5 2 3" xfId="24049"/>
    <cellStyle name="Output 2 5 2 3 10" xfId="24050"/>
    <cellStyle name="Output 2 5 2 3 11" xfId="24051"/>
    <cellStyle name="Output 2 5 2 3 12" xfId="24052"/>
    <cellStyle name="Output 2 5 2 3 13" xfId="24053"/>
    <cellStyle name="Output 2 5 2 3 14" xfId="24054"/>
    <cellStyle name="Output 2 5 2 3 15" xfId="24055"/>
    <cellStyle name="Output 2 5 2 3 16" xfId="24056"/>
    <cellStyle name="Output 2 5 2 3 17" xfId="24057"/>
    <cellStyle name="Output 2 5 2 3 18" xfId="24058"/>
    <cellStyle name="Output 2 5 2 3 19" xfId="24059"/>
    <cellStyle name="Output 2 5 2 3 2" xfId="24060"/>
    <cellStyle name="Output 2 5 2 3 20" xfId="24061"/>
    <cellStyle name="Output 2 5 2 3 21" xfId="24062"/>
    <cellStyle name="Output 2 5 2 3 22" xfId="24063"/>
    <cellStyle name="Output 2 5 2 3 23" xfId="24064"/>
    <cellStyle name="Output 2 5 2 3 24" xfId="24065"/>
    <cellStyle name="Output 2 5 2 3 25" xfId="24066"/>
    <cellStyle name="Output 2 5 2 3 26" xfId="24067"/>
    <cellStyle name="Output 2 5 2 3 27" xfId="24068"/>
    <cellStyle name="Output 2 5 2 3 28" xfId="24069"/>
    <cellStyle name="Output 2 5 2 3 29" xfId="24070"/>
    <cellStyle name="Output 2 5 2 3 3" xfId="24071"/>
    <cellStyle name="Output 2 5 2 3 30" xfId="39884"/>
    <cellStyle name="Output 2 5 2 3 4" xfId="24072"/>
    <cellStyle name="Output 2 5 2 3 5" xfId="24073"/>
    <cellStyle name="Output 2 5 2 3 6" xfId="24074"/>
    <cellStyle name="Output 2 5 2 3 7" xfId="24075"/>
    <cellStyle name="Output 2 5 2 3 8" xfId="24076"/>
    <cellStyle name="Output 2 5 2 3 9" xfId="24077"/>
    <cellStyle name="Output 2 5 2 4" xfId="24078"/>
    <cellStyle name="Output 2 5 2 5" xfId="24079"/>
    <cellStyle name="Output 2 5 2 6" xfId="24080"/>
    <cellStyle name="Output 2 5 2 7" xfId="24081"/>
    <cellStyle name="Output 2 5 2 8" xfId="24082"/>
    <cellStyle name="Output 2 5 2 9" xfId="24083"/>
    <cellStyle name="Output 2 5 20" xfId="24084"/>
    <cellStyle name="Output 2 5 21" xfId="24085"/>
    <cellStyle name="Output 2 5 22" xfId="24086"/>
    <cellStyle name="Output 2 5 23" xfId="24087"/>
    <cellStyle name="Output 2 5 24" xfId="24088"/>
    <cellStyle name="Output 2 5 25" xfId="24089"/>
    <cellStyle name="Output 2 5 26" xfId="24090"/>
    <cellStyle name="Output 2 5 27" xfId="24091"/>
    <cellStyle name="Output 2 5 28" xfId="24092"/>
    <cellStyle name="Output 2 5 29" xfId="39113"/>
    <cellStyle name="Output 2 5 3" xfId="24093"/>
    <cellStyle name="Output 2 5 3 10" xfId="24094"/>
    <cellStyle name="Output 2 5 3 11" xfId="24095"/>
    <cellStyle name="Output 2 5 3 12" xfId="24096"/>
    <cellStyle name="Output 2 5 3 13" xfId="24097"/>
    <cellStyle name="Output 2 5 3 14" xfId="24098"/>
    <cellStyle name="Output 2 5 3 15" xfId="24099"/>
    <cellStyle name="Output 2 5 3 16" xfId="24100"/>
    <cellStyle name="Output 2 5 3 17" xfId="24101"/>
    <cellStyle name="Output 2 5 3 18" xfId="24102"/>
    <cellStyle name="Output 2 5 3 19" xfId="24103"/>
    <cellStyle name="Output 2 5 3 2" xfId="24104"/>
    <cellStyle name="Output 2 5 3 2 10" xfId="24105"/>
    <cellStyle name="Output 2 5 3 2 11" xfId="24106"/>
    <cellStyle name="Output 2 5 3 2 12" xfId="24107"/>
    <cellStyle name="Output 2 5 3 2 13" xfId="24108"/>
    <cellStyle name="Output 2 5 3 2 14" xfId="24109"/>
    <cellStyle name="Output 2 5 3 2 15" xfId="24110"/>
    <cellStyle name="Output 2 5 3 2 16" xfId="24111"/>
    <cellStyle name="Output 2 5 3 2 17" xfId="24112"/>
    <cellStyle name="Output 2 5 3 2 18" xfId="24113"/>
    <cellStyle name="Output 2 5 3 2 19" xfId="24114"/>
    <cellStyle name="Output 2 5 3 2 2" xfId="24115"/>
    <cellStyle name="Output 2 5 3 2 20" xfId="24116"/>
    <cellStyle name="Output 2 5 3 2 21" xfId="24117"/>
    <cellStyle name="Output 2 5 3 2 22" xfId="24118"/>
    <cellStyle name="Output 2 5 3 2 23" xfId="24119"/>
    <cellStyle name="Output 2 5 3 2 24" xfId="24120"/>
    <cellStyle name="Output 2 5 3 2 25" xfId="24121"/>
    <cellStyle name="Output 2 5 3 2 26" xfId="24122"/>
    <cellStyle name="Output 2 5 3 2 27" xfId="24123"/>
    <cellStyle name="Output 2 5 3 2 28" xfId="24124"/>
    <cellStyle name="Output 2 5 3 2 29" xfId="24125"/>
    <cellStyle name="Output 2 5 3 2 3" xfId="24126"/>
    <cellStyle name="Output 2 5 3 2 30" xfId="40095"/>
    <cellStyle name="Output 2 5 3 2 4" xfId="24127"/>
    <cellStyle name="Output 2 5 3 2 5" xfId="24128"/>
    <cellStyle name="Output 2 5 3 2 6" xfId="24129"/>
    <cellStyle name="Output 2 5 3 2 7" xfId="24130"/>
    <cellStyle name="Output 2 5 3 2 8" xfId="24131"/>
    <cellStyle name="Output 2 5 3 2 9" xfId="24132"/>
    <cellStyle name="Output 2 5 3 20" xfId="24133"/>
    <cellStyle name="Output 2 5 3 21" xfId="24134"/>
    <cellStyle name="Output 2 5 3 22" xfId="24135"/>
    <cellStyle name="Output 2 5 3 23" xfId="24136"/>
    <cellStyle name="Output 2 5 3 24" xfId="24137"/>
    <cellStyle name="Output 2 5 3 25" xfId="24138"/>
    <cellStyle name="Output 2 5 3 26" xfId="24139"/>
    <cellStyle name="Output 2 5 3 27" xfId="39116"/>
    <cellStyle name="Output 2 5 3 3" xfId="24140"/>
    <cellStyle name="Output 2 5 3 4" xfId="24141"/>
    <cellStyle name="Output 2 5 3 5" xfId="24142"/>
    <cellStyle name="Output 2 5 3 6" xfId="24143"/>
    <cellStyle name="Output 2 5 3 7" xfId="24144"/>
    <cellStyle name="Output 2 5 3 8" xfId="24145"/>
    <cellStyle name="Output 2 5 3 9" xfId="24146"/>
    <cellStyle name="Output 2 5 4" xfId="24147"/>
    <cellStyle name="Output 2 5 4 10" xfId="24148"/>
    <cellStyle name="Output 2 5 4 11" xfId="24149"/>
    <cellStyle name="Output 2 5 4 12" xfId="24150"/>
    <cellStyle name="Output 2 5 4 13" xfId="24151"/>
    <cellStyle name="Output 2 5 4 14" xfId="24152"/>
    <cellStyle name="Output 2 5 4 15" xfId="24153"/>
    <cellStyle name="Output 2 5 4 16" xfId="24154"/>
    <cellStyle name="Output 2 5 4 17" xfId="24155"/>
    <cellStyle name="Output 2 5 4 18" xfId="24156"/>
    <cellStyle name="Output 2 5 4 19" xfId="24157"/>
    <cellStyle name="Output 2 5 4 2" xfId="24158"/>
    <cellStyle name="Output 2 5 4 20" xfId="24159"/>
    <cellStyle name="Output 2 5 4 21" xfId="24160"/>
    <cellStyle name="Output 2 5 4 22" xfId="24161"/>
    <cellStyle name="Output 2 5 4 23" xfId="24162"/>
    <cellStyle name="Output 2 5 4 24" xfId="24163"/>
    <cellStyle name="Output 2 5 4 25" xfId="24164"/>
    <cellStyle name="Output 2 5 4 26" xfId="24165"/>
    <cellStyle name="Output 2 5 4 27" xfId="24166"/>
    <cellStyle name="Output 2 5 4 28" xfId="24167"/>
    <cellStyle name="Output 2 5 4 29" xfId="24168"/>
    <cellStyle name="Output 2 5 4 3" xfId="24169"/>
    <cellStyle name="Output 2 5 4 30" xfId="39631"/>
    <cellStyle name="Output 2 5 4 4" xfId="24170"/>
    <cellStyle name="Output 2 5 4 5" xfId="24171"/>
    <cellStyle name="Output 2 5 4 6" xfId="24172"/>
    <cellStyle name="Output 2 5 4 7" xfId="24173"/>
    <cellStyle name="Output 2 5 4 8" xfId="24174"/>
    <cellStyle name="Output 2 5 4 9" xfId="24175"/>
    <cellStyle name="Output 2 5 5" xfId="24176"/>
    <cellStyle name="Output 2 5 6" xfId="24177"/>
    <cellStyle name="Output 2 5 7" xfId="24178"/>
    <cellStyle name="Output 2 5 8" xfId="24179"/>
    <cellStyle name="Output 2 5 9" xfId="24180"/>
    <cellStyle name="Output 2 6" xfId="24181"/>
    <cellStyle name="Output 2 6 10" xfId="24182"/>
    <cellStyle name="Output 2 6 11" xfId="24183"/>
    <cellStyle name="Output 2 6 12" xfId="24184"/>
    <cellStyle name="Output 2 6 13" xfId="24185"/>
    <cellStyle name="Output 2 6 14" xfId="24186"/>
    <cellStyle name="Output 2 6 15" xfId="24187"/>
    <cellStyle name="Output 2 6 16" xfId="24188"/>
    <cellStyle name="Output 2 6 17" xfId="24189"/>
    <cellStyle name="Output 2 6 18" xfId="24190"/>
    <cellStyle name="Output 2 6 19" xfId="24191"/>
    <cellStyle name="Output 2 6 2" xfId="24192"/>
    <cellStyle name="Output 2 6 2 10" xfId="24193"/>
    <cellStyle name="Output 2 6 2 11" xfId="24194"/>
    <cellStyle name="Output 2 6 2 12" xfId="24195"/>
    <cellStyle name="Output 2 6 2 13" xfId="24196"/>
    <cellStyle name="Output 2 6 2 14" xfId="24197"/>
    <cellStyle name="Output 2 6 2 15" xfId="24198"/>
    <cellStyle name="Output 2 6 2 16" xfId="24199"/>
    <cellStyle name="Output 2 6 2 17" xfId="24200"/>
    <cellStyle name="Output 2 6 2 18" xfId="24201"/>
    <cellStyle name="Output 2 6 2 19" xfId="24202"/>
    <cellStyle name="Output 2 6 2 2" xfId="24203"/>
    <cellStyle name="Output 2 6 2 2 10" xfId="24204"/>
    <cellStyle name="Output 2 6 2 2 11" xfId="24205"/>
    <cellStyle name="Output 2 6 2 2 12" xfId="24206"/>
    <cellStyle name="Output 2 6 2 2 13" xfId="24207"/>
    <cellStyle name="Output 2 6 2 2 14" xfId="24208"/>
    <cellStyle name="Output 2 6 2 2 15" xfId="24209"/>
    <cellStyle name="Output 2 6 2 2 16" xfId="24210"/>
    <cellStyle name="Output 2 6 2 2 17" xfId="24211"/>
    <cellStyle name="Output 2 6 2 2 18" xfId="24212"/>
    <cellStyle name="Output 2 6 2 2 19" xfId="24213"/>
    <cellStyle name="Output 2 6 2 2 2" xfId="24214"/>
    <cellStyle name="Output 2 6 2 2 20" xfId="24215"/>
    <cellStyle name="Output 2 6 2 2 21" xfId="24216"/>
    <cellStyle name="Output 2 6 2 2 22" xfId="24217"/>
    <cellStyle name="Output 2 6 2 2 23" xfId="24218"/>
    <cellStyle name="Output 2 6 2 2 24" xfId="24219"/>
    <cellStyle name="Output 2 6 2 2 25" xfId="24220"/>
    <cellStyle name="Output 2 6 2 2 26" xfId="24221"/>
    <cellStyle name="Output 2 6 2 2 27" xfId="24222"/>
    <cellStyle name="Output 2 6 2 2 28" xfId="24223"/>
    <cellStyle name="Output 2 6 2 2 29" xfId="24224"/>
    <cellStyle name="Output 2 6 2 2 3" xfId="24225"/>
    <cellStyle name="Output 2 6 2 2 30" xfId="40147"/>
    <cellStyle name="Output 2 6 2 2 4" xfId="24226"/>
    <cellStyle name="Output 2 6 2 2 5" xfId="24227"/>
    <cellStyle name="Output 2 6 2 2 6" xfId="24228"/>
    <cellStyle name="Output 2 6 2 2 7" xfId="24229"/>
    <cellStyle name="Output 2 6 2 2 8" xfId="24230"/>
    <cellStyle name="Output 2 6 2 2 9" xfId="24231"/>
    <cellStyle name="Output 2 6 2 20" xfId="24232"/>
    <cellStyle name="Output 2 6 2 21" xfId="24233"/>
    <cellStyle name="Output 2 6 2 22" xfId="24234"/>
    <cellStyle name="Output 2 6 2 23" xfId="24235"/>
    <cellStyle name="Output 2 6 2 24" xfId="24236"/>
    <cellStyle name="Output 2 6 2 25" xfId="24237"/>
    <cellStyle name="Output 2 6 2 26" xfId="24238"/>
    <cellStyle name="Output 2 6 2 27" xfId="39118"/>
    <cellStyle name="Output 2 6 2 3" xfId="24239"/>
    <cellStyle name="Output 2 6 2 4" xfId="24240"/>
    <cellStyle name="Output 2 6 2 5" xfId="24241"/>
    <cellStyle name="Output 2 6 2 6" xfId="24242"/>
    <cellStyle name="Output 2 6 2 7" xfId="24243"/>
    <cellStyle name="Output 2 6 2 8" xfId="24244"/>
    <cellStyle name="Output 2 6 2 9" xfId="24245"/>
    <cellStyle name="Output 2 6 20" xfId="24246"/>
    <cellStyle name="Output 2 6 21" xfId="24247"/>
    <cellStyle name="Output 2 6 22" xfId="24248"/>
    <cellStyle name="Output 2 6 23" xfId="24249"/>
    <cellStyle name="Output 2 6 24" xfId="24250"/>
    <cellStyle name="Output 2 6 25" xfId="24251"/>
    <cellStyle name="Output 2 6 26" xfId="24252"/>
    <cellStyle name="Output 2 6 27" xfId="24253"/>
    <cellStyle name="Output 2 6 28" xfId="39117"/>
    <cellStyle name="Output 2 6 3" xfId="24254"/>
    <cellStyle name="Output 2 6 3 10" xfId="24255"/>
    <cellStyle name="Output 2 6 3 11" xfId="24256"/>
    <cellStyle name="Output 2 6 3 12" xfId="24257"/>
    <cellStyle name="Output 2 6 3 13" xfId="24258"/>
    <cellStyle name="Output 2 6 3 14" xfId="24259"/>
    <cellStyle name="Output 2 6 3 15" xfId="24260"/>
    <cellStyle name="Output 2 6 3 16" xfId="24261"/>
    <cellStyle name="Output 2 6 3 17" xfId="24262"/>
    <cellStyle name="Output 2 6 3 18" xfId="24263"/>
    <cellStyle name="Output 2 6 3 19" xfId="24264"/>
    <cellStyle name="Output 2 6 3 2" xfId="24265"/>
    <cellStyle name="Output 2 6 3 20" xfId="24266"/>
    <cellStyle name="Output 2 6 3 21" xfId="24267"/>
    <cellStyle name="Output 2 6 3 22" xfId="24268"/>
    <cellStyle name="Output 2 6 3 23" xfId="24269"/>
    <cellStyle name="Output 2 6 3 24" xfId="24270"/>
    <cellStyle name="Output 2 6 3 25" xfId="24271"/>
    <cellStyle name="Output 2 6 3 26" xfId="24272"/>
    <cellStyle name="Output 2 6 3 27" xfId="24273"/>
    <cellStyle name="Output 2 6 3 28" xfId="24274"/>
    <cellStyle name="Output 2 6 3 29" xfId="24275"/>
    <cellStyle name="Output 2 6 3 3" xfId="24276"/>
    <cellStyle name="Output 2 6 3 30" xfId="39892"/>
    <cellStyle name="Output 2 6 3 4" xfId="24277"/>
    <cellStyle name="Output 2 6 3 5" xfId="24278"/>
    <cellStyle name="Output 2 6 3 6" xfId="24279"/>
    <cellStyle name="Output 2 6 3 7" xfId="24280"/>
    <cellStyle name="Output 2 6 3 8" xfId="24281"/>
    <cellStyle name="Output 2 6 3 9" xfId="24282"/>
    <cellStyle name="Output 2 6 4" xfId="24283"/>
    <cellStyle name="Output 2 6 5" xfId="24284"/>
    <cellStyle name="Output 2 6 6" xfId="24285"/>
    <cellStyle name="Output 2 6 7" xfId="24286"/>
    <cellStyle name="Output 2 6 8" xfId="24287"/>
    <cellStyle name="Output 2 6 9" xfId="24288"/>
    <cellStyle name="Output 2 7" xfId="24289"/>
    <cellStyle name="Output 2 7 10" xfId="24290"/>
    <cellStyle name="Output 2 7 11" xfId="24291"/>
    <cellStyle name="Output 2 7 12" xfId="24292"/>
    <cellStyle name="Output 2 7 13" xfId="24293"/>
    <cellStyle name="Output 2 7 14" xfId="24294"/>
    <cellStyle name="Output 2 7 15" xfId="24295"/>
    <cellStyle name="Output 2 7 16" xfId="24296"/>
    <cellStyle name="Output 2 7 17" xfId="24297"/>
    <cellStyle name="Output 2 7 18" xfId="24298"/>
    <cellStyle name="Output 2 7 19" xfId="24299"/>
    <cellStyle name="Output 2 7 2" xfId="24300"/>
    <cellStyle name="Output 2 7 2 10" xfId="24301"/>
    <cellStyle name="Output 2 7 2 11" xfId="24302"/>
    <cellStyle name="Output 2 7 2 12" xfId="24303"/>
    <cellStyle name="Output 2 7 2 13" xfId="24304"/>
    <cellStyle name="Output 2 7 2 14" xfId="24305"/>
    <cellStyle name="Output 2 7 2 15" xfId="24306"/>
    <cellStyle name="Output 2 7 2 16" xfId="24307"/>
    <cellStyle name="Output 2 7 2 17" xfId="24308"/>
    <cellStyle name="Output 2 7 2 18" xfId="24309"/>
    <cellStyle name="Output 2 7 2 19" xfId="24310"/>
    <cellStyle name="Output 2 7 2 2" xfId="24311"/>
    <cellStyle name="Output 2 7 2 20" xfId="24312"/>
    <cellStyle name="Output 2 7 2 21" xfId="24313"/>
    <cellStyle name="Output 2 7 2 22" xfId="24314"/>
    <cellStyle name="Output 2 7 2 23" xfId="24315"/>
    <cellStyle name="Output 2 7 2 24" xfId="24316"/>
    <cellStyle name="Output 2 7 2 25" xfId="24317"/>
    <cellStyle name="Output 2 7 2 26" xfId="24318"/>
    <cellStyle name="Output 2 7 2 27" xfId="24319"/>
    <cellStyle name="Output 2 7 2 28" xfId="24320"/>
    <cellStyle name="Output 2 7 2 29" xfId="24321"/>
    <cellStyle name="Output 2 7 2 3" xfId="24322"/>
    <cellStyle name="Output 2 7 2 30" xfId="40064"/>
    <cellStyle name="Output 2 7 2 4" xfId="24323"/>
    <cellStyle name="Output 2 7 2 5" xfId="24324"/>
    <cellStyle name="Output 2 7 2 6" xfId="24325"/>
    <cellStyle name="Output 2 7 2 7" xfId="24326"/>
    <cellStyle name="Output 2 7 2 8" xfId="24327"/>
    <cellStyle name="Output 2 7 2 9" xfId="24328"/>
    <cellStyle name="Output 2 7 20" xfId="24329"/>
    <cellStyle name="Output 2 7 21" xfId="24330"/>
    <cellStyle name="Output 2 7 22" xfId="24331"/>
    <cellStyle name="Output 2 7 23" xfId="24332"/>
    <cellStyle name="Output 2 7 24" xfId="24333"/>
    <cellStyle name="Output 2 7 25" xfId="24334"/>
    <cellStyle name="Output 2 7 26" xfId="24335"/>
    <cellStyle name="Output 2 7 27" xfId="39119"/>
    <cellStyle name="Output 2 7 3" xfId="24336"/>
    <cellStyle name="Output 2 7 4" xfId="24337"/>
    <cellStyle name="Output 2 7 5" xfId="24338"/>
    <cellStyle name="Output 2 7 6" xfId="24339"/>
    <cellStyle name="Output 2 7 7" xfId="24340"/>
    <cellStyle name="Output 2 7 8" xfId="24341"/>
    <cellStyle name="Output 2 7 9" xfId="24342"/>
    <cellStyle name="Output 2 8" xfId="24343"/>
    <cellStyle name="Output 2 8 10" xfId="24344"/>
    <cellStyle name="Output 2 8 11" xfId="24345"/>
    <cellStyle name="Output 2 8 12" xfId="24346"/>
    <cellStyle name="Output 2 8 13" xfId="24347"/>
    <cellStyle name="Output 2 8 14" xfId="24348"/>
    <cellStyle name="Output 2 8 15" xfId="24349"/>
    <cellStyle name="Output 2 8 16" xfId="24350"/>
    <cellStyle name="Output 2 8 17" xfId="24351"/>
    <cellStyle name="Output 2 8 18" xfId="24352"/>
    <cellStyle name="Output 2 8 19" xfId="24353"/>
    <cellStyle name="Output 2 8 2" xfId="24354"/>
    <cellStyle name="Output 2 8 20" xfId="24355"/>
    <cellStyle name="Output 2 8 21" xfId="24356"/>
    <cellStyle name="Output 2 8 22" xfId="24357"/>
    <cellStyle name="Output 2 8 23" xfId="24358"/>
    <cellStyle name="Output 2 8 24" xfId="24359"/>
    <cellStyle name="Output 2 8 25" xfId="24360"/>
    <cellStyle name="Output 2 8 26" xfId="24361"/>
    <cellStyle name="Output 2 8 27" xfId="24362"/>
    <cellStyle name="Output 2 8 28" xfId="24363"/>
    <cellStyle name="Output 2 8 29" xfId="24364"/>
    <cellStyle name="Output 2 8 3" xfId="24365"/>
    <cellStyle name="Output 2 8 30" xfId="39414"/>
    <cellStyle name="Output 2 8 4" xfId="24366"/>
    <cellStyle name="Output 2 8 5" xfId="24367"/>
    <cellStyle name="Output 2 8 6" xfId="24368"/>
    <cellStyle name="Output 2 8 7" xfId="24369"/>
    <cellStyle name="Output 2 8 8" xfId="24370"/>
    <cellStyle name="Output 2 8 9" xfId="24371"/>
    <cellStyle name="Output 2 9" xfId="24372"/>
    <cellStyle name="Output 3" xfId="24373"/>
    <cellStyle name="Output 4" xfId="24374"/>
    <cellStyle name="Output 5" xfId="24375"/>
    <cellStyle name="Output 6" xfId="24376"/>
    <cellStyle name="Output 7" xfId="24377"/>
    <cellStyle name="Output 8" xfId="24378"/>
    <cellStyle name="Output 9" xfId="24379"/>
    <cellStyle name="Output heavy" xfId="24380"/>
    <cellStyle name="Output light" xfId="24381"/>
    <cellStyle name="Output light 2" xfId="40279"/>
    <cellStyle name="Output light 3" xfId="40280"/>
    <cellStyle name="Output light 4" xfId="40281"/>
    <cellStyle name="Page Number" xfId="356"/>
    <cellStyle name="Page Number 2" xfId="24382"/>
    <cellStyle name="Page Number 2 2" xfId="24383"/>
    <cellStyle name="Page Number 3" xfId="24384"/>
    <cellStyle name="Page Number 4" xfId="24385"/>
    <cellStyle name="Page Number 5" xfId="24386"/>
    <cellStyle name="Percent" xfId="36" builtinId="5" hidden="1"/>
    <cellStyle name="Percent [0]" xfId="357"/>
    <cellStyle name="Percent [0] 2" xfId="358"/>
    <cellStyle name="Percent [0] 2 2" xfId="24387"/>
    <cellStyle name="Percent [0] 2 2 2" xfId="24388"/>
    <cellStyle name="Percent [0] 2 2 2 10" xfId="24389"/>
    <cellStyle name="Percent [0] 2 2 2 11" xfId="24390"/>
    <cellStyle name="Percent [0] 2 2 2 12" xfId="24391"/>
    <cellStyle name="Percent [0] 2 2 2 13" xfId="24392"/>
    <cellStyle name="Percent [0] 2 2 2 14" xfId="24393"/>
    <cellStyle name="Percent [0] 2 2 2 15" xfId="24394"/>
    <cellStyle name="Percent [0] 2 2 2 16" xfId="24395"/>
    <cellStyle name="Percent [0] 2 2 2 17" xfId="24396"/>
    <cellStyle name="Percent [0] 2 2 2 18" xfId="24397"/>
    <cellStyle name="Percent [0] 2 2 2 19" xfId="24398"/>
    <cellStyle name="Percent [0] 2 2 2 2" xfId="24399"/>
    <cellStyle name="Percent [0] 2 2 2 2 10" xfId="24400"/>
    <cellStyle name="Percent [0] 2 2 2 2 11" xfId="24401"/>
    <cellStyle name="Percent [0] 2 2 2 2 12" xfId="24402"/>
    <cellStyle name="Percent [0] 2 2 2 2 13" xfId="24403"/>
    <cellStyle name="Percent [0] 2 2 2 2 14" xfId="24404"/>
    <cellStyle name="Percent [0] 2 2 2 2 15" xfId="24405"/>
    <cellStyle name="Percent [0] 2 2 2 2 16" xfId="24406"/>
    <cellStyle name="Percent [0] 2 2 2 2 17" xfId="24407"/>
    <cellStyle name="Percent [0] 2 2 2 2 18" xfId="24408"/>
    <cellStyle name="Percent [0] 2 2 2 2 19" xfId="24409"/>
    <cellStyle name="Percent [0] 2 2 2 2 2" xfId="24410"/>
    <cellStyle name="Percent [0] 2 2 2 2 2 10" xfId="24411"/>
    <cellStyle name="Percent [0] 2 2 2 2 2 11" xfId="24412"/>
    <cellStyle name="Percent [0] 2 2 2 2 2 12" xfId="24413"/>
    <cellStyle name="Percent [0] 2 2 2 2 2 13" xfId="24414"/>
    <cellStyle name="Percent [0] 2 2 2 2 2 14" xfId="24415"/>
    <cellStyle name="Percent [0] 2 2 2 2 2 15" xfId="24416"/>
    <cellStyle name="Percent [0] 2 2 2 2 2 16" xfId="24417"/>
    <cellStyle name="Percent [0] 2 2 2 2 2 17" xfId="24418"/>
    <cellStyle name="Percent [0] 2 2 2 2 2 18" xfId="24419"/>
    <cellStyle name="Percent [0] 2 2 2 2 2 19" xfId="24420"/>
    <cellStyle name="Percent [0] 2 2 2 2 2 2" xfId="24421"/>
    <cellStyle name="Percent [0] 2 2 2 2 2 20" xfId="24422"/>
    <cellStyle name="Percent [0] 2 2 2 2 2 21" xfId="24423"/>
    <cellStyle name="Percent [0] 2 2 2 2 2 22" xfId="24424"/>
    <cellStyle name="Percent [0] 2 2 2 2 2 23" xfId="24425"/>
    <cellStyle name="Percent [0] 2 2 2 2 2 24" xfId="24426"/>
    <cellStyle name="Percent [0] 2 2 2 2 2 25" xfId="24427"/>
    <cellStyle name="Percent [0] 2 2 2 2 2 26" xfId="24428"/>
    <cellStyle name="Percent [0] 2 2 2 2 2 27" xfId="24429"/>
    <cellStyle name="Percent [0] 2 2 2 2 2 28" xfId="24430"/>
    <cellStyle name="Percent [0] 2 2 2 2 2 29" xfId="24431"/>
    <cellStyle name="Percent [0] 2 2 2 2 2 3" xfId="24432"/>
    <cellStyle name="Percent [0] 2 2 2 2 2 30" xfId="24433"/>
    <cellStyle name="Percent [0] 2 2 2 2 2 31" xfId="24434"/>
    <cellStyle name="Percent [0] 2 2 2 2 2 32" xfId="24435"/>
    <cellStyle name="Percent [0] 2 2 2 2 2 4" xfId="24436"/>
    <cellStyle name="Percent [0] 2 2 2 2 2 5" xfId="24437"/>
    <cellStyle name="Percent [0] 2 2 2 2 2 6" xfId="24438"/>
    <cellStyle name="Percent [0] 2 2 2 2 2 7" xfId="24439"/>
    <cellStyle name="Percent [0] 2 2 2 2 2 8" xfId="24440"/>
    <cellStyle name="Percent [0] 2 2 2 2 2 9" xfId="24441"/>
    <cellStyle name="Percent [0] 2 2 2 2 20" xfId="24442"/>
    <cellStyle name="Percent [0] 2 2 2 2 21" xfId="24443"/>
    <cellStyle name="Percent [0] 2 2 2 2 22" xfId="24444"/>
    <cellStyle name="Percent [0] 2 2 2 2 23" xfId="24445"/>
    <cellStyle name="Percent [0] 2 2 2 2 24" xfId="24446"/>
    <cellStyle name="Percent [0] 2 2 2 2 25" xfId="24447"/>
    <cellStyle name="Percent [0] 2 2 2 2 26" xfId="24448"/>
    <cellStyle name="Percent [0] 2 2 2 2 27" xfId="24449"/>
    <cellStyle name="Percent [0] 2 2 2 2 28" xfId="24450"/>
    <cellStyle name="Percent [0] 2 2 2 2 29" xfId="24451"/>
    <cellStyle name="Percent [0] 2 2 2 2 3" xfId="24452"/>
    <cellStyle name="Percent [0] 2 2 2 2 30" xfId="24453"/>
    <cellStyle name="Percent [0] 2 2 2 2 31" xfId="24454"/>
    <cellStyle name="Percent [0] 2 2 2 2 32" xfId="24455"/>
    <cellStyle name="Percent [0] 2 2 2 2 33" xfId="24456"/>
    <cellStyle name="Percent [0] 2 2 2 2 34" xfId="24457"/>
    <cellStyle name="Percent [0] 2 2 2 2 35" xfId="39121"/>
    <cellStyle name="Percent [0] 2 2 2 2 4" xfId="24458"/>
    <cellStyle name="Percent [0] 2 2 2 2 5" xfId="24459"/>
    <cellStyle name="Percent [0] 2 2 2 2 6" xfId="24460"/>
    <cellStyle name="Percent [0] 2 2 2 2 7" xfId="24461"/>
    <cellStyle name="Percent [0] 2 2 2 2 8" xfId="24462"/>
    <cellStyle name="Percent [0] 2 2 2 2 9" xfId="24463"/>
    <cellStyle name="Percent [0] 2 2 2 20" xfId="24464"/>
    <cellStyle name="Percent [0] 2 2 2 21" xfId="24465"/>
    <cellStyle name="Percent [0] 2 2 2 22" xfId="24466"/>
    <cellStyle name="Percent [0] 2 2 2 23" xfId="24467"/>
    <cellStyle name="Percent [0] 2 2 2 24" xfId="24468"/>
    <cellStyle name="Percent [0] 2 2 2 25" xfId="24469"/>
    <cellStyle name="Percent [0] 2 2 2 26" xfId="24470"/>
    <cellStyle name="Percent [0] 2 2 2 27" xfId="24471"/>
    <cellStyle name="Percent [0] 2 2 2 28" xfId="24472"/>
    <cellStyle name="Percent [0] 2 2 2 29" xfId="24473"/>
    <cellStyle name="Percent [0] 2 2 2 3" xfId="24474"/>
    <cellStyle name="Percent [0] 2 2 2 3 10" xfId="24475"/>
    <cellStyle name="Percent [0] 2 2 2 3 11" xfId="24476"/>
    <cellStyle name="Percent [0] 2 2 2 3 12" xfId="24477"/>
    <cellStyle name="Percent [0] 2 2 2 3 13" xfId="24478"/>
    <cellStyle name="Percent [0] 2 2 2 3 14" xfId="24479"/>
    <cellStyle name="Percent [0] 2 2 2 3 15" xfId="24480"/>
    <cellStyle name="Percent [0] 2 2 2 3 16" xfId="24481"/>
    <cellStyle name="Percent [0] 2 2 2 3 17" xfId="24482"/>
    <cellStyle name="Percent [0] 2 2 2 3 18" xfId="24483"/>
    <cellStyle name="Percent [0] 2 2 2 3 19" xfId="24484"/>
    <cellStyle name="Percent [0] 2 2 2 3 2" xfId="24485"/>
    <cellStyle name="Percent [0] 2 2 2 3 20" xfId="24486"/>
    <cellStyle name="Percent [0] 2 2 2 3 21" xfId="24487"/>
    <cellStyle name="Percent [0] 2 2 2 3 22" xfId="24488"/>
    <cellStyle name="Percent [0] 2 2 2 3 23" xfId="24489"/>
    <cellStyle name="Percent [0] 2 2 2 3 24" xfId="24490"/>
    <cellStyle name="Percent [0] 2 2 2 3 25" xfId="24491"/>
    <cellStyle name="Percent [0] 2 2 2 3 26" xfId="24492"/>
    <cellStyle name="Percent [0] 2 2 2 3 27" xfId="24493"/>
    <cellStyle name="Percent [0] 2 2 2 3 28" xfId="24494"/>
    <cellStyle name="Percent [0] 2 2 2 3 29" xfId="24495"/>
    <cellStyle name="Percent [0] 2 2 2 3 3" xfId="24496"/>
    <cellStyle name="Percent [0] 2 2 2 3 30" xfId="24497"/>
    <cellStyle name="Percent [0] 2 2 2 3 31" xfId="24498"/>
    <cellStyle name="Percent [0] 2 2 2 3 32" xfId="24499"/>
    <cellStyle name="Percent [0] 2 2 2 3 4" xfId="24500"/>
    <cellStyle name="Percent [0] 2 2 2 3 5" xfId="24501"/>
    <cellStyle name="Percent [0] 2 2 2 3 6" xfId="24502"/>
    <cellStyle name="Percent [0] 2 2 2 3 7" xfId="24503"/>
    <cellStyle name="Percent [0] 2 2 2 3 8" xfId="24504"/>
    <cellStyle name="Percent [0] 2 2 2 3 9" xfId="24505"/>
    <cellStyle name="Percent [0] 2 2 2 30" xfId="24506"/>
    <cellStyle name="Percent [0] 2 2 2 31" xfId="24507"/>
    <cellStyle name="Percent [0] 2 2 2 32" xfId="24508"/>
    <cellStyle name="Percent [0] 2 2 2 33" xfId="24509"/>
    <cellStyle name="Percent [0] 2 2 2 34" xfId="24510"/>
    <cellStyle name="Percent [0] 2 2 2 35" xfId="24511"/>
    <cellStyle name="Percent [0] 2 2 2 36" xfId="39120"/>
    <cellStyle name="Percent [0] 2 2 2 4" xfId="24512"/>
    <cellStyle name="Percent [0] 2 2 2 5" xfId="24513"/>
    <cellStyle name="Percent [0] 2 2 2 6" xfId="24514"/>
    <cellStyle name="Percent [0] 2 2 2 7" xfId="24515"/>
    <cellStyle name="Percent [0] 2 2 2 8" xfId="24516"/>
    <cellStyle name="Percent [0] 2 2 2 9" xfId="24517"/>
    <cellStyle name="Percent [0] 2 2 3" xfId="24518"/>
    <cellStyle name="Percent [0] 2 2 3 10" xfId="24519"/>
    <cellStyle name="Percent [0] 2 2 3 11" xfId="24520"/>
    <cellStyle name="Percent [0] 2 2 3 12" xfId="24521"/>
    <cellStyle name="Percent [0] 2 2 3 13" xfId="24522"/>
    <cellStyle name="Percent [0] 2 2 3 14" xfId="24523"/>
    <cellStyle name="Percent [0] 2 2 3 15" xfId="24524"/>
    <cellStyle name="Percent [0] 2 2 3 16" xfId="24525"/>
    <cellStyle name="Percent [0] 2 2 3 17" xfId="24526"/>
    <cellStyle name="Percent [0] 2 2 3 18" xfId="24527"/>
    <cellStyle name="Percent [0] 2 2 3 19" xfId="24528"/>
    <cellStyle name="Percent [0] 2 2 3 2" xfId="24529"/>
    <cellStyle name="Percent [0] 2 2 3 2 10" xfId="24530"/>
    <cellStyle name="Percent [0] 2 2 3 2 11" xfId="24531"/>
    <cellStyle name="Percent [0] 2 2 3 2 12" xfId="24532"/>
    <cellStyle name="Percent [0] 2 2 3 2 13" xfId="24533"/>
    <cellStyle name="Percent [0] 2 2 3 2 14" xfId="24534"/>
    <cellStyle name="Percent [0] 2 2 3 2 15" xfId="24535"/>
    <cellStyle name="Percent [0] 2 2 3 2 16" xfId="24536"/>
    <cellStyle name="Percent [0] 2 2 3 2 17" xfId="24537"/>
    <cellStyle name="Percent [0] 2 2 3 2 18" xfId="24538"/>
    <cellStyle name="Percent [0] 2 2 3 2 19" xfId="24539"/>
    <cellStyle name="Percent [0] 2 2 3 2 2" xfId="24540"/>
    <cellStyle name="Percent [0] 2 2 3 2 2 10" xfId="24541"/>
    <cellStyle name="Percent [0] 2 2 3 2 2 11" xfId="24542"/>
    <cellStyle name="Percent [0] 2 2 3 2 2 12" xfId="24543"/>
    <cellStyle name="Percent [0] 2 2 3 2 2 13" xfId="24544"/>
    <cellStyle name="Percent [0] 2 2 3 2 2 14" xfId="24545"/>
    <cellStyle name="Percent [0] 2 2 3 2 2 15" xfId="24546"/>
    <cellStyle name="Percent [0] 2 2 3 2 2 16" xfId="24547"/>
    <cellStyle name="Percent [0] 2 2 3 2 2 17" xfId="24548"/>
    <cellStyle name="Percent [0] 2 2 3 2 2 18" xfId="24549"/>
    <cellStyle name="Percent [0] 2 2 3 2 2 19" xfId="24550"/>
    <cellStyle name="Percent [0] 2 2 3 2 2 2" xfId="24551"/>
    <cellStyle name="Percent [0] 2 2 3 2 2 20" xfId="24552"/>
    <cellStyle name="Percent [0] 2 2 3 2 2 21" xfId="24553"/>
    <cellStyle name="Percent [0] 2 2 3 2 2 22" xfId="24554"/>
    <cellStyle name="Percent [0] 2 2 3 2 2 23" xfId="24555"/>
    <cellStyle name="Percent [0] 2 2 3 2 2 24" xfId="24556"/>
    <cellStyle name="Percent [0] 2 2 3 2 2 25" xfId="24557"/>
    <cellStyle name="Percent [0] 2 2 3 2 2 26" xfId="24558"/>
    <cellStyle name="Percent [0] 2 2 3 2 2 27" xfId="24559"/>
    <cellStyle name="Percent [0] 2 2 3 2 2 28" xfId="24560"/>
    <cellStyle name="Percent [0] 2 2 3 2 2 29" xfId="24561"/>
    <cellStyle name="Percent [0] 2 2 3 2 2 3" xfId="24562"/>
    <cellStyle name="Percent [0] 2 2 3 2 2 30" xfId="24563"/>
    <cellStyle name="Percent [0] 2 2 3 2 2 31" xfId="24564"/>
    <cellStyle name="Percent [0] 2 2 3 2 2 32" xfId="24565"/>
    <cellStyle name="Percent [0] 2 2 3 2 2 4" xfId="24566"/>
    <cellStyle name="Percent [0] 2 2 3 2 2 5" xfId="24567"/>
    <cellStyle name="Percent [0] 2 2 3 2 2 6" xfId="24568"/>
    <cellStyle name="Percent [0] 2 2 3 2 2 7" xfId="24569"/>
    <cellStyle name="Percent [0] 2 2 3 2 2 8" xfId="24570"/>
    <cellStyle name="Percent [0] 2 2 3 2 2 9" xfId="24571"/>
    <cellStyle name="Percent [0] 2 2 3 2 20" xfId="24572"/>
    <cellStyle name="Percent [0] 2 2 3 2 21" xfId="24573"/>
    <cellStyle name="Percent [0] 2 2 3 2 22" xfId="24574"/>
    <cellStyle name="Percent [0] 2 2 3 2 23" xfId="24575"/>
    <cellStyle name="Percent [0] 2 2 3 2 24" xfId="24576"/>
    <cellStyle name="Percent [0] 2 2 3 2 25" xfId="24577"/>
    <cellStyle name="Percent [0] 2 2 3 2 26" xfId="24578"/>
    <cellStyle name="Percent [0] 2 2 3 2 27" xfId="24579"/>
    <cellStyle name="Percent [0] 2 2 3 2 28" xfId="24580"/>
    <cellStyle name="Percent [0] 2 2 3 2 29" xfId="24581"/>
    <cellStyle name="Percent [0] 2 2 3 2 3" xfId="24582"/>
    <cellStyle name="Percent [0] 2 2 3 2 30" xfId="24583"/>
    <cellStyle name="Percent [0] 2 2 3 2 31" xfId="24584"/>
    <cellStyle name="Percent [0] 2 2 3 2 32" xfId="24585"/>
    <cellStyle name="Percent [0] 2 2 3 2 33" xfId="24586"/>
    <cellStyle name="Percent [0] 2 2 3 2 34" xfId="24587"/>
    <cellStyle name="Percent [0] 2 2 3 2 35" xfId="39123"/>
    <cellStyle name="Percent [0] 2 2 3 2 4" xfId="24588"/>
    <cellStyle name="Percent [0] 2 2 3 2 5" xfId="24589"/>
    <cellStyle name="Percent [0] 2 2 3 2 6" xfId="24590"/>
    <cellStyle name="Percent [0] 2 2 3 2 7" xfId="24591"/>
    <cellStyle name="Percent [0] 2 2 3 2 8" xfId="24592"/>
    <cellStyle name="Percent [0] 2 2 3 2 9" xfId="24593"/>
    <cellStyle name="Percent [0] 2 2 3 20" xfId="24594"/>
    <cellStyle name="Percent [0] 2 2 3 21" xfId="24595"/>
    <cellStyle name="Percent [0] 2 2 3 22" xfId="24596"/>
    <cellStyle name="Percent [0] 2 2 3 23" xfId="24597"/>
    <cellStyle name="Percent [0] 2 2 3 24" xfId="24598"/>
    <cellStyle name="Percent [0] 2 2 3 25" xfId="24599"/>
    <cellStyle name="Percent [0] 2 2 3 26" xfId="24600"/>
    <cellStyle name="Percent [0] 2 2 3 27" xfId="24601"/>
    <cellStyle name="Percent [0] 2 2 3 28" xfId="24602"/>
    <cellStyle name="Percent [0] 2 2 3 29" xfId="24603"/>
    <cellStyle name="Percent [0] 2 2 3 3" xfId="24604"/>
    <cellStyle name="Percent [0] 2 2 3 3 10" xfId="24605"/>
    <cellStyle name="Percent [0] 2 2 3 3 11" xfId="24606"/>
    <cellStyle name="Percent [0] 2 2 3 3 12" xfId="24607"/>
    <cellStyle name="Percent [0] 2 2 3 3 13" xfId="24608"/>
    <cellStyle name="Percent [0] 2 2 3 3 14" xfId="24609"/>
    <cellStyle name="Percent [0] 2 2 3 3 15" xfId="24610"/>
    <cellStyle name="Percent [0] 2 2 3 3 16" xfId="24611"/>
    <cellStyle name="Percent [0] 2 2 3 3 17" xfId="24612"/>
    <cellStyle name="Percent [0] 2 2 3 3 18" xfId="24613"/>
    <cellStyle name="Percent [0] 2 2 3 3 19" xfId="24614"/>
    <cellStyle name="Percent [0] 2 2 3 3 2" xfId="24615"/>
    <cellStyle name="Percent [0] 2 2 3 3 20" xfId="24616"/>
    <cellStyle name="Percent [0] 2 2 3 3 21" xfId="24617"/>
    <cellStyle name="Percent [0] 2 2 3 3 22" xfId="24618"/>
    <cellStyle name="Percent [0] 2 2 3 3 23" xfId="24619"/>
    <cellStyle name="Percent [0] 2 2 3 3 24" xfId="24620"/>
    <cellStyle name="Percent [0] 2 2 3 3 25" xfId="24621"/>
    <cellStyle name="Percent [0] 2 2 3 3 26" xfId="24622"/>
    <cellStyle name="Percent [0] 2 2 3 3 27" xfId="24623"/>
    <cellStyle name="Percent [0] 2 2 3 3 28" xfId="24624"/>
    <cellStyle name="Percent [0] 2 2 3 3 29" xfId="24625"/>
    <cellStyle name="Percent [0] 2 2 3 3 3" xfId="24626"/>
    <cellStyle name="Percent [0] 2 2 3 3 30" xfId="24627"/>
    <cellStyle name="Percent [0] 2 2 3 3 31" xfId="24628"/>
    <cellStyle name="Percent [0] 2 2 3 3 32" xfId="24629"/>
    <cellStyle name="Percent [0] 2 2 3 3 4" xfId="24630"/>
    <cellStyle name="Percent [0] 2 2 3 3 5" xfId="24631"/>
    <cellStyle name="Percent [0] 2 2 3 3 6" xfId="24632"/>
    <cellStyle name="Percent [0] 2 2 3 3 7" xfId="24633"/>
    <cellStyle name="Percent [0] 2 2 3 3 8" xfId="24634"/>
    <cellStyle name="Percent [0] 2 2 3 3 9" xfId="24635"/>
    <cellStyle name="Percent [0] 2 2 3 30" xfId="24636"/>
    <cellStyle name="Percent [0] 2 2 3 31" xfId="24637"/>
    <cellStyle name="Percent [0] 2 2 3 32" xfId="24638"/>
    <cellStyle name="Percent [0] 2 2 3 33" xfId="24639"/>
    <cellStyle name="Percent [0] 2 2 3 34" xfId="24640"/>
    <cellStyle name="Percent [0] 2 2 3 35" xfId="24641"/>
    <cellStyle name="Percent [0] 2 2 3 36" xfId="39122"/>
    <cellStyle name="Percent [0] 2 2 3 4" xfId="24642"/>
    <cellStyle name="Percent [0] 2 2 3 5" xfId="24643"/>
    <cellStyle name="Percent [0] 2 2 3 6" xfId="24644"/>
    <cellStyle name="Percent [0] 2 2 3 7" xfId="24645"/>
    <cellStyle name="Percent [0] 2 2 3 8" xfId="24646"/>
    <cellStyle name="Percent [0] 2 2 3 9" xfId="24647"/>
    <cellStyle name="Percent [0] 2 2 4" xfId="24648"/>
    <cellStyle name="Percent [0] 2 2 5" xfId="24649"/>
    <cellStyle name="Percent [0] 2 2 5 10" xfId="24650"/>
    <cellStyle name="Percent [0] 2 2 5 11" xfId="24651"/>
    <cellStyle name="Percent [0] 2 2 5 12" xfId="24652"/>
    <cellStyle name="Percent [0] 2 2 5 13" xfId="24653"/>
    <cellStyle name="Percent [0] 2 2 5 14" xfId="24654"/>
    <cellStyle name="Percent [0] 2 2 5 15" xfId="24655"/>
    <cellStyle name="Percent [0] 2 2 5 16" xfId="24656"/>
    <cellStyle name="Percent [0] 2 2 5 17" xfId="24657"/>
    <cellStyle name="Percent [0] 2 2 5 18" xfId="24658"/>
    <cellStyle name="Percent [0] 2 2 5 19" xfId="24659"/>
    <cellStyle name="Percent [0] 2 2 5 2" xfId="24660"/>
    <cellStyle name="Percent [0] 2 2 5 2 10" xfId="24661"/>
    <cellStyle name="Percent [0] 2 2 5 2 11" xfId="24662"/>
    <cellStyle name="Percent [0] 2 2 5 2 12" xfId="24663"/>
    <cellStyle name="Percent [0] 2 2 5 2 13" xfId="24664"/>
    <cellStyle name="Percent [0] 2 2 5 2 14" xfId="24665"/>
    <cellStyle name="Percent [0] 2 2 5 2 15" xfId="24666"/>
    <cellStyle name="Percent [0] 2 2 5 2 16" xfId="24667"/>
    <cellStyle name="Percent [0] 2 2 5 2 17" xfId="24668"/>
    <cellStyle name="Percent [0] 2 2 5 2 18" xfId="24669"/>
    <cellStyle name="Percent [0] 2 2 5 2 19" xfId="24670"/>
    <cellStyle name="Percent [0] 2 2 5 2 2" xfId="24671"/>
    <cellStyle name="Percent [0] 2 2 5 2 2 10" xfId="24672"/>
    <cellStyle name="Percent [0] 2 2 5 2 2 11" xfId="24673"/>
    <cellStyle name="Percent [0] 2 2 5 2 2 12" xfId="24674"/>
    <cellStyle name="Percent [0] 2 2 5 2 2 13" xfId="24675"/>
    <cellStyle name="Percent [0] 2 2 5 2 2 14" xfId="24676"/>
    <cellStyle name="Percent [0] 2 2 5 2 2 15" xfId="24677"/>
    <cellStyle name="Percent [0] 2 2 5 2 2 16" xfId="24678"/>
    <cellStyle name="Percent [0] 2 2 5 2 2 17" xfId="24679"/>
    <cellStyle name="Percent [0] 2 2 5 2 2 18" xfId="24680"/>
    <cellStyle name="Percent [0] 2 2 5 2 2 19" xfId="24681"/>
    <cellStyle name="Percent [0] 2 2 5 2 2 2" xfId="24682"/>
    <cellStyle name="Percent [0] 2 2 5 2 2 20" xfId="24683"/>
    <cellStyle name="Percent [0] 2 2 5 2 2 21" xfId="24684"/>
    <cellStyle name="Percent [0] 2 2 5 2 2 22" xfId="24685"/>
    <cellStyle name="Percent [0] 2 2 5 2 2 23" xfId="24686"/>
    <cellStyle name="Percent [0] 2 2 5 2 2 24" xfId="24687"/>
    <cellStyle name="Percent [0] 2 2 5 2 2 25" xfId="24688"/>
    <cellStyle name="Percent [0] 2 2 5 2 2 26" xfId="24689"/>
    <cellStyle name="Percent [0] 2 2 5 2 2 27" xfId="24690"/>
    <cellStyle name="Percent [0] 2 2 5 2 2 28" xfId="24691"/>
    <cellStyle name="Percent [0] 2 2 5 2 2 29" xfId="24692"/>
    <cellStyle name="Percent [0] 2 2 5 2 2 3" xfId="24693"/>
    <cellStyle name="Percent [0] 2 2 5 2 2 30" xfId="24694"/>
    <cellStyle name="Percent [0] 2 2 5 2 2 31" xfId="24695"/>
    <cellStyle name="Percent [0] 2 2 5 2 2 32" xfId="24696"/>
    <cellStyle name="Percent [0] 2 2 5 2 2 4" xfId="24697"/>
    <cellStyle name="Percent [0] 2 2 5 2 2 5" xfId="24698"/>
    <cellStyle name="Percent [0] 2 2 5 2 2 6" xfId="24699"/>
    <cellStyle name="Percent [0] 2 2 5 2 2 7" xfId="24700"/>
    <cellStyle name="Percent [0] 2 2 5 2 2 8" xfId="24701"/>
    <cellStyle name="Percent [0] 2 2 5 2 2 9" xfId="24702"/>
    <cellStyle name="Percent [0] 2 2 5 2 20" xfId="24703"/>
    <cellStyle name="Percent [0] 2 2 5 2 21" xfId="24704"/>
    <cellStyle name="Percent [0] 2 2 5 2 22" xfId="24705"/>
    <cellStyle name="Percent [0] 2 2 5 2 23" xfId="24706"/>
    <cellStyle name="Percent [0] 2 2 5 2 24" xfId="24707"/>
    <cellStyle name="Percent [0] 2 2 5 2 25" xfId="24708"/>
    <cellStyle name="Percent [0] 2 2 5 2 26" xfId="24709"/>
    <cellStyle name="Percent [0] 2 2 5 2 27" xfId="24710"/>
    <cellStyle name="Percent [0] 2 2 5 2 28" xfId="24711"/>
    <cellStyle name="Percent [0] 2 2 5 2 29" xfId="24712"/>
    <cellStyle name="Percent [0] 2 2 5 2 3" xfId="24713"/>
    <cellStyle name="Percent [0] 2 2 5 2 30" xfId="24714"/>
    <cellStyle name="Percent [0] 2 2 5 2 31" xfId="24715"/>
    <cellStyle name="Percent [0] 2 2 5 2 32" xfId="24716"/>
    <cellStyle name="Percent [0] 2 2 5 2 33" xfId="24717"/>
    <cellStyle name="Percent [0] 2 2 5 2 34" xfId="24718"/>
    <cellStyle name="Percent [0] 2 2 5 2 35" xfId="39125"/>
    <cellStyle name="Percent [0] 2 2 5 2 4" xfId="24719"/>
    <cellStyle name="Percent [0] 2 2 5 2 5" xfId="24720"/>
    <cellStyle name="Percent [0] 2 2 5 2 6" xfId="24721"/>
    <cellStyle name="Percent [0] 2 2 5 2 7" xfId="24722"/>
    <cellStyle name="Percent [0] 2 2 5 2 8" xfId="24723"/>
    <cellStyle name="Percent [0] 2 2 5 2 9" xfId="24724"/>
    <cellStyle name="Percent [0] 2 2 5 20" xfId="24725"/>
    <cellStyle name="Percent [0] 2 2 5 21" xfId="24726"/>
    <cellStyle name="Percent [0] 2 2 5 22" xfId="24727"/>
    <cellStyle name="Percent [0] 2 2 5 23" xfId="24728"/>
    <cellStyle name="Percent [0] 2 2 5 24" xfId="24729"/>
    <cellStyle name="Percent [0] 2 2 5 25" xfId="24730"/>
    <cellStyle name="Percent [0] 2 2 5 26" xfId="24731"/>
    <cellStyle name="Percent [0] 2 2 5 27" xfId="24732"/>
    <cellStyle name="Percent [0] 2 2 5 28" xfId="24733"/>
    <cellStyle name="Percent [0] 2 2 5 29" xfId="24734"/>
    <cellStyle name="Percent [0] 2 2 5 3" xfId="24735"/>
    <cellStyle name="Percent [0] 2 2 5 3 10" xfId="24736"/>
    <cellStyle name="Percent [0] 2 2 5 3 11" xfId="24737"/>
    <cellStyle name="Percent [0] 2 2 5 3 12" xfId="24738"/>
    <cellStyle name="Percent [0] 2 2 5 3 13" xfId="24739"/>
    <cellStyle name="Percent [0] 2 2 5 3 14" xfId="24740"/>
    <cellStyle name="Percent [0] 2 2 5 3 15" xfId="24741"/>
    <cellStyle name="Percent [0] 2 2 5 3 16" xfId="24742"/>
    <cellStyle name="Percent [0] 2 2 5 3 17" xfId="24743"/>
    <cellStyle name="Percent [0] 2 2 5 3 18" xfId="24744"/>
    <cellStyle name="Percent [0] 2 2 5 3 19" xfId="24745"/>
    <cellStyle name="Percent [0] 2 2 5 3 2" xfId="24746"/>
    <cellStyle name="Percent [0] 2 2 5 3 2 10" xfId="24747"/>
    <cellStyle name="Percent [0] 2 2 5 3 2 11" xfId="24748"/>
    <cellStyle name="Percent [0] 2 2 5 3 2 12" xfId="24749"/>
    <cellStyle name="Percent [0] 2 2 5 3 2 13" xfId="24750"/>
    <cellStyle name="Percent [0] 2 2 5 3 2 14" xfId="24751"/>
    <cellStyle name="Percent [0] 2 2 5 3 2 15" xfId="24752"/>
    <cellStyle name="Percent [0] 2 2 5 3 2 16" xfId="24753"/>
    <cellStyle name="Percent [0] 2 2 5 3 2 17" xfId="24754"/>
    <cellStyle name="Percent [0] 2 2 5 3 2 18" xfId="24755"/>
    <cellStyle name="Percent [0] 2 2 5 3 2 19" xfId="24756"/>
    <cellStyle name="Percent [0] 2 2 5 3 2 2" xfId="24757"/>
    <cellStyle name="Percent [0] 2 2 5 3 2 20" xfId="24758"/>
    <cellStyle name="Percent [0] 2 2 5 3 2 21" xfId="24759"/>
    <cellStyle name="Percent [0] 2 2 5 3 2 22" xfId="24760"/>
    <cellStyle name="Percent [0] 2 2 5 3 2 23" xfId="24761"/>
    <cellStyle name="Percent [0] 2 2 5 3 2 24" xfId="24762"/>
    <cellStyle name="Percent [0] 2 2 5 3 2 25" xfId="24763"/>
    <cellStyle name="Percent [0] 2 2 5 3 2 26" xfId="24764"/>
    <cellStyle name="Percent [0] 2 2 5 3 2 27" xfId="24765"/>
    <cellStyle name="Percent [0] 2 2 5 3 2 28" xfId="24766"/>
    <cellStyle name="Percent [0] 2 2 5 3 2 29" xfId="24767"/>
    <cellStyle name="Percent [0] 2 2 5 3 2 3" xfId="24768"/>
    <cellStyle name="Percent [0] 2 2 5 3 2 30" xfId="24769"/>
    <cellStyle name="Percent [0] 2 2 5 3 2 31" xfId="24770"/>
    <cellStyle name="Percent [0] 2 2 5 3 2 32" xfId="24771"/>
    <cellStyle name="Percent [0] 2 2 5 3 2 4" xfId="24772"/>
    <cellStyle name="Percent [0] 2 2 5 3 2 5" xfId="24773"/>
    <cellStyle name="Percent [0] 2 2 5 3 2 6" xfId="24774"/>
    <cellStyle name="Percent [0] 2 2 5 3 2 7" xfId="24775"/>
    <cellStyle name="Percent [0] 2 2 5 3 2 8" xfId="24776"/>
    <cellStyle name="Percent [0] 2 2 5 3 2 9" xfId="24777"/>
    <cellStyle name="Percent [0] 2 2 5 3 20" xfId="24778"/>
    <cellStyle name="Percent [0] 2 2 5 3 21" xfId="24779"/>
    <cellStyle name="Percent [0] 2 2 5 3 22" xfId="24780"/>
    <cellStyle name="Percent [0] 2 2 5 3 23" xfId="24781"/>
    <cellStyle name="Percent [0] 2 2 5 3 24" xfId="24782"/>
    <cellStyle name="Percent [0] 2 2 5 3 25" xfId="24783"/>
    <cellStyle name="Percent [0] 2 2 5 3 26" xfId="24784"/>
    <cellStyle name="Percent [0] 2 2 5 3 27" xfId="24785"/>
    <cellStyle name="Percent [0] 2 2 5 3 28" xfId="24786"/>
    <cellStyle name="Percent [0] 2 2 5 3 29" xfId="24787"/>
    <cellStyle name="Percent [0] 2 2 5 3 3" xfId="24788"/>
    <cellStyle name="Percent [0] 2 2 5 3 30" xfId="24789"/>
    <cellStyle name="Percent [0] 2 2 5 3 31" xfId="24790"/>
    <cellStyle name="Percent [0] 2 2 5 3 32" xfId="24791"/>
    <cellStyle name="Percent [0] 2 2 5 3 33" xfId="24792"/>
    <cellStyle name="Percent [0] 2 2 5 3 34" xfId="24793"/>
    <cellStyle name="Percent [0] 2 2 5 3 35" xfId="39126"/>
    <cellStyle name="Percent [0] 2 2 5 3 4" xfId="24794"/>
    <cellStyle name="Percent [0] 2 2 5 3 5" xfId="24795"/>
    <cellStyle name="Percent [0] 2 2 5 3 6" xfId="24796"/>
    <cellStyle name="Percent [0] 2 2 5 3 7" xfId="24797"/>
    <cellStyle name="Percent [0] 2 2 5 3 8" xfId="24798"/>
    <cellStyle name="Percent [0] 2 2 5 3 9" xfId="24799"/>
    <cellStyle name="Percent [0] 2 2 5 30" xfId="24800"/>
    <cellStyle name="Percent [0] 2 2 5 31" xfId="24801"/>
    <cellStyle name="Percent [0] 2 2 5 32" xfId="24802"/>
    <cellStyle name="Percent [0] 2 2 5 33" xfId="24803"/>
    <cellStyle name="Percent [0] 2 2 5 34" xfId="24804"/>
    <cellStyle name="Percent [0] 2 2 5 35" xfId="24805"/>
    <cellStyle name="Percent [0] 2 2 5 36" xfId="24806"/>
    <cellStyle name="Percent [0] 2 2 5 37" xfId="39124"/>
    <cellStyle name="Percent [0] 2 2 5 4" xfId="24807"/>
    <cellStyle name="Percent [0] 2 2 5 4 10" xfId="24808"/>
    <cellStyle name="Percent [0] 2 2 5 4 11" xfId="24809"/>
    <cellStyle name="Percent [0] 2 2 5 4 12" xfId="24810"/>
    <cellStyle name="Percent [0] 2 2 5 4 13" xfId="24811"/>
    <cellStyle name="Percent [0] 2 2 5 4 14" xfId="39905"/>
    <cellStyle name="Percent [0] 2 2 5 4 2" xfId="24812"/>
    <cellStyle name="Percent [0] 2 2 5 4 3" xfId="24813"/>
    <cellStyle name="Percent [0] 2 2 5 4 4" xfId="24814"/>
    <cellStyle name="Percent [0] 2 2 5 4 5" xfId="24815"/>
    <cellStyle name="Percent [0] 2 2 5 4 6" xfId="24816"/>
    <cellStyle name="Percent [0] 2 2 5 4 7" xfId="24817"/>
    <cellStyle name="Percent [0] 2 2 5 4 8" xfId="24818"/>
    <cellStyle name="Percent [0] 2 2 5 4 9" xfId="24819"/>
    <cellStyle name="Percent [0] 2 2 5 5" xfId="24820"/>
    <cellStyle name="Percent [0] 2 2 5 6" xfId="24821"/>
    <cellStyle name="Percent [0] 2 2 5 7" xfId="24822"/>
    <cellStyle name="Percent [0] 2 2 5 8" xfId="24823"/>
    <cellStyle name="Percent [0] 2 2 5 9" xfId="24824"/>
    <cellStyle name="Percent [0] 2 2 6" xfId="24825"/>
    <cellStyle name="Percent [0] 2 2 6 10" xfId="24826"/>
    <cellStyle name="Percent [0] 2 2 6 11" xfId="24827"/>
    <cellStyle name="Percent [0] 2 2 6 12" xfId="24828"/>
    <cellStyle name="Percent [0] 2 2 6 13" xfId="24829"/>
    <cellStyle name="Percent [0] 2 2 6 14" xfId="24830"/>
    <cellStyle name="Percent [0] 2 2 6 15" xfId="24831"/>
    <cellStyle name="Percent [0] 2 2 6 16" xfId="24832"/>
    <cellStyle name="Percent [0] 2 2 6 17" xfId="24833"/>
    <cellStyle name="Percent [0] 2 2 6 18" xfId="24834"/>
    <cellStyle name="Percent [0] 2 2 6 19" xfId="24835"/>
    <cellStyle name="Percent [0] 2 2 6 2" xfId="24836"/>
    <cellStyle name="Percent [0] 2 2 6 2 10" xfId="24837"/>
    <cellStyle name="Percent [0] 2 2 6 2 11" xfId="24838"/>
    <cellStyle name="Percent [0] 2 2 6 2 12" xfId="24839"/>
    <cellStyle name="Percent [0] 2 2 6 2 13" xfId="24840"/>
    <cellStyle name="Percent [0] 2 2 6 2 14" xfId="24841"/>
    <cellStyle name="Percent [0] 2 2 6 2 15" xfId="24842"/>
    <cellStyle name="Percent [0] 2 2 6 2 16" xfId="24843"/>
    <cellStyle name="Percent [0] 2 2 6 2 17" xfId="24844"/>
    <cellStyle name="Percent [0] 2 2 6 2 18" xfId="24845"/>
    <cellStyle name="Percent [0] 2 2 6 2 19" xfId="24846"/>
    <cellStyle name="Percent [0] 2 2 6 2 2" xfId="24847"/>
    <cellStyle name="Percent [0] 2 2 6 2 20" xfId="24848"/>
    <cellStyle name="Percent [0] 2 2 6 2 21" xfId="24849"/>
    <cellStyle name="Percent [0] 2 2 6 2 22" xfId="24850"/>
    <cellStyle name="Percent [0] 2 2 6 2 23" xfId="24851"/>
    <cellStyle name="Percent [0] 2 2 6 2 24" xfId="24852"/>
    <cellStyle name="Percent [0] 2 2 6 2 25" xfId="24853"/>
    <cellStyle name="Percent [0] 2 2 6 2 26" xfId="24854"/>
    <cellStyle name="Percent [0] 2 2 6 2 27" xfId="24855"/>
    <cellStyle name="Percent [0] 2 2 6 2 28" xfId="24856"/>
    <cellStyle name="Percent [0] 2 2 6 2 29" xfId="24857"/>
    <cellStyle name="Percent [0] 2 2 6 2 3" xfId="24858"/>
    <cellStyle name="Percent [0] 2 2 6 2 30" xfId="24859"/>
    <cellStyle name="Percent [0] 2 2 6 2 31" xfId="24860"/>
    <cellStyle name="Percent [0] 2 2 6 2 32" xfId="24861"/>
    <cellStyle name="Percent [0] 2 2 6 2 4" xfId="24862"/>
    <cellStyle name="Percent [0] 2 2 6 2 5" xfId="24863"/>
    <cellStyle name="Percent [0] 2 2 6 2 6" xfId="24864"/>
    <cellStyle name="Percent [0] 2 2 6 2 7" xfId="24865"/>
    <cellStyle name="Percent [0] 2 2 6 2 8" xfId="24866"/>
    <cellStyle name="Percent [0] 2 2 6 2 9" xfId="24867"/>
    <cellStyle name="Percent [0] 2 2 6 20" xfId="24868"/>
    <cellStyle name="Percent [0] 2 2 6 21" xfId="24869"/>
    <cellStyle name="Percent [0] 2 2 6 22" xfId="24870"/>
    <cellStyle name="Percent [0] 2 2 6 23" xfId="24871"/>
    <cellStyle name="Percent [0] 2 2 6 24" xfId="24872"/>
    <cellStyle name="Percent [0] 2 2 6 25" xfId="24873"/>
    <cellStyle name="Percent [0] 2 2 6 26" xfId="24874"/>
    <cellStyle name="Percent [0] 2 2 6 27" xfId="24875"/>
    <cellStyle name="Percent [0] 2 2 6 28" xfId="24876"/>
    <cellStyle name="Percent [0] 2 2 6 29" xfId="24877"/>
    <cellStyle name="Percent [0] 2 2 6 3" xfId="24878"/>
    <cellStyle name="Percent [0] 2 2 6 30" xfId="24879"/>
    <cellStyle name="Percent [0] 2 2 6 31" xfId="24880"/>
    <cellStyle name="Percent [0] 2 2 6 32" xfId="24881"/>
    <cellStyle name="Percent [0] 2 2 6 33" xfId="24882"/>
    <cellStyle name="Percent [0] 2 2 6 34" xfId="24883"/>
    <cellStyle name="Percent [0] 2 2 6 35" xfId="39127"/>
    <cellStyle name="Percent [0] 2 2 6 4" xfId="24884"/>
    <cellStyle name="Percent [0] 2 2 6 5" xfId="24885"/>
    <cellStyle name="Percent [0] 2 2 6 6" xfId="24886"/>
    <cellStyle name="Percent [0] 2 2 6 7" xfId="24887"/>
    <cellStyle name="Percent [0] 2 2 6 8" xfId="24888"/>
    <cellStyle name="Percent [0] 2 2 6 9" xfId="24889"/>
    <cellStyle name="Percent [0] 2 2 7" xfId="24890"/>
    <cellStyle name="Percent [0] 2 2 7 10" xfId="24891"/>
    <cellStyle name="Percent [0] 2 2 7 11" xfId="24892"/>
    <cellStyle name="Percent [0] 2 2 7 12" xfId="24893"/>
    <cellStyle name="Percent [0] 2 2 7 13" xfId="24894"/>
    <cellStyle name="Percent [0] 2 2 7 14" xfId="24895"/>
    <cellStyle name="Percent [0] 2 2 7 15" xfId="24896"/>
    <cellStyle name="Percent [0] 2 2 7 16" xfId="24897"/>
    <cellStyle name="Percent [0] 2 2 7 17" xfId="24898"/>
    <cellStyle name="Percent [0] 2 2 7 18" xfId="24899"/>
    <cellStyle name="Percent [0] 2 2 7 19" xfId="24900"/>
    <cellStyle name="Percent [0] 2 2 7 2" xfId="24901"/>
    <cellStyle name="Percent [0] 2 2 7 20" xfId="24902"/>
    <cellStyle name="Percent [0] 2 2 7 21" xfId="24903"/>
    <cellStyle name="Percent [0] 2 2 7 22" xfId="24904"/>
    <cellStyle name="Percent [0] 2 2 7 23" xfId="24905"/>
    <cellStyle name="Percent [0] 2 2 7 24" xfId="24906"/>
    <cellStyle name="Percent [0] 2 2 7 25" xfId="24907"/>
    <cellStyle name="Percent [0] 2 2 7 26" xfId="24908"/>
    <cellStyle name="Percent [0] 2 2 7 27" xfId="24909"/>
    <cellStyle name="Percent [0] 2 2 7 28" xfId="24910"/>
    <cellStyle name="Percent [0] 2 2 7 29" xfId="24911"/>
    <cellStyle name="Percent [0] 2 2 7 3" xfId="24912"/>
    <cellStyle name="Percent [0] 2 2 7 30" xfId="24913"/>
    <cellStyle name="Percent [0] 2 2 7 31" xfId="24914"/>
    <cellStyle name="Percent [0] 2 2 7 32" xfId="24915"/>
    <cellStyle name="Percent [0] 2 2 7 4" xfId="24916"/>
    <cellStyle name="Percent [0] 2 2 7 5" xfId="24917"/>
    <cellStyle name="Percent [0] 2 2 7 6" xfId="24918"/>
    <cellStyle name="Percent [0] 2 2 7 7" xfId="24919"/>
    <cellStyle name="Percent [0] 2 2 7 8" xfId="24920"/>
    <cellStyle name="Percent [0] 2 2 7 9" xfId="24921"/>
    <cellStyle name="Percent [0] 2 3" xfId="24922"/>
    <cellStyle name="Percent [0] 2 3 10" xfId="24923"/>
    <cellStyle name="Percent [0] 2 3 11" xfId="24924"/>
    <cellStyle name="Percent [0] 2 3 12" xfId="24925"/>
    <cellStyle name="Percent [0] 2 3 13" xfId="24926"/>
    <cellStyle name="Percent [0] 2 3 2" xfId="24927"/>
    <cellStyle name="Percent [0] 2 3 3" xfId="24928"/>
    <cellStyle name="Percent [0] 2 3 4" xfId="24929"/>
    <cellStyle name="Percent [0] 2 3 5" xfId="24930"/>
    <cellStyle name="Percent [0] 2 3 6" xfId="24931"/>
    <cellStyle name="Percent [0] 2 3 7" xfId="24932"/>
    <cellStyle name="Percent [0] 2 3 8" xfId="24933"/>
    <cellStyle name="Percent [0] 2 3 9" xfId="24934"/>
    <cellStyle name="Percent [0] 2 4" xfId="24935"/>
    <cellStyle name="Percent [0] 3" xfId="359"/>
    <cellStyle name="Percent [0] 3 2" xfId="24936"/>
    <cellStyle name="Percent [0] 3 3" xfId="24937"/>
    <cellStyle name="Percent [0] 4" xfId="360"/>
    <cellStyle name="Percent [0] 4 2" xfId="24938"/>
    <cellStyle name="Percent [0] 4 2 2" xfId="24939"/>
    <cellStyle name="Percent [0] 4 2 2 10" xfId="24940"/>
    <cellStyle name="Percent [0] 4 2 2 11" xfId="24941"/>
    <cellStyle name="Percent [0] 4 2 2 12" xfId="24942"/>
    <cellStyle name="Percent [0] 4 2 2 13" xfId="24943"/>
    <cellStyle name="Percent [0] 4 2 2 14" xfId="24944"/>
    <cellStyle name="Percent [0] 4 2 2 15" xfId="24945"/>
    <cellStyle name="Percent [0] 4 2 2 16" xfId="24946"/>
    <cellStyle name="Percent [0] 4 2 2 17" xfId="24947"/>
    <cellStyle name="Percent [0] 4 2 2 18" xfId="24948"/>
    <cellStyle name="Percent [0] 4 2 2 19" xfId="24949"/>
    <cellStyle name="Percent [0] 4 2 2 2" xfId="24950"/>
    <cellStyle name="Percent [0] 4 2 2 2 10" xfId="24951"/>
    <cellStyle name="Percent [0] 4 2 2 2 11" xfId="24952"/>
    <cellStyle name="Percent [0] 4 2 2 2 12" xfId="24953"/>
    <cellStyle name="Percent [0] 4 2 2 2 13" xfId="24954"/>
    <cellStyle name="Percent [0] 4 2 2 2 14" xfId="24955"/>
    <cellStyle name="Percent [0] 4 2 2 2 15" xfId="24956"/>
    <cellStyle name="Percent [0] 4 2 2 2 16" xfId="24957"/>
    <cellStyle name="Percent [0] 4 2 2 2 17" xfId="24958"/>
    <cellStyle name="Percent [0] 4 2 2 2 18" xfId="24959"/>
    <cellStyle name="Percent [0] 4 2 2 2 19" xfId="24960"/>
    <cellStyle name="Percent [0] 4 2 2 2 2" xfId="24961"/>
    <cellStyle name="Percent [0] 4 2 2 2 2 10" xfId="24962"/>
    <cellStyle name="Percent [0] 4 2 2 2 2 11" xfId="24963"/>
    <cellStyle name="Percent [0] 4 2 2 2 2 12" xfId="24964"/>
    <cellStyle name="Percent [0] 4 2 2 2 2 13" xfId="24965"/>
    <cellStyle name="Percent [0] 4 2 2 2 2 14" xfId="24966"/>
    <cellStyle name="Percent [0] 4 2 2 2 2 15" xfId="24967"/>
    <cellStyle name="Percent [0] 4 2 2 2 2 16" xfId="24968"/>
    <cellStyle name="Percent [0] 4 2 2 2 2 17" xfId="24969"/>
    <cellStyle name="Percent [0] 4 2 2 2 2 18" xfId="24970"/>
    <cellStyle name="Percent [0] 4 2 2 2 2 19" xfId="24971"/>
    <cellStyle name="Percent [0] 4 2 2 2 2 2" xfId="24972"/>
    <cellStyle name="Percent [0] 4 2 2 2 2 20" xfId="24973"/>
    <cellStyle name="Percent [0] 4 2 2 2 2 21" xfId="24974"/>
    <cellStyle name="Percent [0] 4 2 2 2 2 22" xfId="24975"/>
    <cellStyle name="Percent [0] 4 2 2 2 2 23" xfId="24976"/>
    <cellStyle name="Percent [0] 4 2 2 2 2 24" xfId="24977"/>
    <cellStyle name="Percent [0] 4 2 2 2 2 25" xfId="24978"/>
    <cellStyle name="Percent [0] 4 2 2 2 2 26" xfId="24979"/>
    <cellStyle name="Percent [0] 4 2 2 2 2 27" xfId="24980"/>
    <cellStyle name="Percent [0] 4 2 2 2 2 28" xfId="24981"/>
    <cellStyle name="Percent [0] 4 2 2 2 2 29" xfId="24982"/>
    <cellStyle name="Percent [0] 4 2 2 2 2 3" xfId="24983"/>
    <cellStyle name="Percent [0] 4 2 2 2 2 30" xfId="24984"/>
    <cellStyle name="Percent [0] 4 2 2 2 2 31" xfId="24985"/>
    <cellStyle name="Percent [0] 4 2 2 2 2 32" xfId="24986"/>
    <cellStyle name="Percent [0] 4 2 2 2 2 4" xfId="24987"/>
    <cellStyle name="Percent [0] 4 2 2 2 2 5" xfId="24988"/>
    <cellStyle name="Percent [0] 4 2 2 2 2 6" xfId="24989"/>
    <cellStyle name="Percent [0] 4 2 2 2 2 7" xfId="24990"/>
    <cellStyle name="Percent [0] 4 2 2 2 2 8" xfId="24991"/>
    <cellStyle name="Percent [0] 4 2 2 2 2 9" xfId="24992"/>
    <cellStyle name="Percent [0] 4 2 2 2 20" xfId="24993"/>
    <cellStyle name="Percent [0] 4 2 2 2 21" xfId="24994"/>
    <cellStyle name="Percent [0] 4 2 2 2 22" xfId="24995"/>
    <cellStyle name="Percent [0] 4 2 2 2 23" xfId="24996"/>
    <cellStyle name="Percent [0] 4 2 2 2 24" xfId="24997"/>
    <cellStyle name="Percent [0] 4 2 2 2 25" xfId="24998"/>
    <cellStyle name="Percent [0] 4 2 2 2 26" xfId="24999"/>
    <cellStyle name="Percent [0] 4 2 2 2 27" xfId="25000"/>
    <cellStyle name="Percent [0] 4 2 2 2 28" xfId="25001"/>
    <cellStyle name="Percent [0] 4 2 2 2 29" xfId="25002"/>
    <cellStyle name="Percent [0] 4 2 2 2 3" xfId="25003"/>
    <cellStyle name="Percent [0] 4 2 2 2 30" xfId="25004"/>
    <cellStyle name="Percent [0] 4 2 2 2 31" xfId="25005"/>
    <cellStyle name="Percent [0] 4 2 2 2 32" xfId="25006"/>
    <cellStyle name="Percent [0] 4 2 2 2 33" xfId="25007"/>
    <cellStyle name="Percent [0] 4 2 2 2 34" xfId="25008"/>
    <cellStyle name="Percent [0] 4 2 2 2 35" xfId="39129"/>
    <cellStyle name="Percent [0] 4 2 2 2 4" xfId="25009"/>
    <cellStyle name="Percent [0] 4 2 2 2 5" xfId="25010"/>
    <cellStyle name="Percent [0] 4 2 2 2 6" xfId="25011"/>
    <cellStyle name="Percent [0] 4 2 2 2 7" xfId="25012"/>
    <cellStyle name="Percent [0] 4 2 2 2 8" xfId="25013"/>
    <cellStyle name="Percent [0] 4 2 2 2 9" xfId="25014"/>
    <cellStyle name="Percent [0] 4 2 2 20" xfId="25015"/>
    <cellStyle name="Percent [0] 4 2 2 21" xfId="25016"/>
    <cellStyle name="Percent [0] 4 2 2 22" xfId="25017"/>
    <cellStyle name="Percent [0] 4 2 2 23" xfId="25018"/>
    <cellStyle name="Percent [0] 4 2 2 24" xfId="25019"/>
    <cellStyle name="Percent [0] 4 2 2 25" xfId="25020"/>
    <cellStyle name="Percent [0] 4 2 2 26" xfId="25021"/>
    <cellStyle name="Percent [0] 4 2 2 27" xfId="25022"/>
    <cellStyle name="Percent [0] 4 2 2 28" xfId="25023"/>
    <cellStyle name="Percent [0] 4 2 2 29" xfId="25024"/>
    <cellStyle name="Percent [0] 4 2 2 3" xfId="25025"/>
    <cellStyle name="Percent [0] 4 2 2 3 10" xfId="25026"/>
    <cellStyle name="Percent [0] 4 2 2 3 11" xfId="25027"/>
    <cellStyle name="Percent [0] 4 2 2 3 12" xfId="25028"/>
    <cellStyle name="Percent [0] 4 2 2 3 13" xfId="25029"/>
    <cellStyle name="Percent [0] 4 2 2 3 14" xfId="25030"/>
    <cellStyle name="Percent [0] 4 2 2 3 15" xfId="25031"/>
    <cellStyle name="Percent [0] 4 2 2 3 16" xfId="25032"/>
    <cellStyle name="Percent [0] 4 2 2 3 17" xfId="25033"/>
    <cellStyle name="Percent [0] 4 2 2 3 18" xfId="25034"/>
    <cellStyle name="Percent [0] 4 2 2 3 19" xfId="25035"/>
    <cellStyle name="Percent [0] 4 2 2 3 2" xfId="25036"/>
    <cellStyle name="Percent [0] 4 2 2 3 20" xfId="25037"/>
    <cellStyle name="Percent [0] 4 2 2 3 21" xfId="25038"/>
    <cellStyle name="Percent [0] 4 2 2 3 22" xfId="25039"/>
    <cellStyle name="Percent [0] 4 2 2 3 23" xfId="25040"/>
    <cellStyle name="Percent [0] 4 2 2 3 24" xfId="25041"/>
    <cellStyle name="Percent [0] 4 2 2 3 25" xfId="25042"/>
    <cellStyle name="Percent [0] 4 2 2 3 26" xfId="25043"/>
    <cellStyle name="Percent [0] 4 2 2 3 27" xfId="25044"/>
    <cellStyle name="Percent [0] 4 2 2 3 28" xfId="25045"/>
    <cellStyle name="Percent [0] 4 2 2 3 29" xfId="25046"/>
    <cellStyle name="Percent [0] 4 2 2 3 3" xfId="25047"/>
    <cellStyle name="Percent [0] 4 2 2 3 30" xfId="25048"/>
    <cellStyle name="Percent [0] 4 2 2 3 31" xfId="25049"/>
    <cellStyle name="Percent [0] 4 2 2 3 32" xfId="25050"/>
    <cellStyle name="Percent [0] 4 2 2 3 4" xfId="25051"/>
    <cellStyle name="Percent [0] 4 2 2 3 5" xfId="25052"/>
    <cellStyle name="Percent [0] 4 2 2 3 6" xfId="25053"/>
    <cellStyle name="Percent [0] 4 2 2 3 7" xfId="25054"/>
    <cellStyle name="Percent [0] 4 2 2 3 8" xfId="25055"/>
    <cellStyle name="Percent [0] 4 2 2 3 9" xfId="25056"/>
    <cellStyle name="Percent [0] 4 2 2 30" xfId="25057"/>
    <cellStyle name="Percent [0] 4 2 2 31" xfId="25058"/>
    <cellStyle name="Percent [0] 4 2 2 32" xfId="25059"/>
    <cellStyle name="Percent [0] 4 2 2 33" xfId="25060"/>
    <cellStyle name="Percent [0] 4 2 2 34" xfId="25061"/>
    <cellStyle name="Percent [0] 4 2 2 35" xfId="25062"/>
    <cellStyle name="Percent [0] 4 2 2 36" xfId="39128"/>
    <cellStyle name="Percent [0] 4 2 2 4" xfId="25063"/>
    <cellStyle name="Percent [0] 4 2 2 5" xfId="25064"/>
    <cellStyle name="Percent [0] 4 2 2 6" xfId="25065"/>
    <cellStyle name="Percent [0] 4 2 2 7" xfId="25066"/>
    <cellStyle name="Percent [0] 4 2 2 8" xfId="25067"/>
    <cellStyle name="Percent [0] 4 2 2 9" xfId="25068"/>
    <cellStyle name="Percent [0] 4 2 3" xfId="25069"/>
    <cellStyle name="Percent [0] 4 2 3 10" xfId="25070"/>
    <cellStyle name="Percent [0] 4 2 3 11" xfId="25071"/>
    <cellStyle name="Percent [0] 4 2 3 12" xfId="25072"/>
    <cellStyle name="Percent [0] 4 2 3 13" xfId="25073"/>
    <cellStyle name="Percent [0] 4 2 3 14" xfId="25074"/>
    <cellStyle name="Percent [0] 4 2 3 15" xfId="25075"/>
    <cellStyle name="Percent [0] 4 2 3 16" xfId="25076"/>
    <cellStyle name="Percent [0] 4 2 3 17" xfId="25077"/>
    <cellStyle name="Percent [0] 4 2 3 18" xfId="25078"/>
    <cellStyle name="Percent [0] 4 2 3 19" xfId="25079"/>
    <cellStyle name="Percent [0] 4 2 3 2" xfId="25080"/>
    <cellStyle name="Percent [0] 4 2 3 2 10" xfId="25081"/>
    <cellStyle name="Percent [0] 4 2 3 2 11" xfId="25082"/>
    <cellStyle name="Percent [0] 4 2 3 2 12" xfId="25083"/>
    <cellStyle name="Percent [0] 4 2 3 2 13" xfId="25084"/>
    <cellStyle name="Percent [0] 4 2 3 2 14" xfId="25085"/>
    <cellStyle name="Percent [0] 4 2 3 2 15" xfId="25086"/>
    <cellStyle name="Percent [0] 4 2 3 2 16" xfId="25087"/>
    <cellStyle name="Percent [0] 4 2 3 2 17" xfId="25088"/>
    <cellStyle name="Percent [0] 4 2 3 2 18" xfId="25089"/>
    <cellStyle name="Percent [0] 4 2 3 2 19" xfId="25090"/>
    <cellStyle name="Percent [0] 4 2 3 2 2" xfId="25091"/>
    <cellStyle name="Percent [0] 4 2 3 2 2 10" xfId="25092"/>
    <cellStyle name="Percent [0] 4 2 3 2 2 11" xfId="25093"/>
    <cellStyle name="Percent [0] 4 2 3 2 2 12" xfId="25094"/>
    <cellStyle name="Percent [0] 4 2 3 2 2 13" xfId="25095"/>
    <cellStyle name="Percent [0] 4 2 3 2 2 14" xfId="25096"/>
    <cellStyle name="Percent [0] 4 2 3 2 2 15" xfId="25097"/>
    <cellStyle name="Percent [0] 4 2 3 2 2 16" xfId="25098"/>
    <cellStyle name="Percent [0] 4 2 3 2 2 17" xfId="25099"/>
    <cellStyle name="Percent [0] 4 2 3 2 2 18" xfId="25100"/>
    <cellStyle name="Percent [0] 4 2 3 2 2 19" xfId="25101"/>
    <cellStyle name="Percent [0] 4 2 3 2 2 2" xfId="25102"/>
    <cellStyle name="Percent [0] 4 2 3 2 2 20" xfId="25103"/>
    <cellStyle name="Percent [0] 4 2 3 2 2 21" xfId="25104"/>
    <cellStyle name="Percent [0] 4 2 3 2 2 22" xfId="25105"/>
    <cellStyle name="Percent [0] 4 2 3 2 2 23" xfId="25106"/>
    <cellStyle name="Percent [0] 4 2 3 2 2 24" xfId="25107"/>
    <cellStyle name="Percent [0] 4 2 3 2 2 25" xfId="25108"/>
    <cellStyle name="Percent [0] 4 2 3 2 2 26" xfId="25109"/>
    <cellStyle name="Percent [0] 4 2 3 2 2 27" xfId="25110"/>
    <cellStyle name="Percent [0] 4 2 3 2 2 28" xfId="25111"/>
    <cellStyle name="Percent [0] 4 2 3 2 2 29" xfId="25112"/>
    <cellStyle name="Percent [0] 4 2 3 2 2 3" xfId="25113"/>
    <cellStyle name="Percent [0] 4 2 3 2 2 30" xfId="25114"/>
    <cellStyle name="Percent [0] 4 2 3 2 2 31" xfId="25115"/>
    <cellStyle name="Percent [0] 4 2 3 2 2 32" xfId="25116"/>
    <cellStyle name="Percent [0] 4 2 3 2 2 4" xfId="25117"/>
    <cellStyle name="Percent [0] 4 2 3 2 2 5" xfId="25118"/>
    <cellStyle name="Percent [0] 4 2 3 2 2 6" xfId="25119"/>
    <cellStyle name="Percent [0] 4 2 3 2 2 7" xfId="25120"/>
    <cellStyle name="Percent [0] 4 2 3 2 2 8" xfId="25121"/>
    <cellStyle name="Percent [0] 4 2 3 2 2 9" xfId="25122"/>
    <cellStyle name="Percent [0] 4 2 3 2 20" xfId="25123"/>
    <cellStyle name="Percent [0] 4 2 3 2 21" xfId="25124"/>
    <cellStyle name="Percent [0] 4 2 3 2 22" xfId="25125"/>
    <cellStyle name="Percent [0] 4 2 3 2 23" xfId="25126"/>
    <cellStyle name="Percent [0] 4 2 3 2 24" xfId="25127"/>
    <cellStyle name="Percent [0] 4 2 3 2 25" xfId="25128"/>
    <cellStyle name="Percent [0] 4 2 3 2 26" xfId="25129"/>
    <cellStyle name="Percent [0] 4 2 3 2 27" xfId="25130"/>
    <cellStyle name="Percent [0] 4 2 3 2 28" xfId="25131"/>
    <cellStyle name="Percent [0] 4 2 3 2 29" xfId="25132"/>
    <cellStyle name="Percent [0] 4 2 3 2 3" xfId="25133"/>
    <cellStyle name="Percent [0] 4 2 3 2 30" xfId="25134"/>
    <cellStyle name="Percent [0] 4 2 3 2 31" xfId="25135"/>
    <cellStyle name="Percent [0] 4 2 3 2 32" xfId="25136"/>
    <cellStyle name="Percent [0] 4 2 3 2 33" xfId="25137"/>
    <cellStyle name="Percent [0] 4 2 3 2 34" xfId="25138"/>
    <cellStyle name="Percent [0] 4 2 3 2 35" xfId="39131"/>
    <cellStyle name="Percent [0] 4 2 3 2 4" xfId="25139"/>
    <cellStyle name="Percent [0] 4 2 3 2 5" xfId="25140"/>
    <cellStyle name="Percent [0] 4 2 3 2 6" xfId="25141"/>
    <cellStyle name="Percent [0] 4 2 3 2 7" xfId="25142"/>
    <cellStyle name="Percent [0] 4 2 3 2 8" xfId="25143"/>
    <cellStyle name="Percent [0] 4 2 3 2 9" xfId="25144"/>
    <cellStyle name="Percent [0] 4 2 3 20" xfId="25145"/>
    <cellStyle name="Percent [0] 4 2 3 21" xfId="25146"/>
    <cellStyle name="Percent [0] 4 2 3 22" xfId="25147"/>
    <cellStyle name="Percent [0] 4 2 3 23" xfId="25148"/>
    <cellStyle name="Percent [0] 4 2 3 24" xfId="25149"/>
    <cellStyle name="Percent [0] 4 2 3 25" xfId="25150"/>
    <cellStyle name="Percent [0] 4 2 3 26" xfId="25151"/>
    <cellStyle name="Percent [0] 4 2 3 27" xfId="25152"/>
    <cellStyle name="Percent [0] 4 2 3 28" xfId="25153"/>
    <cellStyle name="Percent [0] 4 2 3 29" xfId="25154"/>
    <cellStyle name="Percent [0] 4 2 3 3" xfId="25155"/>
    <cellStyle name="Percent [0] 4 2 3 3 10" xfId="25156"/>
    <cellStyle name="Percent [0] 4 2 3 3 11" xfId="25157"/>
    <cellStyle name="Percent [0] 4 2 3 3 12" xfId="25158"/>
    <cellStyle name="Percent [0] 4 2 3 3 13" xfId="25159"/>
    <cellStyle name="Percent [0] 4 2 3 3 14" xfId="25160"/>
    <cellStyle name="Percent [0] 4 2 3 3 15" xfId="25161"/>
    <cellStyle name="Percent [0] 4 2 3 3 16" xfId="25162"/>
    <cellStyle name="Percent [0] 4 2 3 3 17" xfId="25163"/>
    <cellStyle name="Percent [0] 4 2 3 3 18" xfId="25164"/>
    <cellStyle name="Percent [0] 4 2 3 3 19" xfId="25165"/>
    <cellStyle name="Percent [0] 4 2 3 3 2" xfId="25166"/>
    <cellStyle name="Percent [0] 4 2 3 3 2 10" xfId="25167"/>
    <cellStyle name="Percent [0] 4 2 3 3 2 11" xfId="25168"/>
    <cellStyle name="Percent [0] 4 2 3 3 2 12" xfId="25169"/>
    <cellStyle name="Percent [0] 4 2 3 3 2 13" xfId="25170"/>
    <cellStyle name="Percent [0] 4 2 3 3 2 14" xfId="25171"/>
    <cellStyle name="Percent [0] 4 2 3 3 2 15" xfId="25172"/>
    <cellStyle name="Percent [0] 4 2 3 3 2 16" xfId="25173"/>
    <cellStyle name="Percent [0] 4 2 3 3 2 17" xfId="25174"/>
    <cellStyle name="Percent [0] 4 2 3 3 2 18" xfId="25175"/>
    <cellStyle name="Percent [0] 4 2 3 3 2 19" xfId="25176"/>
    <cellStyle name="Percent [0] 4 2 3 3 2 2" xfId="25177"/>
    <cellStyle name="Percent [0] 4 2 3 3 2 20" xfId="25178"/>
    <cellStyle name="Percent [0] 4 2 3 3 2 21" xfId="25179"/>
    <cellStyle name="Percent [0] 4 2 3 3 2 22" xfId="25180"/>
    <cellStyle name="Percent [0] 4 2 3 3 2 23" xfId="25181"/>
    <cellStyle name="Percent [0] 4 2 3 3 2 24" xfId="25182"/>
    <cellStyle name="Percent [0] 4 2 3 3 2 25" xfId="25183"/>
    <cellStyle name="Percent [0] 4 2 3 3 2 26" xfId="25184"/>
    <cellStyle name="Percent [0] 4 2 3 3 2 27" xfId="25185"/>
    <cellStyle name="Percent [0] 4 2 3 3 2 28" xfId="25186"/>
    <cellStyle name="Percent [0] 4 2 3 3 2 29" xfId="25187"/>
    <cellStyle name="Percent [0] 4 2 3 3 2 3" xfId="25188"/>
    <cellStyle name="Percent [0] 4 2 3 3 2 30" xfId="25189"/>
    <cellStyle name="Percent [0] 4 2 3 3 2 31" xfId="25190"/>
    <cellStyle name="Percent [0] 4 2 3 3 2 32" xfId="25191"/>
    <cellStyle name="Percent [0] 4 2 3 3 2 4" xfId="25192"/>
    <cellStyle name="Percent [0] 4 2 3 3 2 5" xfId="25193"/>
    <cellStyle name="Percent [0] 4 2 3 3 2 6" xfId="25194"/>
    <cellStyle name="Percent [0] 4 2 3 3 2 7" xfId="25195"/>
    <cellStyle name="Percent [0] 4 2 3 3 2 8" xfId="25196"/>
    <cellStyle name="Percent [0] 4 2 3 3 2 9" xfId="25197"/>
    <cellStyle name="Percent [0] 4 2 3 3 20" xfId="25198"/>
    <cellStyle name="Percent [0] 4 2 3 3 21" xfId="25199"/>
    <cellStyle name="Percent [0] 4 2 3 3 22" xfId="25200"/>
    <cellStyle name="Percent [0] 4 2 3 3 23" xfId="25201"/>
    <cellStyle name="Percent [0] 4 2 3 3 24" xfId="25202"/>
    <cellStyle name="Percent [0] 4 2 3 3 25" xfId="25203"/>
    <cellStyle name="Percent [0] 4 2 3 3 26" xfId="25204"/>
    <cellStyle name="Percent [0] 4 2 3 3 27" xfId="25205"/>
    <cellStyle name="Percent [0] 4 2 3 3 28" xfId="25206"/>
    <cellStyle name="Percent [0] 4 2 3 3 29" xfId="25207"/>
    <cellStyle name="Percent [0] 4 2 3 3 3" xfId="25208"/>
    <cellStyle name="Percent [0] 4 2 3 3 30" xfId="25209"/>
    <cellStyle name="Percent [0] 4 2 3 3 31" xfId="25210"/>
    <cellStyle name="Percent [0] 4 2 3 3 32" xfId="25211"/>
    <cellStyle name="Percent [0] 4 2 3 3 33" xfId="25212"/>
    <cellStyle name="Percent [0] 4 2 3 3 34" xfId="25213"/>
    <cellStyle name="Percent [0] 4 2 3 3 35" xfId="39132"/>
    <cellStyle name="Percent [0] 4 2 3 3 4" xfId="25214"/>
    <cellStyle name="Percent [0] 4 2 3 3 5" xfId="25215"/>
    <cellStyle name="Percent [0] 4 2 3 3 6" xfId="25216"/>
    <cellStyle name="Percent [0] 4 2 3 3 7" xfId="25217"/>
    <cellStyle name="Percent [0] 4 2 3 3 8" xfId="25218"/>
    <cellStyle name="Percent [0] 4 2 3 3 9" xfId="25219"/>
    <cellStyle name="Percent [0] 4 2 3 30" xfId="25220"/>
    <cellStyle name="Percent [0] 4 2 3 31" xfId="25221"/>
    <cellStyle name="Percent [0] 4 2 3 32" xfId="25222"/>
    <cellStyle name="Percent [0] 4 2 3 33" xfId="25223"/>
    <cellStyle name="Percent [0] 4 2 3 34" xfId="25224"/>
    <cellStyle name="Percent [0] 4 2 3 35" xfId="25225"/>
    <cellStyle name="Percent [0] 4 2 3 36" xfId="25226"/>
    <cellStyle name="Percent [0] 4 2 3 37" xfId="39130"/>
    <cellStyle name="Percent [0] 4 2 3 4" xfId="25227"/>
    <cellStyle name="Percent [0] 4 2 3 4 10" xfId="25228"/>
    <cellStyle name="Percent [0] 4 2 3 4 11" xfId="25229"/>
    <cellStyle name="Percent [0] 4 2 3 4 12" xfId="25230"/>
    <cellStyle name="Percent [0] 4 2 3 4 13" xfId="25231"/>
    <cellStyle name="Percent [0] 4 2 3 4 14" xfId="40017"/>
    <cellStyle name="Percent [0] 4 2 3 4 2" xfId="25232"/>
    <cellStyle name="Percent [0] 4 2 3 4 3" xfId="25233"/>
    <cellStyle name="Percent [0] 4 2 3 4 4" xfId="25234"/>
    <cellStyle name="Percent [0] 4 2 3 4 5" xfId="25235"/>
    <cellStyle name="Percent [0] 4 2 3 4 6" xfId="25236"/>
    <cellStyle name="Percent [0] 4 2 3 4 7" xfId="25237"/>
    <cellStyle name="Percent [0] 4 2 3 4 8" xfId="25238"/>
    <cellStyle name="Percent [0] 4 2 3 4 9" xfId="25239"/>
    <cellStyle name="Percent [0] 4 2 3 5" xfId="25240"/>
    <cellStyle name="Percent [0] 4 2 3 6" xfId="25241"/>
    <cellStyle name="Percent [0] 4 2 3 7" xfId="25242"/>
    <cellStyle name="Percent [0] 4 2 3 8" xfId="25243"/>
    <cellStyle name="Percent [0] 4 2 3 9" xfId="25244"/>
    <cellStyle name="Percent [0] 4 2 4" xfId="25245"/>
    <cellStyle name="Percent [0] 4 2 4 10" xfId="25246"/>
    <cellStyle name="Percent [0] 4 2 4 11" xfId="25247"/>
    <cellStyle name="Percent [0] 4 2 4 12" xfId="25248"/>
    <cellStyle name="Percent [0] 4 2 4 13" xfId="25249"/>
    <cellStyle name="Percent [0] 4 2 4 14" xfId="25250"/>
    <cellStyle name="Percent [0] 4 2 4 15" xfId="25251"/>
    <cellStyle name="Percent [0] 4 2 4 16" xfId="25252"/>
    <cellStyle name="Percent [0] 4 2 4 17" xfId="25253"/>
    <cellStyle name="Percent [0] 4 2 4 18" xfId="25254"/>
    <cellStyle name="Percent [0] 4 2 4 19" xfId="25255"/>
    <cellStyle name="Percent [0] 4 2 4 2" xfId="25256"/>
    <cellStyle name="Percent [0] 4 2 4 2 10" xfId="25257"/>
    <cellStyle name="Percent [0] 4 2 4 2 11" xfId="25258"/>
    <cellStyle name="Percent [0] 4 2 4 2 12" xfId="25259"/>
    <cellStyle name="Percent [0] 4 2 4 2 13" xfId="25260"/>
    <cellStyle name="Percent [0] 4 2 4 2 14" xfId="25261"/>
    <cellStyle name="Percent [0] 4 2 4 2 15" xfId="25262"/>
    <cellStyle name="Percent [0] 4 2 4 2 16" xfId="25263"/>
    <cellStyle name="Percent [0] 4 2 4 2 17" xfId="25264"/>
    <cellStyle name="Percent [0] 4 2 4 2 18" xfId="25265"/>
    <cellStyle name="Percent [0] 4 2 4 2 19" xfId="25266"/>
    <cellStyle name="Percent [0] 4 2 4 2 2" xfId="25267"/>
    <cellStyle name="Percent [0] 4 2 4 2 20" xfId="25268"/>
    <cellStyle name="Percent [0] 4 2 4 2 21" xfId="25269"/>
    <cellStyle name="Percent [0] 4 2 4 2 22" xfId="25270"/>
    <cellStyle name="Percent [0] 4 2 4 2 23" xfId="25271"/>
    <cellStyle name="Percent [0] 4 2 4 2 24" xfId="25272"/>
    <cellStyle name="Percent [0] 4 2 4 2 25" xfId="25273"/>
    <cellStyle name="Percent [0] 4 2 4 2 26" xfId="25274"/>
    <cellStyle name="Percent [0] 4 2 4 2 27" xfId="25275"/>
    <cellStyle name="Percent [0] 4 2 4 2 28" xfId="25276"/>
    <cellStyle name="Percent [0] 4 2 4 2 29" xfId="25277"/>
    <cellStyle name="Percent [0] 4 2 4 2 3" xfId="25278"/>
    <cellStyle name="Percent [0] 4 2 4 2 30" xfId="25279"/>
    <cellStyle name="Percent [0] 4 2 4 2 31" xfId="25280"/>
    <cellStyle name="Percent [0] 4 2 4 2 32" xfId="25281"/>
    <cellStyle name="Percent [0] 4 2 4 2 4" xfId="25282"/>
    <cellStyle name="Percent [0] 4 2 4 2 5" xfId="25283"/>
    <cellStyle name="Percent [0] 4 2 4 2 6" xfId="25284"/>
    <cellStyle name="Percent [0] 4 2 4 2 7" xfId="25285"/>
    <cellStyle name="Percent [0] 4 2 4 2 8" xfId="25286"/>
    <cellStyle name="Percent [0] 4 2 4 2 9" xfId="25287"/>
    <cellStyle name="Percent [0] 4 2 4 20" xfId="25288"/>
    <cellStyle name="Percent [0] 4 2 4 21" xfId="25289"/>
    <cellStyle name="Percent [0] 4 2 4 22" xfId="25290"/>
    <cellStyle name="Percent [0] 4 2 4 23" xfId="25291"/>
    <cellStyle name="Percent [0] 4 2 4 24" xfId="25292"/>
    <cellStyle name="Percent [0] 4 2 4 25" xfId="25293"/>
    <cellStyle name="Percent [0] 4 2 4 26" xfId="25294"/>
    <cellStyle name="Percent [0] 4 2 4 27" xfId="25295"/>
    <cellStyle name="Percent [0] 4 2 4 28" xfId="25296"/>
    <cellStyle name="Percent [0] 4 2 4 29" xfId="25297"/>
    <cellStyle name="Percent [0] 4 2 4 3" xfId="25298"/>
    <cellStyle name="Percent [0] 4 2 4 30" xfId="25299"/>
    <cellStyle name="Percent [0] 4 2 4 31" xfId="25300"/>
    <cellStyle name="Percent [0] 4 2 4 32" xfId="25301"/>
    <cellStyle name="Percent [0] 4 2 4 33" xfId="25302"/>
    <cellStyle name="Percent [0] 4 2 4 34" xfId="25303"/>
    <cellStyle name="Percent [0] 4 2 4 35" xfId="39133"/>
    <cellStyle name="Percent [0] 4 2 4 4" xfId="25304"/>
    <cellStyle name="Percent [0] 4 2 4 5" xfId="25305"/>
    <cellStyle name="Percent [0] 4 2 4 6" xfId="25306"/>
    <cellStyle name="Percent [0] 4 2 4 7" xfId="25307"/>
    <cellStyle name="Percent [0] 4 2 4 8" xfId="25308"/>
    <cellStyle name="Percent [0] 4 2 4 9" xfId="25309"/>
    <cellStyle name="Percent [0] 4 2 5" xfId="25310"/>
    <cellStyle name="Percent [0] 4 2 5 10" xfId="25311"/>
    <cellStyle name="Percent [0] 4 2 5 11" xfId="25312"/>
    <cellStyle name="Percent [0] 4 2 5 12" xfId="25313"/>
    <cellStyle name="Percent [0] 4 2 5 13" xfId="25314"/>
    <cellStyle name="Percent [0] 4 2 5 14" xfId="25315"/>
    <cellStyle name="Percent [0] 4 2 5 15" xfId="25316"/>
    <cellStyle name="Percent [0] 4 2 5 16" xfId="25317"/>
    <cellStyle name="Percent [0] 4 2 5 17" xfId="25318"/>
    <cellStyle name="Percent [0] 4 2 5 18" xfId="25319"/>
    <cellStyle name="Percent [0] 4 2 5 19" xfId="25320"/>
    <cellStyle name="Percent [0] 4 2 5 2" xfId="25321"/>
    <cellStyle name="Percent [0] 4 2 5 20" xfId="25322"/>
    <cellStyle name="Percent [0] 4 2 5 21" xfId="25323"/>
    <cellStyle name="Percent [0] 4 2 5 22" xfId="25324"/>
    <cellStyle name="Percent [0] 4 2 5 23" xfId="25325"/>
    <cellStyle name="Percent [0] 4 2 5 24" xfId="25326"/>
    <cellStyle name="Percent [0] 4 2 5 25" xfId="25327"/>
    <cellStyle name="Percent [0] 4 2 5 26" xfId="25328"/>
    <cellStyle name="Percent [0] 4 2 5 27" xfId="25329"/>
    <cellStyle name="Percent [0] 4 2 5 28" xfId="25330"/>
    <cellStyle name="Percent [0] 4 2 5 29" xfId="25331"/>
    <cellStyle name="Percent [0] 4 2 5 3" xfId="25332"/>
    <cellStyle name="Percent [0] 4 2 5 30" xfId="25333"/>
    <cellStyle name="Percent [0] 4 2 5 31" xfId="25334"/>
    <cellStyle name="Percent [0] 4 2 5 32" xfId="25335"/>
    <cellStyle name="Percent [0] 4 2 5 4" xfId="25336"/>
    <cellStyle name="Percent [0] 4 2 5 5" xfId="25337"/>
    <cellStyle name="Percent [0] 4 2 5 6" xfId="25338"/>
    <cellStyle name="Percent [0] 4 2 5 7" xfId="25339"/>
    <cellStyle name="Percent [0] 4 2 5 8" xfId="25340"/>
    <cellStyle name="Percent [0] 4 2 5 9" xfId="25341"/>
    <cellStyle name="Percent [0] 4 2 6" xfId="38624"/>
    <cellStyle name="Percent [0] 5" xfId="25342"/>
    <cellStyle name="Percent [0] 5 10" xfId="25343"/>
    <cellStyle name="Percent [0] 5 11" xfId="25344"/>
    <cellStyle name="Percent [0] 5 12" xfId="25345"/>
    <cellStyle name="Percent [0] 5 13" xfId="25346"/>
    <cellStyle name="Percent [0] 5 14" xfId="25347"/>
    <cellStyle name="Percent [0] 5 15" xfId="25348"/>
    <cellStyle name="Percent [0] 5 16" xfId="25349"/>
    <cellStyle name="Percent [0] 5 17" xfId="25350"/>
    <cellStyle name="Percent [0] 5 18" xfId="25351"/>
    <cellStyle name="Percent [0] 5 19" xfId="25352"/>
    <cellStyle name="Percent [0] 5 2" xfId="25353"/>
    <cellStyle name="Percent [0] 5 2 10" xfId="25354"/>
    <cellStyle name="Percent [0] 5 2 11" xfId="25355"/>
    <cellStyle name="Percent [0] 5 2 12" xfId="25356"/>
    <cellStyle name="Percent [0] 5 2 13" xfId="25357"/>
    <cellStyle name="Percent [0] 5 2 14" xfId="25358"/>
    <cellStyle name="Percent [0] 5 2 15" xfId="25359"/>
    <cellStyle name="Percent [0] 5 2 16" xfId="25360"/>
    <cellStyle name="Percent [0] 5 2 17" xfId="25361"/>
    <cellStyle name="Percent [0] 5 2 18" xfId="25362"/>
    <cellStyle name="Percent [0] 5 2 19" xfId="25363"/>
    <cellStyle name="Percent [0] 5 2 2" xfId="25364"/>
    <cellStyle name="Percent [0] 5 2 2 10" xfId="25365"/>
    <cellStyle name="Percent [0] 5 2 2 11" xfId="25366"/>
    <cellStyle name="Percent [0] 5 2 2 12" xfId="25367"/>
    <cellStyle name="Percent [0] 5 2 2 13" xfId="25368"/>
    <cellStyle name="Percent [0] 5 2 2 14" xfId="25369"/>
    <cellStyle name="Percent [0] 5 2 2 15" xfId="25370"/>
    <cellStyle name="Percent [0] 5 2 2 16" xfId="25371"/>
    <cellStyle name="Percent [0] 5 2 2 17" xfId="25372"/>
    <cellStyle name="Percent [0] 5 2 2 18" xfId="25373"/>
    <cellStyle name="Percent [0] 5 2 2 19" xfId="25374"/>
    <cellStyle name="Percent [0] 5 2 2 2" xfId="25375"/>
    <cellStyle name="Percent [0] 5 2 2 2 10" xfId="25376"/>
    <cellStyle name="Percent [0] 5 2 2 2 11" xfId="25377"/>
    <cellStyle name="Percent [0] 5 2 2 2 12" xfId="25378"/>
    <cellStyle name="Percent [0] 5 2 2 2 13" xfId="25379"/>
    <cellStyle name="Percent [0] 5 2 2 2 14" xfId="25380"/>
    <cellStyle name="Percent [0] 5 2 2 2 15" xfId="25381"/>
    <cellStyle name="Percent [0] 5 2 2 2 16" xfId="25382"/>
    <cellStyle name="Percent [0] 5 2 2 2 17" xfId="25383"/>
    <cellStyle name="Percent [0] 5 2 2 2 18" xfId="25384"/>
    <cellStyle name="Percent [0] 5 2 2 2 19" xfId="25385"/>
    <cellStyle name="Percent [0] 5 2 2 2 2" xfId="25386"/>
    <cellStyle name="Percent [0] 5 2 2 2 20" xfId="25387"/>
    <cellStyle name="Percent [0] 5 2 2 2 21" xfId="25388"/>
    <cellStyle name="Percent [0] 5 2 2 2 22" xfId="25389"/>
    <cellStyle name="Percent [0] 5 2 2 2 23" xfId="25390"/>
    <cellStyle name="Percent [0] 5 2 2 2 24" xfId="25391"/>
    <cellStyle name="Percent [0] 5 2 2 2 25" xfId="25392"/>
    <cellStyle name="Percent [0] 5 2 2 2 26" xfId="25393"/>
    <cellStyle name="Percent [0] 5 2 2 2 27" xfId="25394"/>
    <cellStyle name="Percent [0] 5 2 2 2 28" xfId="25395"/>
    <cellStyle name="Percent [0] 5 2 2 2 29" xfId="25396"/>
    <cellStyle name="Percent [0] 5 2 2 2 3" xfId="25397"/>
    <cellStyle name="Percent [0] 5 2 2 2 30" xfId="25398"/>
    <cellStyle name="Percent [0] 5 2 2 2 31" xfId="25399"/>
    <cellStyle name="Percent [0] 5 2 2 2 32" xfId="25400"/>
    <cellStyle name="Percent [0] 5 2 2 2 4" xfId="25401"/>
    <cellStyle name="Percent [0] 5 2 2 2 5" xfId="25402"/>
    <cellStyle name="Percent [0] 5 2 2 2 6" xfId="25403"/>
    <cellStyle name="Percent [0] 5 2 2 2 7" xfId="25404"/>
    <cellStyle name="Percent [0] 5 2 2 2 8" xfId="25405"/>
    <cellStyle name="Percent [0] 5 2 2 2 9" xfId="25406"/>
    <cellStyle name="Percent [0] 5 2 2 20" xfId="25407"/>
    <cellStyle name="Percent [0] 5 2 2 21" xfId="25408"/>
    <cellStyle name="Percent [0] 5 2 2 22" xfId="25409"/>
    <cellStyle name="Percent [0] 5 2 2 23" xfId="25410"/>
    <cellStyle name="Percent [0] 5 2 2 24" xfId="25411"/>
    <cellStyle name="Percent [0] 5 2 2 25" xfId="25412"/>
    <cellStyle name="Percent [0] 5 2 2 26" xfId="25413"/>
    <cellStyle name="Percent [0] 5 2 2 27" xfId="25414"/>
    <cellStyle name="Percent [0] 5 2 2 28" xfId="25415"/>
    <cellStyle name="Percent [0] 5 2 2 29" xfId="25416"/>
    <cellStyle name="Percent [0] 5 2 2 3" xfId="25417"/>
    <cellStyle name="Percent [0] 5 2 2 30" xfId="25418"/>
    <cellStyle name="Percent [0] 5 2 2 31" xfId="25419"/>
    <cellStyle name="Percent [0] 5 2 2 32" xfId="25420"/>
    <cellStyle name="Percent [0] 5 2 2 33" xfId="25421"/>
    <cellStyle name="Percent [0] 5 2 2 34" xfId="25422"/>
    <cellStyle name="Percent [0] 5 2 2 35" xfId="39136"/>
    <cellStyle name="Percent [0] 5 2 2 4" xfId="25423"/>
    <cellStyle name="Percent [0] 5 2 2 5" xfId="25424"/>
    <cellStyle name="Percent [0] 5 2 2 6" xfId="25425"/>
    <cellStyle name="Percent [0] 5 2 2 7" xfId="25426"/>
    <cellStyle name="Percent [0] 5 2 2 8" xfId="25427"/>
    <cellStyle name="Percent [0] 5 2 2 9" xfId="25428"/>
    <cellStyle name="Percent [0] 5 2 20" xfId="25429"/>
    <cellStyle name="Percent [0] 5 2 21" xfId="25430"/>
    <cellStyle name="Percent [0] 5 2 22" xfId="25431"/>
    <cellStyle name="Percent [0] 5 2 23" xfId="25432"/>
    <cellStyle name="Percent [0] 5 2 24" xfId="25433"/>
    <cellStyle name="Percent [0] 5 2 25" xfId="25434"/>
    <cellStyle name="Percent [0] 5 2 26" xfId="25435"/>
    <cellStyle name="Percent [0] 5 2 27" xfId="25436"/>
    <cellStyle name="Percent [0] 5 2 28" xfId="25437"/>
    <cellStyle name="Percent [0] 5 2 29" xfId="25438"/>
    <cellStyle name="Percent [0] 5 2 3" xfId="25439"/>
    <cellStyle name="Percent [0] 5 2 3 10" xfId="25440"/>
    <cellStyle name="Percent [0] 5 2 3 11" xfId="25441"/>
    <cellStyle name="Percent [0] 5 2 3 12" xfId="25442"/>
    <cellStyle name="Percent [0] 5 2 3 13" xfId="25443"/>
    <cellStyle name="Percent [0] 5 2 3 14" xfId="25444"/>
    <cellStyle name="Percent [0] 5 2 3 15" xfId="25445"/>
    <cellStyle name="Percent [0] 5 2 3 16" xfId="25446"/>
    <cellStyle name="Percent [0] 5 2 3 17" xfId="25447"/>
    <cellStyle name="Percent [0] 5 2 3 18" xfId="25448"/>
    <cellStyle name="Percent [0] 5 2 3 19" xfId="25449"/>
    <cellStyle name="Percent [0] 5 2 3 2" xfId="25450"/>
    <cellStyle name="Percent [0] 5 2 3 20" xfId="25451"/>
    <cellStyle name="Percent [0] 5 2 3 21" xfId="25452"/>
    <cellStyle name="Percent [0] 5 2 3 22" xfId="25453"/>
    <cellStyle name="Percent [0] 5 2 3 23" xfId="25454"/>
    <cellStyle name="Percent [0] 5 2 3 24" xfId="25455"/>
    <cellStyle name="Percent [0] 5 2 3 25" xfId="25456"/>
    <cellStyle name="Percent [0] 5 2 3 26" xfId="25457"/>
    <cellStyle name="Percent [0] 5 2 3 27" xfId="25458"/>
    <cellStyle name="Percent [0] 5 2 3 28" xfId="25459"/>
    <cellStyle name="Percent [0] 5 2 3 29" xfId="25460"/>
    <cellStyle name="Percent [0] 5 2 3 3" xfId="25461"/>
    <cellStyle name="Percent [0] 5 2 3 30" xfId="25462"/>
    <cellStyle name="Percent [0] 5 2 3 31" xfId="25463"/>
    <cellStyle name="Percent [0] 5 2 3 32" xfId="25464"/>
    <cellStyle name="Percent [0] 5 2 3 4" xfId="25465"/>
    <cellStyle name="Percent [0] 5 2 3 5" xfId="25466"/>
    <cellStyle name="Percent [0] 5 2 3 6" xfId="25467"/>
    <cellStyle name="Percent [0] 5 2 3 7" xfId="25468"/>
    <cellStyle name="Percent [0] 5 2 3 8" xfId="25469"/>
    <cellStyle name="Percent [0] 5 2 3 9" xfId="25470"/>
    <cellStyle name="Percent [0] 5 2 30" xfId="25471"/>
    <cellStyle name="Percent [0] 5 2 31" xfId="25472"/>
    <cellStyle name="Percent [0] 5 2 32" xfId="25473"/>
    <cellStyle name="Percent [0] 5 2 33" xfId="25474"/>
    <cellStyle name="Percent [0] 5 2 34" xfId="25475"/>
    <cellStyle name="Percent [0] 5 2 35" xfId="25476"/>
    <cellStyle name="Percent [0] 5 2 36" xfId="39135"/>
    <cellStyle name="Percent [0] 5 2 4" xfId="25477"/>
    <cellStyle name="Percent [0] 5 2 5" xfId="25478"/>
    <cellStyle name="Percent [0] 5 2 6" xfId="25479"/>
    <cellStyle name="Percent [0] 5 2 7" xfId="25480"/>
    <cellStyle name="Percent [0] 5 2 8" xfId="25481"/>
    <cellStyle name="Percent [0] 5 2 9" xfId="25482"/>
    <cellStyle name="Percent [0] 5 20" xfId="25483"/>
    <cellStyle name="Percent [0] 5 21" xfId="25484"/>
    <cellStyle name="Percent [0] 5 22" xfId="25485"/>
    <cellStyle name="Percent [0] 5 23" xfId="25486"/>
    <cellStyle name="Percent [0] 5 24" xfId="25487"/>
    <cellStyle name="Percent [0] 5 25" xfId="25488"/>
    <cellStyle name="Percent [0] 5 26" xfId="25489"/>
    <cellStyle name="Percent [0] 5 27" xfId="25490"/>
    <cellStyle name="Percent [0] 5 28" xfId="25491"/>
    <cellStyle name="Percent [0] 5 29" xfId="25492"/>
    <cellStyle name="Percent [0] 5 3" xfId="25493"/>
    <cellStyle name="Percent [0] 5 3 10" xfId="25494"/>
    <cellStyle name="Percent [0] 5 3 11" xfId="25495"/>
    <cellStyle name="Percent [0] 5 3 12" xfId="25496"/>
    <cellStyle name="Percent [0] 5 3 13" xfId="25497"/>
    <cellStyle name="Percent [0] 5 3 14" xfId="25498"/>
    <cellStyle name="Percent [0] 5 3 15" xfId="25499"/>
    <cellStyle name="Percent [0] 5 3 16" xfId="25500"/>
    <cellStyle name="Percent [0] 5 3 17" xfId="25501"/>
    <cellStyle name="Percent [0] 5 3 18" xfId="25502"/>
    <cellStyle name="Percent [0] 5 3 19" xfId="25503"/>
    <cellStyle name="Percent [0] 5 3 2" xfId="25504"/>
    <cellStyle name="Percent [0] 5 3 2 10" xfId="25505"/>
    <cellStyle name="Percent [0] 5 3 2 11" xfId="25506"/>
    <cellStyle name="Percent [0] 5 3 2 12" xfId="25507"/>
    <cellStyle name="Percent [0] 5 3 2 13" xfId="25508"/>
    <cellStyle name="Percent [0] 5 3 2 14" xfId="25509"/>
    <cellStyle name="Percent [0] 5 3 2 15" xfId="25510"/>
    <cellStyle name="Percent [0] 5 3 2 16" xfId="25511"/>
    <cellStyle name="Percent [0] 5 3 2 17" xfId="25512"/>
    <cellStyle name="Percent [0] 5 3 2 18" xfId="25513"/>
    <cellStyle name="Percent [0] 5 3 2 19" xfId="25514"/>
    <cellStyle name="Percent [0] 5 3 2 2" xfId="25515"/>
    <cellStyle name="Percent [0] 5 3 2 2 10" xfId="25516"/>
    <cellStyle name="Percent [0] 5 3 2 2 11" xfId="25517"/>
    <cellStyle name="Percent [0] 5 3 2 2 12" xfId="25518"/>
    <cellStyle name="Percent [0] 5 3 2 2 13" xfId="25519"/>
    <cellStyle name="Percent [0] 5 3 2 2 14" xfId="25520"/>
    <cellStyle name="Percent [0] 5 3 2 2 15" xfId="25521"/>
    <cellStyle name="Percent [0] 5 3 2 2 16" xfId="25522"/>
    <cellStyle name="Percent [0] 5 3 2 2 17" xfId="25523"/>
    <cellStyle name="Percent [0] 5 3 2 2 18" xfId="25524"/>
    <cellStyle name="Percent [0] 5 3 2 2 19" xfId="25525"/>
    <cellStyle name="Percent [0] 5 3 2 2 2" xfId="25526"/>
    <cellStyle name="Percent [0] 5 3 2 2 20" xfId="25527"/>
    <cellStyle name="Percent [0] 5 3 2 2 21" xfId="25528"/>
    <cellStyle name="Percent [0] 5 3 2 2 22" xfId="25529"/>
    <cellStyle name="Percent [0] 5 3 2 2 23" xfId="25530"/>
    <cellStyle name="Percent [0] 5 3 2 2 24" xfId="25531"/>
    <cellStyle name="Percent [0] 5 3 2 2 25" xfId="25532"/>
    <cellStyle name="Percent [0] 5 3 2 2 26" xfId="25533"/>
    <cellStyle name="Percent [0] 5 3 2 2 27" xfId="25534"/>
    <cellStyle name="Percent [0] 5 3 2 2 28" xfId="25535"/>
    <cellStyle name="Percent [0] 5 3 2 2 29" xfId="25536"/>
    <cellStyle name="Percent [0] 5 3 2 2 3" xfId="25537"/>
    <cellStyle name="Percent [0] 5 3 2 2 30" xfId="25538"/>
    <cellStyle name="Percent [0] 5 3 2 2 31" xfId="25539"/>
    <cellStyle name="Percent [0] 5 3 2 2 32" xfId="25540"/>
    <cellStyle name="Percent [0] 5 3 2 2 4" xfId="25541"/>
    <cellStyle name="Percent [0] 5 3 2 2 5" xfId="25542"/>
    <cellStyle name="Percent [0] 5 3 2 2 6" xfId="25543"/>
    <cellStyle name="Percent [0] 5 3 2 2 7" xfId="25544"/>
    <cellStyle name="Percent [0] 5 3 2 2 8" xfId="25545"/>
    <cellStyle name="Percent [0] 5 3 2 2 9" xfId="25546"/>
    <cellStyle name="Percent [0] 5 3 2 20" xfId="25547"/>
    <cellStyle name="Percent [0] 5 3 2 21" xfId="25548"/>
    <cellStyle name="Percent [0] 5 3 2 22" xfId="25549"/>
    <cellStyle name="Percent [0] 5 3 2 23" xfId="25550"/>
    <cellStyle name="Percent [0] 5 3 2 24" xfId="25551"/>
    <cellStyle name="Percent [0] 5 3 2 25" xfId="25552"/>
    <cellStyle name="Percent [0] 5 3 2 26" xfId="25553"/>
    <cellStyle name="Percent [0] 5 3 2 27" xfId="25554"/>
    <cellStyle name="Percent [0] 5 3 2 28" xfId="25555"/>
    <cellStyle name="Percent [0] 5 3 2 29" xfId="25556"/>
    <cellStyle name="Percent [0] 5 3 2 3" xfId="25557"/>
    <cellStyle name="Percent [0] 5 3 2 30" xfId="25558"/>
    <cellStyle name="Percent [0] 5 3 2 31" xfId="25559"/>
    <cellStyle name="Percent [0] 5 3 2 32" xfId="25560"/>
    <cellStyle name="Percent [0] 5 3 2 33" xfId="25561"/>
    <cellStyle name="Percent [0] 5 3 2 34" xfId="25562"/>
    <cellStyle name="Percent [0] 5 3 2 35" xfId="39138"/>
    <cellStyle name="Percent [0] 5 3 2 4" xfId="25563"/>
    <cellStyle name="Percent [0] 5 3 2 5" xfId="25564"/>
    <cellStyle name="Percent [0] 5 3 2 6" xfId="25565"/>
    <cellStyle name="Percent [0] 5 3 2 7" xfId="25566"/>
    <cellStyle name="Percent [0] 5 3 2 8" xfId="25567"/>
    <cellStyle name="Percent [0] 5 3 2 9" xfId="25568"/>
    <cellStyle name="Percent [0] 5 3 20" xfId="25569"/>
    <cellStyle name="Percent [0] 5 3 21" xfId="25570"/>
    <cellStyle name="Percent [0] 5 3 22" xfId="25571"/>
    <cellStyle name="Percent [0] 5 3 23" xfId="25572"/>
    <cellStyle name="Percent [0] 5 3 24" xfId="25573"/>
    <cellStyle name="Percent [0] 5 3 25" xfId="25574"/>
    <cellStyle name="Percent [0] 5 3 26" xfId="25575"/>
    <cellStyle name="Percent [0] 5 3 27" xfId="25576"/>
    <cellStyle name="Percent [0] 5 3 28" xfId="25577"/>
    <cellStyle name="Percent [0] 5 3 29" xfId="25578"/>
    <cellStyle name="Percent [0] 5 3 3" xfId="25579"/>
    <cellStyle name="Percent [0] 5 3 3 10" xfId="25580"/>
    <cellStyle name="Percent [0] 5 3 3 11" xfId="25581"/>
    <cellStyle name="Percent [0] 5 3 3 12" xfId="25582"/>
    <cellStyle name="Percent [0] 5 3 3 13" xfId="25583"/>
    <cellStyle name="Percent [0] 5 3 3 14" xfId="25584"/>
    <cellStyle name="Percent [0] 5 3 3 15" xfId="25585"/>
    <cellStyle name="Percent [0] 5 3 3 16" xfId="25586"/>
    <cellStyle name="Percent [0] 5 3 3 17" xfId="25587"/>
    <cellStyle name="Percent [0] 5 3 3 18" xfId="25588"/>
    <cellStyle name="Percent [0] 5 3 3 19" xfId="25589"/>
    <cellStyle name="Percent [0] 5 3 3 2" xfId="25590"/>
    <cellStyle name="Percent [0] 5 3 3 20" xfId="25591"/>
    <cellStyle name="Percent [0] 5 3 3 21" xfId="25592"/>
    <cellStyle name="Percent [0] 5 3 3 22" xfId="25593"/>
    <cellStyle name="Percent [0] 5 3 3 23" xfId="25594"/>
    <cellStyle name="Percent [0] 5 3 3 24" xfId="25595"/>
    <cellStyle name="Percent [0] 5 3 3 25" xfId="25596"/>
    <cellStyle name="Percent [0] 5 3 3 26" xfId="25597"/>
    <cellStyle name="Percent [0] 5 3 3 27" xfId="25598"/>
    <cellStyle name="Percent [0] 5 3 3 28" xfId="25599"/>
    <cellStyle name="Percent [0] 5 3 3 29" xfId="25600"/>
    <cellStyle name="Percent [0] 5 3 3 3" xfId="25601"/>
    <cellStyle name="Percent [0] 5 3 3 30" xfId="25602"/>
    <cellStyle name="Percent [0] 5 3 3 31" xfId="25603"/>
    <cellStyle name="Percent [0] 5 3 3 32" xfId="25604"/>
    <cellStyle name="Percent [0] 5 3 3 4" xfId="25605"/>
    <cellStyle name="Percent [0] 5 3 3 5" xfId="25606"/>
    <cellStyle name="Percent [0] 5 3 3 6" xfId="25607"/>
    <cellStyle name="Percent [0] 5 3 3 7" xfId="25608"/>
    <cellStyle name="Percent [0] 5 3 3 8" xfId="25609"/>
    <cellStyle name="Percent [0] 5 3 3 9" xfId="25610"/>
    <cellStyle name="Percent [0] 5 3 30" xfId="25611"/>
    <cellStyle name="Percent [0] 5 3 31" xfId="25612"/>
    <cellStyle name="Percent [0] 5 3 32" xfId="25613"/>
    <cellStyle name="Percent [0] 5 3 33" xfId="25614"/>
    <cellStyle name="Percent [0] 5 3 34" xfId="25615"/>
    <cellStyle name="Percent [0] 5 3 35" xfId="25616"/>
    <cellStyle name="Percent [0] 5 3 36" xfId="39137"/>
    <cellStyle name="Percent [0] 5 3 4" xfId="25617"/>
    <cellStyle name="Percent [0] 5 3 5" xfId="25618"/>
    <cellStyle name="Percent [0] 5 3 6" xfId="25619"/>
    <cellStyle name="Percent [0] 5 3 7" xfId="25620"/>
    <cellStyle name="Percent [0] 5 3 8" xfId="25621"/>
    <cellStyle name="Percent [0] 5 3 9" xfId="25622"/>
    <cellStyle name="Percent [0] 5 30" xfId="25623"/>
    <cellStyle name="Percent [0] 5 31" xfId="25624"/>
    <cellStyle name="Percent [0] 5 32" xfId="25625"/>
    <cellStyle name="Percent [0] 5 33" xfId="25626"/>
    <cellStyle name="Percent [0] 5 34" xfId="25627"/>
    <cellStyle name="Percent [0] 5 35" xfId="25628"/>
    <cellStyle name="Percent [0] 5 36" xfId="25629"/>
    <cellStyle name="Percent [0] 5 37" xfId="25630"/>
    <cellStyle name="Percent [0] 5 38" xfId="25631"/>
    <cellStyle name="Percent [0] 5 39" xfId="39134"/>
    <cellStyle name="Percent [0] 5 4" xfId="25632"/>
    <cellStyle name="Percent [0] 5 4 10" xfId="25633"/>
    <cellStyle name="Percent [0] 5 4 11" xfId="25634"/>
    <cellStyle name="Percent [0] 5 4 12" xfId="25635"/>
    <cellStyle name="Percent [0] 5 4 13" xfId="25636"/>
    <cellStyle name="Percent [0] 5 4 14" xfId="25637"/>
    <cellStyle name="Percent [0] 5 4 15" xfId="25638"/>
    <cellStyle name="Percent [0] 5 4 16" xfId="25639"/>
    <cellStyle name="Percent [0] 5 4 17" xfId="25640"/>
    <cellStyle name="Percent [0] 5 4 18" xfId="25641"/>
    <cellStyle name="Percent [0] 5 4 19" xfId="25642"/>
    <cellStyle name="Percent [0] 5 4 2" xfId="25643"/>
    <cellStyle name="Percent [0] 5 4 2 10" xfId="25644"/>
    <cellStyle name="Percent [0] 5 4 2 11" xfId="25645"/>
    <cellStyle name="Percent [0] 5 4 2 12" xfId="25646"/>
    <cellStyle name="Percent [0] 5 4 2 13" xfId="25647"/>
    <cellStyle name="Percent [0] 5 4 2 14" xfId="25648"/>
    <cellStyle name="Percent [0] 5 4 2 15" xfId="25649"/>
    <cellStyle name="Percent [0] 5 4 2 16" xfId="25650"/>
    <cellStyle name="Percent [0] 5 4 2 17" xfId="25651"/>
    <cellStyle name="Percent [0] 5 4 2 18" xfId="25652"/>
    <cellStyle name="Percent [0] 5 4 2 19" xfId="25653"/>
    <cellStyle name="Percent [0] 5 4 2 2" xfId="25654"/>
    <cellStyle name="Percent [0] 5 4 2 2 10" xfId="25655"/>
    <cellStyle name="Percent [0] 5 4 2 2 11" xfId="25656"/>
    <cellStyle name="Percent [0] 5 4 2 2 12" xfId="25657"/>
    <cellStyle name="Percent [0] 5 4 2 2 13" xfId="25658"/>
    <cellStyle name="Percent [0] 5 4 2 2 14" xfId="25659"/>
    <cellStyle name="Percent [0] 5 4 2 2 15" xfId="25660"/>
    <cellStyle name="Percent [0] 5 4 2 2 16" xfId="25661"/>
    <cellStyle name="Percent [0] 5 4 2 2 17" xfId="25662"/>
    <cellStyle name="Percent [0] 5 4 2 2 18" xfId="25663"/>
    <cellStyle name="Percent [0] 5 4 2 2 19" xfId="25664"/>
    <cellStyle name="Percent [0] 5 4 2 2 2" xfId="25665"/>
    <cellStyle name="Percent [0] 5 4 2 2 20" xfId="25666"/>
    <cellStyle name="Percent [0] 5 4 2 2 21" xfId="25667"/>
    <cellStyle name="Percent [0] 5 4 2 2 22" xfId="25668"/>
    <cellStyle name="Percent [0] 5 4 2 2 23" xfId="25669"/>
    <cellStyle name="Percent [0] 5 4 2 2 24" xfId="25670"/>
    <cellStyle name="Percent [0] 5 4 2 2 25" xfId="25671"/>
    <cellStyle name="Percent [0] 5 4 2 2 26" xfId="25672"/>
    <cellStyle name="Percent [0] 5 4 2 2 27" xfId="25673"/>
    <cellStyle name="Percent [0] 5 4 2 2 28" xfId="25674"/>
    <cellStyle name="Percent [0] 5 4 2 2 29" xfId="25675"/>
    <cellStyle name="Percent [0] 5 4 2 2 3" xfId="25676"/>
    <cellStyle name="Percent [0] 5 4 2 2 30" xfId="25677"/>
    <cellStyle name="Percent [0] 5 4 2 2 31" xfId="25678"/>
    <cellStyle name="Percent [0] 5 4 2 2 32" xfId="25679"/>
    <cellStyle name="Percent [0] 5 4 2 2 4" xfId="25680"/>
    <cellStyle name="Percent [0] 5 4 2 2 5" xfId="25681"/>
    <cellStyle name="Percent [0] 5 4 2 2 6" xfId="25682"/>
    <cellStyle name="Percent [0] 5 4 2 2 7" xfId="25683"/>
    <cellStyle name="Percent [0] 5 4 2 2 8" xfId="25684"/>
    <cellStyle name="Percent [0] 5 4 2 2 9" xfId="25685"/>
    <cellStyle name="Percent [0] 5 4 2 20" xfId="25686"/>
    <cellStyle name="Percent [0] 5 4 2 21" xfId="25687"/>
    <cellStyle name="Percent [0] 5 4 2 22" xfId="25688"/>
    <cellStyle name="Percent [0] 5 4 2 23" xfId="25689"/>
    <cellStyle name="Percent [0] 5 4 2 24" xfId="25690"/>
    <cellStyle name="Percent [0] 5 4 2 25" xfId="25691"/>
    <cellStyle name="Percent [0] 5 4 2 26" xfId="25692"/>
    <cellStyle name="Percent [0] 5 4 2 27" xfId="25693"/>
    <cellStyle name="Percent [0] 5 4 2 28" xfId="25694"/>
    <cellStyle name="Percent [0] 5 4 2 29" xfId="25695"/>
    <cellStyle name="Percent [0] 5 4 2 3" xfId="25696"/>
    <cellStyle name="Percent [0] 5 4 2 30" xfId="25697"/>
    <cellStyle name="Percent [0] 5 4 2 31" xfId="25698"/>
    <cellStyle name="Percent [0] 5 4 2 32" xfId="25699"/>
    <cellStyle name="Percent [0] 5 4 2 33" xfId="25700"/>
    <cellStyle name="Percent [0] 5 4 2 34" xfId="25701"/>
    <cellStyle name="Percent [0] 5 4 2 35" xfId="39140"/>
    <cellStyle name="Percent [0] 5 4 2 4" xfId="25702"/>
    <cellStyle name="Percent [0] 5 4 2 5" xfId="25703"/>
    <cellStyle name="Percent [0] 5 4 2 6" xfId="25704"/>
    <cellStyle name="Percent [0] 5 4 2 7" xfId="25705"/>
    <cellStyle name="Percent [0] 5 4 2 8" xfId="25706"/>
    <cellStyle name="Percent [0] 5 4 2 9" xfId="25707"/>
    <cellStyle name="Percent [0] 5 4 20" xfId="25708"/>
    <cellStyle name="Percent [0] 5 4 21" xfId="25709"/>
    <cellStyle name="Percent [0] 5 4 22" xfId="25710"/>
    <cellStyle name="Percent [0] 5 4 23" xfId="25711"/>
    <cellStyle name="Percent [0] 5 4 24" xfId="25712"/>
    <cellStyle name="Percent [0] 5 4 25" xfId="25713"/>
    <cellStyle name="Percent [0] 5 4 26" xfId="25714"/>
    <cellStyle name="Percent [0] 5 4 27" xfId="25715"/>
    <cellStyle name="Percent [0] 5 4 28" xfId="25716"/>
    <cellStyle name="Percent [0] 5 4 29" xfId="25717"/>
    <cellStyle name="Percent [0] 5 4 3" xfId="25718"/>
    <cellStyle name="Percent [0] 5 4 3 10" xfId="25719"/>
    <cellStyle name="Percent [0] 5 4 3 11" xfId="25720"/>
    <cellStyle name="Percent [0] 5 4 3 12" xfId="25721"/>
    <cellStyle name="Percent [0] 5 4 3 13" xfId="25722"/>
    <cellStyle name="Percent [0] 5 4 3 14" xfId="25723"/>
    <cellStyle name="Percent [0] 5 4 3 15" xfId="25724"/>
    <cellStyle name="Percent [0] 5 4 3 16" xfId="25725"/>
    <cellStyle name="Percent [0] 5 4 3 17" xfId="25726"/>
    <cellStyle name="Percent [0] 5 4 3 18" xfId="25727"/>
    <cellStyle name="Percent [0] 5 4 3 19" xfId="25728"/>
    <cellStyle name="Percent [0] 5 4 3 2" xfId="25729"/>
    <cellStyle name="Percent [0] 5 4 3 2 10" xfId="25730"/>
    <cellStyle name="Percent [0] 5 4 3 2 11" xfId="25731"/>
    <cellStyle name="Percent [0] 5 4 3 2 12" xfId="25732"/>
    <cellStyle name="Percent [0] 5 4 3 2 13" xfId="25733"/>
    <cellStyle name="Percent [0] 5 4 3 2 14" xfId="25734"/>
    <cellStyle name="Percent [0] 5 4 3 2 15" xfId="25735"/>
    <cellStyle name="Percent [0] 5 4 3 2 16" xfId="25736"/>
    <cellStyle name="Percent [0] 5 4 3 2 17" xfId="25737"/>
    <cellStyle name="Percent [0] 5 4 3 2 18" xfId="25738"/>
    <cellStyle name="Percent [0] 5 4 3 2 19" xfId="25739"/>
    <cellStyle name="Percent [0] 5 4 3 2 2" xfId="25740"/>
    <cellStyle name="Percent [0] 5 4 3 2 20" xfId="25741"/>
    <cellStyle name="Percent [0] 5 4 3 2 21" xfId="25742"/>
    <cellStyle name="Percent [0] 5 4 3 2 22" xfId="25743"/>
    <cellStyle name="Percent [0] 5 4 3 2 23" xfId="25744"/>
    <cellStyle name="Percent [0] 5 4 3 2 24" xfId="25745"/>
    <cellStyle name="Percent [0] 5 4 3 2 25" xfId="25746"/>
    <cellStyle name="Percent [0] 5 4 3 2 26" xfId="25747"/>
    <cellStyle name="Percent [0] 5 4 3 2 27" xfId="25748"/>
    <cellStyle name="Percent [0] 5 4 3 2 28" xfId="25749"/>
    <cellStyle name="Percent [0] 5 4 3 2 29" xfId="25750"/>
    <cellStyle name="Percent [0] 5 4 3 2 3" xfId="25751"/>
    <cellStyle name="Percent [0] 5 4 3 2 30" xfId="25752"/>
    <cellStyle name="Percent [0] 5 4 3 2 31" xfId="25753"/>
    <cellStyle name="Percent [0] 5 4 3 2 32" xfId="25754"/>
    <cellStyle name="Percent [0] 5 4 3 2 4" xfId="25755"/>
    <cellStyle name="Percent [0] 5 4 3 2 5" xfId="25756"/>
    <cellStyle name="Percent [0] 5 4 3 2 6" xfId="25757"/>
    <cellStyle name="Percent [0] 5 4 3 2 7" xfId="25758"/>
    <cellStyle name="Percent [0] 5 4 3 2 8" xfId="25759"/>
    <cellStyle name="Percent [0] 5 4 3 2 9" xfId="25760"/>
    <cellStyle name="Percent [0] 5 4 3 20" xfId="25761"/>
    <cellStyle name="Percent [0] 5 4 3 21" xfId="25762"/>
    <cellStyle name="Percent [0] 5 4 3 22" xfId="25763"/>
    <cellStyle name="Percent [0] 5 4 3 23" xfId="25764"/>
    <cellStyle name="Percent [0] 5 4 3 24" xfId="25765"/>
    <cellStyle name="Percent [0] 5 4 3 25" xfId="25766"/>
    <cellStyle name="Percent [0] 5 4 3 26" xfId="25767"/>
    <cellStyle name="Percent [0] 5 4 3 27" xfId="25768"/>
    <cellStyle name="Percent [0] 5 4 3 28" xfId="25769"/>
    <cellStyle name="Percent [0] 5 4 3 29" xfId="25770"/>
    <cellStyle name="Percent [0] 5 4 3 3" xfId="25771"/>
    <cellStyle name="Percent [0] 5 4 3 30" xfId="25772"/>
    <cellStyle name="Percent [0] 5 4 3 31" xfId="25773"/>
    <cellStyle name="Percent [0] 5 4 3 32" xfId="25774"/>
    <cellStyle name="Percent [0] 5 4 3 33" xfId="25775"/>
    <cellStyle name="Percent [0] 5 4 3 34" xfId="25776"/>
    <cellStyle name="Percent [0] 5 4 3 35" xfId="39141"/>
    <cellStyle name="Percent [0] 5 4 3 4" xfId="25777"/>
    <cellStyle name="Percent [0] 5 4 3 5" xfId="25778"/>
    <cellStyle name="Percent [0] 5 4 3 6" xfId="25779"/>
    <cellStyle name="Percent [0] 5 4 3 7" xfId="25780"/>
    <cellStyle name="Percent [0] 5 4 3 8" xfId="25781"/>
    <cellStyle name="Percent [0] 5 4 3 9" xfId="25782"/>
    <cellStyle name="Percent [0] 5 4 30" xfId="25783"/>
    <cellStyle name="Percent [0] 5 4 31" xfId="25784"/>
    <cellStyle name="Percent [0] 5 4 32" xfId="25785"/>
    <cellStyle name="Percent [0] 5 4 33" xfId="25786"/>
    <cellStyle name="Percent [0] 5 4 34" xfId="25787"/>
    <cellStyle name="Percent [0] 5 4 35" xfId="25788"/>
    <cellStyle name="Percent [0] 5 4 36" xfId="25789"/>
    <cellStyle name="Percent [0] 5 4 37" xfId="39139"/>
    <cellStyle name="Percent [0] 5 4 4" xfId="25790"/>
    <cellStyle name="Percent [0] 5 4 4 10" xfId="25791"/>
    <cellStyle name="Percent [0] 5 4 4 11" xfId="25792"/>
    <cellStyle name="Percent [0] 5 4 4 12" xfId="25793"/>
    <cellStyle name="Percent [0] 5 4 4 13" xfId="25794"/>
    <cellStyle name="Percent [0] 5 4 4 14" xfId="39903"/>
    <cellStyle name="Percent [0] 5 4 4 2" xfId="25795"/>
    <cellStyle name="Percent [0] 5 4 4 3" xfId="25796"/>
    <cellStyle name="Percent [0] 5 4 4 4" xfId="25797"/>
    <cellStyle name="Percent [0] 5 4 4 5" xfId="25798"/>
    <cellStyle name="Percent [0] 5 4 4 6" xfId="25799"/>
    <cellStyle name="Percent [0] 5 4 4 7" xfId="25800"/>
    <cellStyle name="Percent [0] 5 4 4 8" xfId="25801"/>
    <cellStyle name="Percent [0] 5 4 4 9" xfId="25802"/>
    <cellStyle name="Percent [0] 5 4 5" xfId="25803"/>
    <cellStyle name="Percent [0] 5 4 6" xfId="25804"/>
    <cellStyle name="Percent [0] 5 4 7" xfId="25805"/>
    <cellStyle name="Percent [0] 5 4 8" xfId="25806"/>
    <cellStyle name="Percent [0] 5 4 9" xfId="25807"/>
    <cellStyle name="Percent [0] 5 5" xfId="25808"/>
    <cellStyle name="Percent [0] 5 5 10" xfId="25809"/>
    <cellStyle name="Percent [0] 5 5 11" xfId="25810"/>
    <cellStyle name="Percent [0] 5 5 12" xfId="25811"/>
    <cellStyle name="Percent [0] 5 5 13" xfId="25812"/>
    <cellStyle name="Percent [0] 5 5 14" xfId="25813"/>
    <cellStyle name="Percent [0] 5 5 15" xfId="25814"/>
    <cellStyle name="Percent [0] 5 5 16" xfId="25815"/>
    <cellStyle name="Percent [0] 5 5 17" xfId="25816"/>
    <cellStyle name="Percent [0] 5 5 18" xfId="25817"/>
    <cellStyle name="Percent [0] 5 5 19" xfId="25818"/>
    <cellStyle name="Percent [0] 5 5 2" xfId="25819"/>
    <cellStyle name="Percent [0] 5 5 2 10" xfId="25820"/>
    <cellStyle name="Percent [0] 5 5 2 11" xfId="25821"/>
    <cellStyle name="Percent [0] 5 5 2 12" xfId="25822"/>
    <cellStyle name="Percent [0] 5 5 2 13" xfId="25823"/>
    <cellStyle name="Percent [0] 5 5 2 14" xfId="25824"/>
    <cellStyle name="Percent [0] 5 5 2 15" xfId="25825"/>
    <cellStyle name="Percent [0] 5 5 2 16" xfId="25826"/>
    <cellStyle name="Percent [0] 5 5 2 17" xfId="25827"/>
    <cellStyle name="Percent [0] 5 5 2 18" xfId="25828"/>
    <cellStyle name="Percent [0] 5 5 2 19" xfId="25829"/>
    <cellStyle name="Percent [0] 5 5 2 2" xfId="25830"/>
    <cellStyle name="Percent [0] 5 5 2 20" xfId="25831"/>
    <cellStyle name="Percent [0] 5 5 2 21" xfId="25832"/>
    <cellStyle name="Percent [0] 5 5 2 22" xfId="25833"/>
    <cellStyle name="Percent [0] 5 5 2 23" xfId="25834"/>
    <cellStyle name="Percent [0] 5 5 2 24" xfId="25835"/>
    <cellStyle name="Percent [0] 5 5 2 25" xfId="25836"/>
    <cellStyle name="Percent [0] 5 5 2 26" xfId="25837"/>
    <cellStyle name="Percent [0] 5 5 2 27" xfId="25838"/>
    <cellStyle name="Percent [0] 5 5 2 28" xfId="25839"/>
    <cellStyle name="Percent [0] 5 5 2 29" xfId="25840"/>
    <cellStyle name="Percent [0] 5 5 2 3" xfId="25841"/>
    <cellStyle name="Percent [0] 5 5 2 30" xfId="25842"/>
    <cellStyle name="Percent [0] 5 5 2 31" xfId="25843"/>
    <cellStyle name="Percent [0] 5 5 2 32" xfId="25844"/>
    <cellStyle name="Percent [0] 5 5 2 4" xfId="25845"/>
    <cellStyle name="Percent [0] 5 5 2 5" xfId="25846"/>
    <cellStyle name="Percent [0] 5 5 2 6" xfId="25847"/>
    <cellStyle name="Percent [0] 5 5 2 7" xfId="25848"/>
    <cellStyle name="Percent [0] 5 5 2 8" xfId="25849"/>
    <cellStyle name="Percent [0] 5 5 2 9" xfId="25850"/>
    <cellStyle name="Percent [0] 5 5 20" xfId="25851"/>
    <cellStyle name="Percent [0] 5 5 21" xfId="25852"/>
    <cellStyle name="Percent [0] 5 5 22" xfId="25853"/>
    <cellStyle name="Percent [0] 5 5 23" xfId="25854"/>
    <cellStyle name="Percent [0] 5 5 24" xfId="25855"/>
    <cellStyle name="Percent [0] 5 5 25" xfId="25856"/>
    <cellStyle name="Percent [0] 5 5 26" xfId="25857"/>
    <cellStyle name="Percent [0] 5 5 27" xfId="25858"/>
    <cellStyle name="Percent [0] 5 5 28" xfId="25859"/>
    <cellStyle name="Percent [0] 5 5 29" xfId="25860"/>
    <cellStyle name="Percent [0] 5 5 3" xfId="25861"/>
    <cellStyle name="Percent [0] 5 5 30" xfId="25862"/>
    <cellStyle name="Percent [0] 5 5 31" xfId="25863"/>
    <cellStyle name="Percent [0] 5 5 32" xfId="25864"/>
    <cellStyle name="Percent [0] 5 5 33" xfId="25865"/>
    <cellStyle name="Percent [0] 5 5 34" xfId="25866"/>
    <cellStyle name="Percent [0] 5 5 35" xfId="39142"/>
    <cellStyle name="Percent [0] 5 5 4" xfId="25867"/>
    <cellStyle name="Percent [0] 5 5 5" xfId="25868"/>
    <cellStyle name="Percent [0] 5 5 6" xfId="25869"/>
    <cellStyle name="Percent [0] 5 5 7" xfId="25870"/>
    <cellStyle name="Percent [0] 5 5 8" xfId="25871"/>
    <cellStyle name="Percent [0] 5 5 9" xfId="25872"/>
    <cellStyle name="Percent [0] 5 6" xfId="25873"/>
    <cellStyle name="Percent [0] 5 6 10" xfId="25874"/>
    <cellStyle name="Percent [0] 5 6 11" xfId="25875"/>
    <cellStyle name="Percent [0] 5 6 12" xfId="25876"/>
    <cellStyle name="Percent [0] 5 6 13" xfId="25877"/>
    <cellStyle name="Percent [0] 5 6 14" xfId="25878"/>
    <cellStyle name="Percent [0] 5 6 15" xfId="25879"/>
    <cellStyle name="Percent [0] 5 6 16" xfId="25880"/>
    <cellStyle name="Percent [0] 5 6 17" xfId="25881"/>
    <cellStyle name="Percent [0] 5 6 18" xfId="25882"/>
    <cellStyle name="Percent [0] 5 6 19" xfId="25883"/>
    <cellStyle name="Percent [0] 5 6 2" xfId="25884"/>
    <cellStyle name="Percent [0] 5 6 20" xfId="25885"/>
    <cellStyle name="Percent [0] 5 6 21" xfId="25886"/>
    <cellStyle name="Percent [0] 5 6 22" xfId="25887"/>
    <cellStyle name="Percent [0] 5 6 23" xfId="25888"/>
    <cellStyle name="Percent [0] 5 6 24" xfId="25889"/>
    <cellStyle name="Percent [0] 5 6 25" xfId="25890"/>
    <cellStyle name="Percent [0] 5 6 26" xfId="25891"/>
    <cellStyle name="Percent [0] 5 6 27" xfId="25892"/>
    <cellStyle name="Percent [0] 5 6 28" xfId="25893"/>
    <cellStyle name="Percent [0] 5 6 29" xfId="25894"/>
    <cellStyle name="Percent [0] 5 6 3" xfId="25895"/>
    <cellStyle name="Percent [0] 5 6 30" xfId="25896"/>
    <cellStyle name="Percent [0] 5 6 31" xfId="25897"/>
    <cellStyle name="Percent [0] 5 6 32" xfId="25898"/>
    <cellStyle name="Percent [0] 5 6 4" xfId="25899"/>
    <cellStyle name="Percent [0] 5 6 5" xfId="25900"/>
    <cellStyle name="Percent [0] 5 6 6" xfId="25901"/>
    <cellStyle name="Percent [0] 5 6 7" xfId="25902"/>
    <cellStyle name="Percent [0] 5 6 8" xfId="25903"/>
    <cellStyle name="Percent [0] 5 6 9" xfId="25904"/>
    <cellStyle name="Percent [0] 5 7" xfId="25905"/>
    <cellStyle name="Percent [0] 5 8" xfId="25906"/>
    <cellStyle name="Percent [0] 5 9" xfId="25907"/>
    <cellStyle name="Percent [0] 6" xfId="25908"/>
    <cellStyle name="Percent [0] 6 10" xfId="25909"/>
    <cellStyle name="Percent [0] 6 11" xfId="25910"/>
    <cellStyle name="Percent [0] 6 12" xfId="25911"/>
    <cellStyle name="Percent [0] 6 13" xfId="25912"/>
    <cellStyle name="Percent [0] 6 2" xfId="25913"/>
    <cellStyle name="Percent [0] 6 3" xfId="25914"/>
    <cellStyle name="Percent [0] 6 4" xfId="25915"/>
    <cellStyle name="Percent [0] 6 5" xfId="25916"/>
    <cellStyle name="Percent [0] 6 6" xfId="25917"/>
    <cellStyle name="Percent [0] 6 7" xfId="25918"/>
    <cellStyle name="Percent [0] 6 8" xfId="25919"/>
    <cellStyle name="Percent [0] 6 9" xfId="25920"/>
    <cellStyle name="Percent [0] 7" xfId="40282"/>
    <cellStyle name="Percent [1]" xfId="361"/>
    <cellStyle name="Percent [1] 2" xfId="362"/>
    <cellStyle name="Percent [1] 2 2" xfId="25921"/>
    <cellStyle name="Percent [1] 2 2 10" xfId="25922"/>
    <cellStyle name="Percent [1] 2 2 11" xfId="25923"/>
    <cellStyle name="Percent [1] 2 2 12" xfId="25924"/>
    <cellStyle name="Percent [1] 2 2 13" xfId="25925"/>
    <cellStyle name="Percent [1] 2 2 14" xfId="25926"/>
    <cellStyle name="Percent [1] 2 2 15" xfId="25927"/>
    <cellStyle name="Percent [1] 2 2 16" xfId="25928"/>
    <cellStyle name="Percent [1] 2 2 17" xfId="25929"/>
    <cellStyle name="Percent [1] 2 2 18" xfId="25930"/>
    <cellStyle name="Percent [1] 2 2 19" xfId="25931"/>
    <cellStyle name="Percent [1] 2 2 2" xfId="25932"/>
    <cellStyle name="Percent [1] 2 2 2 10" xfId="25933"/>
    <cellStyle name="Percent [1] 2 2 2 11" xfId="25934"/>
    <cellStyle name="Percent [1] 2 2 2 12" xfId="25935"/>
    <cellStyle name="Percent [1] 2 2 2 13" xfId="25936"/>
    <cellStyle name="Percent [1] 2 2 2 14" xfId="25937"/>
    <cellStyle name="Percent [1] 2 2 2 15" xfId="25938"/>
    <cellStyle name="Percent [1] 2 2 2 16" xfId="25939"/>
    <cellStyle name="Percent [1] 2 2 2 17" xfId="25940"/>
    <cellStyle name="Percent [1] 2 2 2 18" xfId="25941"/>
    <cellStyle name="Percent [1] 2 2 2 19" xfId="25942"/>
    <cellStyle name="Percent [1] 2 2 2 2" xfId="25943"/>
    <cellStyle name="Percent [1] 2 2 2 2 10" xfId="25944"/>
    <cellStyle name="Percent [1] 2 2 2 2 11" xfId="25945"/>
    <cellStyle name="Percent [1] 2 2 2 2 12" xfId="25946"/>
    <cellStyle name="Percent [1] 2 2 2 2 13" xfId="25947"/>
    <cellStyle name="Percent [1] 2 2 2 2 14" xfId="25948"/>
    <cellStyle name="Percent [1] 2 2 2 2 15" xfId="25949"/>
    <cellStyle name="Percent [1] 2 2 2 2 16" xfId="25950"/>
    <cellStyle name="Percent [1] 2 2 2 2 17" xfId="25951"/>
    <cellStyle name="Percent [1] 2 2 2 2 18" xfId="25952"/>
    <cellStyle name="Percent [1] 2 2 2 2 19" xfId="25953"/>
    <cellStyle name="Percent [1] 2 2 2 2 2" xfId="25954"/>
    <cellStyle name="Percent [1] 2 2 2 2 2 10" xfId="25955"/>
    <cellStyle name="Percent [1] 2 2 2 2 2 11" xfId="25956"/>
    <cellStyle name="Percent [1] 2 2 2 2 2 12" xfId="25957"/>
    <cellStyle name="Percent [1] 2 2 2 2 2 13" xfId="25958"/>
    <cellStyle name="Percent [1] 2 2 2 2 2 14" xfId="25959"/>
    <cellStyle name="Percent [1] 2 2 2 2 2 15" xfId="25960"/>
    <cellStyle name="Percent [1] 2 2 2 2 2 16" xfId="25961"/>
    <cellStyle name="Percent [1] 2 2 2 2 2 17" xfId="25962"/>
    <cellStyle name="Percent [1] 2 2 2 2 2 18" xfId="25963"/>
    <cellStyle name="Percent [1] 2 2 2 2 2 19" xfId="25964"/>
    <cellStyle name="Percent [1] 2 2 2 2 2 2" xfId="25965"/>
    <cellStyle name="Percent [1] 2 2 2 2 2 20" xfId="25966"/>
    <cellStyle name="Percent [1] 2 2 2 2 2 21" xfId="25967"/>
    <cellStyle name="Percent [1] 2 2 2 2 2 22" xfId="25968"/>
    <cellStyle name="Percent [1] 2 2 2 2 2 23" xfId="25969"/>
    <cellStyle name="Percent [1] 2 2 2 2 2 24" xfId="25970"/>
    <cellStyle name="Percent [1] 2 2 2 2 2 25" xfId="25971"/>
    <cellStyle name="Percent [1] 2 2 2 2 2 26" xfId="25972"/>
    <cellStyle name="Percent [1] 2 2 2 2 2 27" xfId="25973"/>
    <cellStyle name="Percent [1] 2 2 2 2 2 28" xfId="25974"/>
    <cellStyle name="Percent [1] 2 2 2 2 2 29" xfId="25975"/>
    <cellStyle name="Percent [1] 2 2 2 2 2 3" xfId="25976"/>
    <cellStyle name="Percent [1] 2 2 2 2 2 30" xfId="25977"/>
    <cellStyle name="Percent [1] 2 2 2 2 2 31" xfId="25978"/>
    <cellStyle name="Percent [1] 2 2 2 2 2 32" xfId="25979"/>
    <cellStyle name="Percent [1] 2 2 2 2 2 4" xfId="25980"/>
    <cellStyle name="Percent [1] 2 2 2 2 2 5" xfId="25981"/>
    <cellStyle name="Percent [1] 2 2 2 2 2 6" xfId="25982"/>
    <cellStyle name="Percent [1] 2 2 2 2 2 7" xfId="25983"/>
    <cellStyle name="Percent [1] 2 2 2 2 2 8" xfId="25984"/>
    <cellStyle name="Percent [1] 2 2 2 2 2 9" xfId="25985"/>
    <cellStyle name="Percent [1] 2 2 2 2 20" xfId="25986"/>
    <cellStyle name="Percent [1] 2 2 2 2 21" xfId="25987"/>
    <cellStyle name="Percent [1] 2 2 2 2 22" xfId="25988"/>
    <cellStyle name="Percent [1] 2 2 2 2 23" xfId="25989"/>
    <cellStyle name="Percent [1] 2 2 2 2 24" xfId="25990"/>
    <cellStyle name="Percent [1] 2 2 2 2 25" xfId="25991"/>
    <cellStyle name="Percent [1] 2 2 2 2 26" xfId="25992"/>
    <cellStyle name="Percent [1] 2 2 2 2 27" xfId="25993"/>
    <cellStyle name="Percent [1] 2 2 2 2 28" xfId="25994"/>
    <cellStyle name="Percent [1] 2 2 2 2 29" xfId="25995"/>
    <cellStyle name="Percent [1] 2 2 2 2 3" xfId="25996"/>
    <cellStyle name="Percent [1] 2 2 2 2 30" xfId="25997"/>
    <cellStyle name="Percent [1] 2 2 2 2 31" xfId="25998"/>
    <cellStyle name="Percent [1] 2 2 2 2 32" xfId="25999"/>
    <cellStyle name="Percent [1] 2 2 2 2 33" xfId="26000"/>
    <cellStyle name="Percent [1] 2 2 2 2 34" xfId="26001"/>
    <cellStyle name="Percent [1] 2 2 2 2 35" xfId="39145"/>
    <cellStyle name="Percent [1] 2 2 2 2 4" xfId="26002"/>
    <cellStyle name="Percent [1] 2 2 2 2 5" xfId="26003"/>
    <cellStyle name="Percent [1] 2 2 2 2 6" xfId="26004"/>
    <cellStyle name="Percent [1] 2 2 2 2 7" xfId="26005"/>
    <cellStyle name="Percent [1] 2 2 2 2 8" xfId="26006"/>
    <cellStyle name="Percent [1] 2 2 2 2 9" xfId="26007"/>
    <cellStyle name="Percent [1] 2 2 2 20" xfId="26008"/>
    <cellStyle name="Percent [1] 2 2 2 21" xfId="26009"/>
    <cellStyle name="Percent [1] 2 2 2 22" xfId="26010"/>
    <cellStyle name="Percent [1] 2 2 2 23" xfId="26011"/>
    <cellStyle name="Percent [1] 2 2 2 24" xfId="26012"/>
    <cellStyle name="Percent [1] 2 2 2 25" xfId="26013"/>
    <cellStyle name="Percent [1] 2 2 2 26" xfId="26014"/>
    <cellStyle name="Percent [1] 2 2 2 27" xfId="26015"/>
    <cellStyle name="Percent [1] 2 2 2 28" xfId="26016"/>
    <cellStyle name="Percent [1] 2 2 2 29" xfId="26017"/>
    <cellStyle name="Percent [1] 2 2 2 3" xfId="26018"/>
    <cellStyle name="Percent [1] 2 2 2 3 10" xfId="26019"/>
    <cellStyle name="Percent [1] 2 2 2 3 11" xfId="26020"/>
    <cellStyle name="Percent [1] 2 2 2 3 12" xfId="26021"/>
    <cellStyle name="Percent [1] 2 2 2 3 13" xfId="26022"/>
    <cellStyle name="Percent [1] 2 2 2 3 14" xfId="26023"/>
    <cellStyle name="Percent [1] 2 2 2 3 15" xfId="26024"/>
    <cellStyle name="Percent [1] 2 2 2 3 16" xfId="26025"/>
    <cellStyle name="Percent [1] 2 2 2 3 17" xfId="26026"/>
    <cellStyle name="Percent [1] 2 2 2 3 18" xfId="26027"/>
    <cellStyle name="Percent [1] 2 2 2 3 19" xfId="26028"/>
    <cellStyle name="Percent [1] 2 2 2 3 2" xfId="26029"/>
    <cellStyle name="Percent [1] 2 2 2 3 20" xfId="26030"/>
    <cellStyle name="Percent [1] 2 2 2 3 21" xfId="26031"/>
    <cellStyle name="Percent [1] 2 2 2 3 22" xfId="26032"/>
    <cellStyle name="Percent [1] 2 2 2 3 23" xfId="26033"/>
    <cellStyle name="Percent [1] 2 2 2 3 24" xfId="26034"/>
    <cellStyle name="Percent [1] 2 2 2 3 25" xfId="26035"/>
    <cellStyle name="Percent [1] 2 2 2 3 26" xfId="26036"/>
    <cellStyle name="Percent [1] 2 2 2 3 27" xfId="26037"/>
    <cellStyle name="Percent [1] 2 2 2 3 28" xfId="26038"/>
    <cellStyle name="Percent [1] 2 2 2 3 29" xfId="26039"/>
    <cellStyle name="Percent [1] 2 2 2 3 3" xfId="26040"/>
    <cellStyle name="Percent [1] 2 2 2 3 30" xfId="26041"/>
    <cellStyle name="Percent [1] 2 2 2 3 31" xfId="26042"/>
    <cellStyle name="Percent [1] 2 2 2 3 32" xfId="26043"/>
    <cellStyle name="Percent [1] 2 2 2 3 4" xfId="26044"/>
    <cellStyle name="Percent [1] 2 2 2 3 5" xfId="26045"/>
    <cellStyle name="Percent [1] 2 2 2 3 6" xfId="26046"/>
    <cellStyle name="Percent [1] 2 2 2 3 7" xfId="26047"/>
    <cellStyle name="Percent [1] 2 2 2 3 8" xfId="26048"/>
    <cellStyle name="Percent [1] 2 2 2 3 9" xfId="26049"/>
    <cellStyle name="Percent [1] 2 2 2 30" xfId="26050"/>
    <cellStyle name="Percent [1] 2 2 2 31" xfId="26051"/>
    <cellStyle name="Percent [1] 2 2 2 32" xfId="26052"/>
    <cellStyle name="Percent [1] 2 2 2 33" xfId="26053"/>
    <cellStyle name="Percent [1] 2 2 2 34" xfId="26054"/>
    <cellStyle name="Percent [1] 2 2 2 35" xfId="26055"/>
    <cellStyle name="Percent [1] 2 2 2 36" xfId="39144"/>
    <cellStyle name="Percent [1] 2 2 2 4" xfId="26056"/>
    <cellStyle name="Percent [1] 2 2 2 5" xfId="26057"/>
    <cellStyle name="Percent [1] 2 2 2 6" xfId="26058"/>
    <cellStyle name="Percent [1] 2 2 2 7" xfId="26059"/>
    <cellStyle name="Percent [1] 2 2 2 8" xfId="26060"/>
    <cellStyle name="Percent [1] 2 2 2 9" xfId="26061"/>
    <cellStyle name="Percent [1] 2 2 20" xfId="26062"/>
    <cellStyle name="Percent [1] 2 2 21" xfId="26063"/>
    <cellStyle name="Percent [1] 2 2 22" xfId="26064"/>
    <cellStyle name="Percent [1] 2 2 23" xfId="26065"/>
    <cellStyle name="Percent [1] 2 2 24" xfId="26066"/>
    <cellStyle name="Percent [1] 2 2 25" xfId="26067"/>
    <cellStyle name="Percent [1] 2 2 26" xfId="26068"/>
    <cellStyle name="Percent [1] 2 2 27" xfId="26069"/>
    <cellStyle name="Percent [1] 2 2 28" xfId="26070"/>
    <cellStyle name="Percent [1] 2 2 29" xfId="26071"/>
    <cellStyle name="Percent [1] 2 2 3" xfId="26072"/>
    <cellStyle name="Percent [1] 2 2 3 10" xfId="26073"/>
    <cellStyle name="Percent [1] 2 2 3 11" xfId="26074"/>
    <cellStyle name="Percent [1] 2 2 3 12" xfId="26075"/>
    <cellStyle name="Percent [1] 2 2 3 13" xfId="26076"/>
    <cellStyle name="Percent [1] 2 2 3 14" xfId="26077"/>
    <cellStyle name="Percent [1] 2 2 3 15" xfId="26078"/>
    <cellStyle name="Percent [1] 2 2 3 16" xfId="26079"/>
    <cellStyle name="Percent [1] 2 2 3 17" xfId="26080"/>
    <cellStyle name="Percent [1] 2 2 3 18" xfId="26081"/>
    <cellStyle name="Percent [1] 2 2 3 19" xfId="26082"/>
    <cellStyle name="Percent [1] 2 2 3 2" xfId="26083"/>
    <cellStyle name="Percent [1] 2 2 3 2 10" xfId="26084"/>
    <cellStyle name="Percent [1] 2 2 3 2 11" xfId="26085"/>
    <cellStyle name="Percent [1] 2 2 3 2 12" xfId="26086"/>
    <cellStyle name="Percent [1] 2 2 3 2 13" xfId="26087"/>
    <cellStyle name="Percent [1] 2 2 3 2 14" xfId="26088"/>
    <cellStyle name="Percent [1] 2 2 3 2 15" xfId="26089"/>
    <cellStyle name="Percent [1] 2 2 3 2 16" xfId="26090"/>
    <cellStyle name="Percent [1] 2 2 3 2 17" xfId="26091"/>
    <cellStyle name="Percent [1] 2 2 3 2 18" xfId="26092"/>
    <cellStyle name="Percent [1] 2 2 3 2 19" xfId="26093"/>
    <cellStyle name="Percent [1] 2 2 3 2 2" xfId="26094"/>
    <cellStyle name="Percent [1] 2 2 3 2 2 10" xfId="26095"/>
    <cellStyle name="Percent [1] 2 2 3 2 2 11" xfId="26096"/>
    <cellStyle name="Percent [1] 2 2 3 2 2 12" xfId="26097"/>
    <cellStyle name="Percent [1] 2 2 3 2 2 13" xfId="26098"/>
    <cellStyle name="Percent [1] 2 2 3 2 2 14" xfId="26099"/>
    <cellStyle name="Percent [1] 2 2 3 2 2 15" xfId="26100"/>
    <cellStyle name="Percent [1] 2 2 3 2 2 16" xfId="26101"/>
    <cellStyle name="Percent [1] 2 2 3 2 2 17" xfId="26102"/>
    <cellStyle name="Percent [1] 2 2 3 2 2 18" xfId="26103"/>
    <cellStyle name="Percent [1] 2 2 3 2 2 19" xfId="26104"/>
    <cellStyle name="Percent [1] 2 2 3 2 2 2" xfId="26105"/>
    <cellStyle name="Percent [1] 2 2 3 2 2 20" xfId="26106"/>
    <cellStyle name="Percent [1] 2 2 3 2 2 21" xfId="26107"/>
    <cellStyle name="Percent [1] 2 2 3 2 2 22" xfId="26108"/>
    <cellStyle name="Percent [1] 2 2 3 2 2 23" xfId="26109"/>
    <cellStyle name="Percent [1] 2 2 3 2 2 24" xfId="26110"/>
    <cellStyle name="Percent [1] 2 2 3 2 2 25" xfId="26111"/>
    <cellStyle name="Percent [1] 2 2 3 2 2 26" xfId="26112"/>
    <cellStyle name="Percent [1] 2 2 3 2 2 27" xfId="26113"/>
    <cellStyle name="Percent [1] 2 2 3 2 2 28" xfId="26114"/>
    <cellStyle name="Percent [1] 2 2 3 2 2 29" xfId="26115"/>
    <cellStyle name="Percent [1] 2 2 3 2 2 3" xfId="26116"/>
    <cellStyle name="Percent [1] 2 2 3 2 2 30" xfId="26117"/>
    <cellStyle name="Percent [1] 2 2 3 2 2 31" xfId="26118"/>
    <cellStyle name="Percent [1] 2 2 3 2 2 32" xfId="26119"/>
    <cellStyle name="Percent [1] 2 2 3 2 2 4" xfId="26120"/>
    <cellStyle name="Percent [1] 2 2 3 2 2 5" xfId="26121"/>
    <cellStyle name="Percent [1] 2 2 3 2 2 6" xfId="26122"/>
    <cellStyle name="Percent [1] 2 2 3 2 2 7" xfId="26123"/>
    <cellStyle name="Percent [1] 2 2 3 2 2 8" xfId="26124"/>
    <cellStyle name="Percent [1] 2 2 3 2 2 9" xfId="26125"/>
    <cellStyle name="Percent [1] 2 2 3 2 20" xfId="26126"/>
    <cellStyle name="Percent [1] 2 2 3 2 21" xfId="26127"/>
    <cellStyle name="Percent [1] 2 2 3 2 22" xfId="26128"/>
    <cellStyle name="Percent [1] 2 2 3 2 23" xfId="26129"/>
    <cellStyle name="Percent [1] 2 2 3 2 24" xfId="26130"/>
    <cellStyle name="Percent [1] 2 2 3 2 25" xfId="26131"/>
    <cellStyle name="Percent [1] 2 2 3 2 26" xfId="26132"/>
    <cellStyle name="Percent [1] 2 2 3 2 27" xfId="26133"/>
    <cellStyle name="Percent [1] 2 2 3 2 28" xfId="26134"/>
    <cellStyle name="Percent [1] 2 2 3 2 29" xfId="26135"/>
    <cellStyle name="Percent [1] 2 2 3 2 3" xfId="26136"/>
    <cellStyle name="Percent [1] 2 2 3 2 30" xfId="26137"/>
    <cellStyle name="Percent [1] 2 2 3 2 31" xfId="26138"/>
    <cellStyle name="Percent [1] 2 2 3 2 32" xfId="26139"/>
    <cellStyle name="Percent [1] 2 2 3 2 33" xfId="26140"/>
    <cellStyle name="Percent [1] 2 2 3 2 34" xfId="26141"/>
    <cellStyle name="Percent [1] 2 2 3 2 35" xfId="39147"/>
    <cellStyle name="Percent [1] 2 2 3 2 4" xfId="26142"/>
    <cellStyle name="Percent [1] 2 2 3 2 5" xfId="26143"/>
    <cellStyle name="Percent [1] 2 2 3 2 6" xfId="26144"/>
    <cellStyle name="Percent [1] 2 2 3 2 7" xfId="26145"/>
    <cellStyle name="Percent [1] 2 2 3 2 8" xfId="26146"/>
    <cellStyle name="Percent [1] 2 2 3 2 9" xfId="26147"/>
    <cellStyle name="Percent [1] 2 2 3 20" xfId="26148"/>
    <cellStyle name="Percent [1] 2 2 3 21" xfId="26149"/>
    <cellStyle name="Percent [1] 2 2 3 22" xfId="26150"/>
    <cellStyle name="Percent [1] 2 2 3 23" xfId="26151"/>
    <cellStyle name="Percent [1] 2 2 3 24" xfId="26152"/>
    <cellStyle name="Percent [1] 2 2 3 25" xfId="26153"/>
    <cellStyle name="Percent [1] 2 2 3 26" xfId="26154"/>
    <cellStyle name="Percent [1] 2 2 3 27" xfId="26155"/>
    <cellStyle name="Percent [1] 2 2 3 28" xfId="26156"/>
    <cellStyle name="Percent [1] 2 2 3 29" xfId="26157"/>
    <cellStyle name="Percent [1] 2 2 3 3" xfId="26158"/>
    <cellStyle name="Percent [1] 2 2 3 3 10" xfId="26159"/>
    <cellStyle name="Percent [1] 2 2 3 3 11" xfId="26160"/>
    <cellStyle name="Percent [1] 2 2 3 3 12" xfId="26161"/>
    <cellStyle name="Percent [1] 2 2 3 3 13" xfId="26162"/>
    <cellStyle name="Percent [1] 2 2 3 3 14" xfId="26163"/>
    <cellStyle name="Percent [1] 2 2 3 3 15" xfId="26164"/>
    <cellStyle name="Percent [1] 2 2 3 3 16" xfId="26165"/>
    <cellStyle name="Percent [1] 2 2 3 3 17" xfId="26166"/>
    <cellStyle name="Percent [1] 2 2 3 3 18" xfId="26167"/>
    <cellStyle name="Percent [1] 2 2 3 3 19" xfId="26168"/>
    <cellStyle name="Percent [1] 2 2 3 3 2" xfId="26169"/>
    <cellStyle name="Percent [1] 2 2 3 3 2 10" xfId="26170"/>
    <cellStyle name="Percent [1] 2 2 3 3 2 11" xfId="26171"/>
    <cellStyle name="Percent [1] 2 2 3 3 2 12" xfId="26172"/>
    <cellStyle name="Percent [1] 2 2 3 3 2 13" xfId="26173"/>
    <cellStyle name="Percent [1] 2 2 3 3 2 14" xfId="26174"/>
    <cellStyle name="Percent [1] 2 2 3 3 2 15" xfId="26175"/>
    <cellStyle name="Percent [1] 2 2 3 3 2 16" xfId="26176"/>
    <cellStyle name="Percent [1] 2 2 3 3 2 17" xfId="26177"/>
    <cellStyle name="Percent [1] 2 2 3 3 2 18" xfId="26178"/>
    <cellStyle name="Percent [1] 2 2 3 3 2 19" xfId="26179"/>
    <cellStyle name="Percent [1] 2 2 3 3 2 2" xfId="26180"/>
    <cellStyle name="Percent [1] 2 2 3 3 2 20" xfId="26181"/>
    <cellStyle name="Percent [1] 2 2 3 3 2 21" xfId="26182"/>
    <cellStyle name="Percent [1] 2 2 3 3 2 22" xfId="26183"/>
    <cellStyle name="Percent [1] 2 2 3 3 2 23" xfId="26184"/>
    <cellStyle name="Percent [1] 2 2 3 3 2 24" xfId="26185"/>
    <cellStyle name="Percent [1] 2 2 3 3 2 25" xfId="26186"/>
    <cellStyle name="Percent [1] 2 2 3 3 2 26" xfId="26187"/>
    <cellStyle name="Percent [1] 2 2 3 3 2 27" xfId="26188"/>
    <cellStyle name="Percent [1] 2 2 3 3 2 28" xfId="26189"/>
    <cellStyle name="Percent [1] 2 2 3 3 2 29" xfId="26190"/>
    <cellStyle name="Percent [1] 2 2 3 3 2 3" xfId="26191"/>
    <cellStyle name="Percent [1] 2 2 3 3 2 30" xfId="26192"/>
    <cellStyle name="Percent [1] 2 2 3 3 2 31" xfId="26193"/>
    <cellStyle name="Percent [1] 2 2 3 3 2 32" xfId="26194"/>
    <cellStyle name="Percent [1] 2 2 3 3 2 4" xfId="26195"/>
    <cellStyle name="Percent [1] 2 2 3 3 2 5" xfId="26196"/>
    <cellStyle name="Percent [1] 2 2 3 3 2 6" xfId="26197"/>
    <cellStyle name="Percent [1] 2 2 3 3 2 7" xfId="26198"/>
    <cellStyle name="Percent [1] 2 2 3 3 2 8" xfId="26199"/>
    <cellStyle name="Percent [1] 2 2 3 3 2 9" xfId="26200"/>
    <cellStyle name="Percent [1] 2 2 3 3 20" xfId="26201"/>
    <cellStyle name="Percent [1] 2 2 3 3 21" xfId="26202"/>
    <cellStyle name="Percent [1] 2 2 3 3 22" xfId="26203"/>
    <cellStyle name="Percent [1] 2 2 3 3 23" xfId="26204"/>
    <cellStyle name="Percent [1] 2 2 3 3 24" xfId="26205"/>
    <cellStyle name="Percent [1] 2 2 3 3 25" xfId="26206"/>
    <cellStyle name="Percent [1] 2 2 3 3 26" xfId="26207"/>
    <cellStyle name="Percent [1] 2 2 3 3 27" xfId="26208"/>
    <cellStyle name="Percent [1] 2 2 3 3 28" xfId="26209"/>
    <cellStyle name="Percent [1] 2 2 3 3 29" xfId="26210"/>
    <cellStyle name="Percent [1] 2 2 3 3 3" xfId="26211"/>
    <cellStyle name="Percent [1] 2 2 3 3 30" xfId="26212"/>
    <cellStyle name="Percent [1] 2 2 3 3 31" xfId="26213"/>
    <cellStyle name="Percent [1] 2 2 3 3 32" xfId="26214"/>
    <cellStyle name="Percent [1] 2 2 3 3 33" xfId="26215"/>
    <cellStyle name="Percent [1] 2 2 3 3 34" xfId="26216"/>
    <cellStyle name="Percent [1] 2 2 3 3 35" xfId="39148"/>
    <cellStyle name="Percent [1] 2 2 3 3 4" xfId="26217"/>
    <cellStyle name="Percent [1] 2 2 3 3 5" xfId="26218"/>
    <cellStyle name="Percent [1] 2 2 3 3 6" xfId="26219"/>
    <cellStyle name="Percent [1] 2 2 3 3 7" xfId="26220"/>
    <cellStyle name="Percent [1] 2 2 3 3 8" xfId="26221"/>
    <cellStyle name="Percent [1] 2 2 3 3 9" xfId="26222"/>
    <cellStyle name="Percent [1] 2 2 3 30" xfId="26223"/>
    <cellStyle name="Percent [1] 2 2 3 31" xfId="26224"/>
    <cellStyle name="Percent [1] 2 2 3 32" xfId="26225"/>
    <cellStyle name="Percent [1] 2 2 3 33" xfId="26226"/>
    <cellStyle name="Percent [1] 2 2 3 34" xfId="26227"/>
    <cellStyle name="Percent [1] 2 2 3 35" xfId="26228"/>
    <cellStyle name="Percent [1] 2 2 3 36" xfId="26229"/>
    <cellStyle name="Percent [1] 2 2 3 37" xfId="39146"/>
    <cellStyle name="Percent [1] 2 2 3 4" xfId="26230"/>
    <cellStyle name="Percent [1] 2 2 3 4 10" xfId="26231"/>
    <cellStyle name="Percent [1] 2 2 3 4 11" xfId="26232"/>
    <cellStyle name="Percent [1] 2 2 3 4 12" xfId="26233"/>
    <cellStyle name="Percent [1] 2 2 3 4 13" xfId="26234"/>
    <cellStyle name="Percent [1] 2 2 3 4 14" xfId="40019"/>
    <cellStyle name="Percent [1] 2 2 3 4 2" xfId="26235"/>
    <cellStyle name="Percent [1] 2 2 3 4 3" xfId="26236"/>
    <cellStyle name="Percent [1] 2 2 3 4 4" xfId="26237"/>
    <cellStyle name="Percent [1] 2 2 3 4 5" xfId="26238"/>
    <cellStyle name="Percent [1] 2 2 3 4 6" xfId="26239"/>
    <cellStyle name="Percent [1] 2 2 3 4 7" xfId="26240"/>
    <cellStyle name="Percent [1] 2 2 3 4 8" xfId="26241"/>
    <cellStyle name="Percent [1] 2 2 3 4 9" xfId="26242"/>
    <cellStyle name="Percent [1] 2 2 3 5" xfId="26243"/>
    <cellStyle name="Percent [1] 2 2 3 6" xfId="26244"/>
    <cellStyle name="Percent [1] 2 2 3 7" xfId="26245"/>
    <cellStyle name="Percent [1] 2 2 3 8" xfId="26246"/>
    <cellStyle name="Percent [1] 2 2 3 9" xfId="26247"/>
    <cellStyle name="Percent [1] 2 2 30" xfId="26248"/>
    <cellStyle name="Percent [1] 2 2 31" xfId="26249"/>
    <cellStyle name="Percent [1] 2 2 32" xfId="26250"/>
    <cellStyle name="Percent [1] 2 2 33" xfId="26251"/>
    <cellStyle name="Percent [1] 2 2 34" xfId="26252"/>
    <cellStyle name="Percent [1] 2 2 35" xfId="26253"/>
    <cellStyle name="Percent [1] 2 2 36" xfId="26254"/>
    <cellStyle name="Percent [1] 2 2 37" xfId="26255"/>
    <cellStyle name="Percent [1] 2 2 38" xfId="39143"/>
    <cellStyle name="Percent [1] 2 2 4" xfId="26256"/>
    <cellStyle name="Percent [1] 2 2 4 10" xfId="26257"/>
    <cellStyle name="Percent [1] 2 2 4 11" xfId="26258"/>
    <cellStyle name="Percent [1] 2 2 4 12" xfId="26259"/>
    <cellStyle name="Percent [1] 2 2 4 13" xfId="26260"/>
    <cellStyle name="Percent [1] 2 2 4 14" xfId="26261"/>
    <cellStyle name="Percent [1] 2 2 4 15" xfId="26262"/>
    <cellStyle name="Percent [1] 2 2 4 16" xfId="26263"/>
    <cellStyle name="Percent [1] 2 2 4 17" xfId="26264"/>
    <cellStyle name="Percent [1] 2 2 4 18" xfId="26265"/>
    <cellStyle name="Percent [1] 2 2 4 19" xfId="26266"/>
    <cellStyle name="Percent [1] 2 2 4 2" xfId="26267"/>
    <cellStyle name="Percent [1] 2 2 4 2 10" xfId="26268"/>
    <cellStyle name="Percent [1] 2 2 4 2 11" xfId="26269"/>
    <cellStyle name="Percent [1] 2 2 4 2 12" xfId="26270"/>
    <cellStyle name="Percent [1] 2 2 4 2 13" xfId="26271"/>
    <cellStyle name="Percent [1] 2 2 4 2 14" xfId="26272"/>
    <cellStyle name="Percent [1] 2 2 4 2 15" xfId="26273"/>
    <cellStyle name="Percent [1] 2 2 4 2 16" xfId="26274"/>
    <cellStyle name="Percent [1] 2 2 4 2 17" xfId="26275"/>
    <cellStyle name="Percent [1] 2 2 4 2 18" xfId="26276"/>
    <cellStyle name="Percent [1] 2 2 4 2 19" xfId="26277"/>
    <cellStyle name="Percent [1] 2 2 4 2 2" xfId="26278"/>
    <cellStyle name="Percent [1] 2 2 4 2 20" xfId="26279"/>
    <cellStyle name="Percent [1] 2 2 4 2 21" xfId="26280"/>
    <cellStyle name="Percent [1] 2 2 4 2 22" xfId="26281"/>
    <cellStyle name="Percent [1] 2 2 4 2 23" xfId="26282"/>
    <cellStyle name="Percent [1] 2 2 4 2 24" xfId="26283"/>
    <cellStyle name="Percent [1] 2 2 4 2 25" xfId="26284"/>
    <cellStyle name="Percent [1] 2 2 4 2 26" xfId="26285"/>
    <cellStyle name="Percent [1] 2 2 4 2 27" xfId="26286"/>
    <cellStyle name="Percent [1] 2 2 4 2 28" xfId="26287"/>
    <cellStyle name="Percent [1] 2 2 4 2 29" xfId="26288"/>
    <cellStyle name="Percent [1] 2 2 4 2 3" xfId="26289"/>
    <cellStyle name="Percent [1] 2 2 4 2 30" xfId="26290"/>
    <cellStyle name="Percent [1] 2 2 4 2 31" xfId="26291"/>
    <cellStyle name="Percent [1] 2 2 4 2 32" xfId="26292"/>
    <cellStyle name="Percent [1] 2 2 4 2 4" xfId="26293"/>
    <cellStyle name="Percent [1] 2 2 4 2 5" xfId="26294"/>
    <cellStyle name="Percent [1] 2 2 4 2 6" xfId="26295"/>
    <cellStyle name="Percent [1] 2 2 4 2 7" xfId="26296"/>
    <cellStyle name="Percent [1] 2 2 4 2 8" xfId="26297"/>
    <cellStyle name="Percent [1] 2 2 4 2 9" xfId="26298"/>
    <cellStyle name="Percent [1] 2 2 4 20" xfId="26299"/>
    <cellStyle name="Percent [1] 2 2 4 21" xfId="26300"/>
    <cellStyle name="Percent [1] 2 2 4 22" xfId="26301"/>
    <cellStyle name="Percent [1] 2 2 4 23" xfId="26302"/>
    <cellStyle name="Percent [1] 2 2 4 24" xfId="26303"/>
    <cellStyle name="Percent [1] 2 2 4 25" xfId="26304"/>
    <cellStyle name="Percent [1] 2 2 4 26" xfId="26305"/>
    <cellStyle name="Percent [1] 2 2 4 27" xfId="26306"/>
    <cellStyle name="Percent [1] 2 2 4 28" xfId="26307"/>
    <cellStyle name="Percent [1] 2 2 4 29" xfId="26308"/>
    <cellStyle name="Percent [1] 2 2 4 3" xfId="26309"/>
    <cellStyle name="Percent [1] 2 2 4 30" xfId="26310"/>
    <cellStyle name="Percent [1] 2 2 4 31" xfId="26311"/>
    <cellStyle name="Percent [1] 2 2 4 32" xfId="26312"/>
    <cellStyle name="Percent [1] 2 2 4 33" xfId="26313"/>
    <cellStyle name="Percent [1] 2 2 4 34" xfId="26314"/>
    <cellStyle name="Percent [1] 2 2 4 35" xfId="39149"/>
    <cellStyle name="Percent [1] 2 2 4 4" xfId="26315"/>
    <cellStyle name="Percent [1] 2 2 4 5" xfId="26316"/>
    <cellStyle name="Percent [1] 2 2 4 6" xfId="26317"/>
    <cellStyle name="Percent [1] 2 2 4 7" xfId="26318"/>
    <cellStyle name="Percent [1] 2 2 4 8" xfId="26319"/>
    <cellStyle name="Percent [1] 2 2 4 9" xfId="26320"/>
    <cellStyle name="Percent [1] 2 2 5" xfId="26321"/>
    <cellStyle name="Percent [1] 2 2 5 10" xfId="26322"/>
    <cellStyle name="Percent [1] 2 2 5 11" xfId="26323"/>
    <cellStyle name="Percent [1] 2 2 5 12" xfId="26324"/>
    <cellStyle name="Percent [1] 2 2 5 13" xfId="26325"/>
    <cellStyle name="Percent [1] 2 2 5 14" xfId="26326"/>
    <cellStyle name="Percent [1] 2 2 5 15" xfId="26327"/>
    <cellStyle name="Percent [1] 2 2 5 16" xfId="26328"/>
    <cellStyle name="Percent [1] 2 2 5 17" xfId="26329"/>
    <cellStyle name="Percent [1] 2 2 5 18" xfId="26330"/>
    <cellStyle name="Percent [1] 2 2 5 19" xfId="26331"/>
    <cellStyle name="Percent [1] 2 2 5 2" xfId="26332"/>
    <cellStyle name="Percent [1] 2 2 5 20" xfId="26333"/>
    <cellStyle name="Percent [1] 2 2 5 21" xfId="26334"/>
    <cellStyle name="Percent [1] 2 2 5 22" xfId="26335"/>
    <cellStyle name="Percent [1] 2 2 5 23" xfId="26336"/>
    <cellStyle name="Percent [1] 2 2 5 24" xfId="26337"/>
    <cellStyle name="Percent [1] 2 2 5 25" xfId="26338"/>
    <cellStyle name="Percent [1] 2 2 5 26" xfId="26339"/>
    <cellStyle name="Percent [1] 2 2 5 27" xfId="26340"/>
    <cellStyle name="Percent [1] 2 2 5 28" xfId="26341"/>
    <cellStyle name="Percent [1] 2 2 5 29" xfId="26342"/>
    <cellStyle name="Percent [1] 2 2 5 3" xfId="26343"/>
    <cellStyle name="Percent [1] 2 2 5 30" xfId="26344"/>
    <cellStyle name="Percent [1] 2 2 5 31" xfId="26345"/>
    <cellStyle name="Percent [1] 2 2 5 32" xfId="26346"/>
    <cellStyle name="Percent [1] 2 2 5 4" xfId="26347"/>
    <cellStyle name="Percent [1] 2 2 5 5" xfId="26348"/>
    <cellStyle name="Percent [1] 2 2 5 6" xfId="26349"/>
    <cellStyle name="Percent [1] 2 2 5 7" xfId="26350"/>
    <cellStyle name="Percent [1] 2 2 5 8" xfId="26351"/>
    <cellStyle name="Percent [1] 2 2 5 9" xfId="26352"/>
    <cellStyle name="Percent [1] 2 2 6" xfId="26353"/>
    <cellStyle name="Percent [1] 2 2 7" xfId="26354"/>
    <cellStyle name="Percent [1] 2 2 8" xfId="26355"/>
    <cellStyle name="Percent [1] 2 2 9" xfId="26356"/>
    <cellStyle name="Percent [1] 2 3" xfId="26357"/>
    <cellStyle name="Percent [1] 2 3 10" xfId="26358"/>
    <cellStyle name="Percent [1] 2 3 11" xfId="26359"/>
    <cellStyle name="Percent [1] 2 3 12" xfId="26360"/>
    <cellStyle name="Percent [1] 2 3 13" xfId="26361"/>
    <cellStyle name="Percent [1] 2 3 2" xfId="26362"/>
    <cellStyle name="Percent [1] 2 3 3" xfId="26363"/>
    <cellStyle name="Percent [1] 2 3 4" xfId="26364"/>
    <cellStyle name="Percent [1] 2 3 5" xfId="26365"/>
    <cellStyle name="Percent [1] 2 3 6" xfId="26366"/>
    <cellStyle name="Percent [1] 2 3 7" xfId="26367"/>
    <cellStyle name="Percent [1] 2 3 8" xfId="26368"/>
    <cellStyle name="Percent [1] 2 3 9" xfId="26369"/>
    <cellStyle name="Percent [1] 2 4" xfId="26370"/>
    <cellStyle name="Percent [1] 3" xfId="363"/>
    <cellStyle name="Percent [1] 3 2" xfId="26371"/>
    <cellStyle name="Percent [1] 3 3" xfId="26372"/>
    <cellStyle name="Percent [1] 3 3 2" xfId="26373"/>
    <cellStyle name="Percent [1] 4" xfId="364"/>
    <cellStyle name="Percent [1] 4 10" xfId="26374"/>
    <cellStyle name="Percent [1] 4 11" xfId="26375"/>
    <cellStyle name="Percent [1] 4 12" xfId="26376"/>
    <cellStyle name="Percent [1] 4 13" xfId="26377"/>
    <cellStyle name="Percent [1] 4 14" xfId="26378"/>
    <cellStyle name="Percent [1] 4 15" xfId="26379"/>
    <cellStyle name="Percent [1] 4 16" xfId="26380"/>
    <cellStyle name="Percent [1] 4 17" xfId="26381"/>
    <cellStyle name="Percent [1] 4 18" xfId="26382"/>
    <cellStyle name="Percent [1] 4 19" xfId="26383"/>
    <cellStyle name="Percent [1] 4 2" xfId="26384"/>
    <cellStyle name="Percent [1] 4 2 2" xfId="26385"/>
    <cellStyle name="Percent [1] 4 2 2 10" xfId="26386"/>
    <cellStyle name="Percent [1] 4 2 2 11" xfId="26387"/>
    <cellStyle name="Percent [1] 4 2 2 12" xfId="26388"/>
    <cellStyle name="Percent [1] 4 2 2 13" xfId="26389"/>
    <cellStyle name="Percent [1] 4 2 2 14" xfId="26390"/>
    <cellStyle name="Percent [1] 4 2 2 15" xfId="26391"/>
    <cellStyle name="Percent [1] 4 2 2 16" xfId="26392"/>
    <cellStyle name="Percent [1] 4 2 2 2" xfId="26393"/>
    <cellStyle name="Percent [1] 4 2 2 2 10" xfId="26394"/>
    <cellStyle name="Percent [1] 4 2 2 2 11" xfId="26395"/>
    <cellStyle name="Percent [1] 4 2 2 2 12" xfId="26396"/>
    <cellStyle name="Percent [1] 4 2 2 2 13" xfId="26397"/>
    <cellStyle name="Percent [1] 4 2 2 2 14" xfId="26398"/>
    <cellStyle name="Percent [1] 4 2 2 2 15" xfId="26399"/>
    <cellStyle name="Percent [1] 4 2 2 2 2" xfId="26400"/>
    <cellStyle name="Percent [1] 4 2 2 2 2 10" xfId="26401"/>
    <cellStyle name="Percent [1] 4 2 2 2 2 11" xfId="26402"/>
    <cellStyle name="Percent [1] 4 2 2 2 2 12" xfId="26403"/>
    <cellStyle name="Percent [1] 4 2 2 2 2 13" xfId="26404"/>
    <cellStyle name="Percent [1] 4 2 2 2 2 14" xfId="26405"/>
    <cellStyle name="Percent [1] 4 2 2 2 2 15" xfId="26406"/>
    <cellStyle name="Percent [1] 4 2 2 2 2 16" xfId="26407"/>
    <cellStyle name="Percent [1] 4 2 2 2 2 17" xfId="26408"/>
    <cellStyle name="Percent [1] 4 2 2 2 2 18" xfId="26409"/>
    <cellStyle name="Percent [1] 4 2 2 2 2 19" xfId="26410"/>
    <cellStyle name="Percent [1] 4 2 2 2 2 2" xfId="26411"/>
    <cellStyle name="Percent [1] 4 2 2 2 2 20" xfId="26412"/>
    <cellStyle name="Percent [1] 4 2 2 2 2 21" xfId="26413"/>
    <cellStyle name="Percent [1] 4 2 2 2 2 22" xfId="26414"/>
    <cellStyle name="Percent [1] 4 2 2 2 2 23" xfId="26415"/>
    <cellStyle name="Percent [1] 4 2 2 2 2 24" xfId="26416"/>
    <cellStyle name="Percent [1] 4 2 2 2 2 25" xfId="26417"/>
    <cellStyle name="Percent [1] 4 2 2 2 2 26" xfId="26418"/>
    <cellStyle name="Percent [1] 4 2 2 2 2 27" xfId="26419"/>
    <cellStyle name="Percent [1] 4 2 2 2 2 28" xfId="26420"/>
    <cellStyle name="Percent [1] 4 2 2 2 2 29" xfId="26421"/>
    <cellStyle name="Percent [1] 4 2 2 2 2 3" xfId="26422"/>
    <cellStyle name="Percent [1] 4 2 2 2 2 30" xfId="40135"/>
    <cellStyle name="Percent [1] 4 2 2 2 2 4" xfId="26423"/>
    <cellStyle name="Percent [1] 4 2 2 2 2 5" xfId="26424"/>
    <cellStyle name="Percent [1] 4 2 2 2 2 6" xfId="26425"/>
    <cellStyle name="Percent [1] 4 2 2 2 2 7" xfId="26426"/>
    <cellStyle name="Percent [1] 4 2 2 2 2 8" xfId="26427"/>
    <cellStyle name="Percent [1] 4 2 2 2 2 9" xfId="26428"/>
    <cellStyle name="Percent [1] 4 2 2 2 3" xfId="26429"/>
    <cellStyle name="Percent [1] 4 2 2 2 4" xfId="26430"/>
    <cellStyle name="Percent [1] 4 2 2 2 5" xfId="26431"/>
    <cellStyle name="Percent [1] 4 2 2 2 6" xfId="26432"/>
    <cellStyle name="Percent [1] 4 2 2 2 7" xfId="26433"/>
    <cellStyle name="Percent [1] 4 2 2 2 8" xfId="26434"/>
    <cellStyle name="Percent [1] 4 2 2 2 9" xfId="26435"/>
    <cellStyle name="Percent [1] 4 2 2 3" xfId="26436"/>
    <cellStyle name="Percent [1] 4 2 2 3 10" xfId="26437"/>
    <cellStyle name="Percent [1] 4 2 2 3 11" xfId="26438"/>
    <cellStyle name="Percent [1] 4 2 2 3 12" xfId="26439"/>
    <cellStyle name="Percent [1] 4 2 2 3 13" xfId="26440"/>
    <cellStyle name="Percent [1] 4 2 2 3 14" xfId="26441"/>
    <cellStyle name="Percent [1] 4 2 2 3 15" xfId="26442"/>
    <cellStyle name="Percent [1] 4 2 2 3 16" xfId="26443"/>
    <cellStyle name="Percent [1] 4 2 2 3 17" xfId="26444"/>
    <cellStyle name="Percent [1] 4 2 2 3 18" xfId="26445"/>
    <cellStyle name="Percent [1] 4 2 2 3 19" xfId="26446"/>
    <cellStyle name="Percent [1] 4 2 2 3 2" xfId="26447"/>
    <cellStyle name="Percent [1] 4 2 2 3 20" xfId="26448"/>
    <cellStyle name="Percent [1] 4 2 2 3 21" xfId="26449"/>
    <cellStyle name="Percent [1] 4 2 2 3 22" xfId="26450"/>
    <cellStyle name="Percent [1] 4 2 2 3 23" xfId="26451"/>
    <cellStyle name="Percent [1] 4 2 2 3 24" xfId="26452"/>
    <cellStyle name="Percent [1] 4 2 2 3 25" xfId="26453"/>
    <cellStyle name="Percent [1] 4 2 2 3 26" xfId="26454"/>
    <cellStyle name="Percent [1] 4 2 2 3 27" xfId="26455"/>
    <cellStyle name="Percent [1] 4 2 2 3 28" xfId="26456"/>
    <cellStyle name="Percent [1] 4 2 2 3 29" xfId="26457"/>
    <cellStyle name="Percent [1] 4 2 2 3 3" xfId="26458"/>
    <cellStyle name="Percent [1] 4 2 2 3 30" xfId="39878"/>
    <cellStyle name="Percent [1] 4 2 2 3 4" xfId="26459"/>
    <cellStyle name="Percent [1] 4 2 2 3 5" xfId="26460"/>
    <cellStyle name="Percent [1] 4 2 2 3 6" xfId="26461"/>
    <cellStyle name="Percent [1] 4 2 2 3 7" xfId="26462"/>
    <cellStyle name="Percent [1] 4 2 2 3 8" xfId="26463"/>
    <cellStyle name="Percent [1] 4 2 2 3 9" xfId="26464"/>
    <cellStyle name="Percent [1] 4 2 2 4" xfId="26465"/>
    <cellStyle name="Percent [1] 4 2 2 5" xfId="26466"/>
    <cellStyle name="Percent [1] 4 2 2 6" xfId="26467"/>
    <cellStyle name="Percent [1] 4 2 2 7" xfId="26468"/>
    <cellStyle name="Percent [1] 4 2 2 8" xfId="26469"/>
    <cellStyle name="Percent [1] 4 2 2 9" xfId="26470"/>
    <cellStyle name="Percent [1] 4 2 3" xfId="26471"/>
    <cellStyle name="Percent [1] 4 2 3 10" xfId="26472"/>
    <cellStyle name="Percent [1] 4 2 3 11" xfId="26473"/>
    <cellStyle name="Percent [1] 4 2 3 12" xfId="26474"/>
    <cellStyle name="Percent [1] 4 2 3 13" xfId="26475"/>
    <cellStyle name="Percent [1] 4 2 3 14" xfId="26476"/>
    <cellStyle name="Percent [1] 4 2 3 15" xfId="26477"/>
    <cellStyle name="Percent [1] 4 2 3 16" xfId="26478"/>
    <cellStyle name="Percent [1] 4 2 3 2" xfId="26479"/>
    <cellStyle name="Percent [1] 4 2 3 2 10" xfId="26480"/>
    <cellStyle name="Percent [1] 4 2 3 2 11" xfId="26481"/>
    <cellStyle name="Percent [1] 4 2 3 2 12" xfId="26482"/>
    <cellStyle name="Percent [1] 4 2 3 2 13" xfId="26483"/>
    <cellStyle name="Percent [1] 4 2 3 2 14" xfId="26484"/>
    <cellStyle name="Percent [1] 4 2 3 2 15" xfId="26485"/>
    <cellStyle name="Percent [1] 4 2 3 2 2" xfId="26486"/>
    <cellStyle name="Percent [1] 4 2 3 2 2 10" xfId="26487"/>
    <cellStyle name="Percent [1] 4 2 3 2 2 11" xfId="26488"/>
    <cellStyle name="Percent [1] 4 2 3 2 2 12" xfId="26489"/>
    <cellStyle name="Percent [1] 4 2 3 2 2 13" xfId="26490"/>
    <cellStyle name="Percent [1] 4 2 3 2 2 14" xfId="26491"/>
    <cellStyle name="Percent [1] 4 2 3 2 2 15" xfId="26492"/>
    <cellStyle name="Percent [1] 4 2 3 2 2 16" xfId="26493"/>
    <cellStyle name="Percent [1] 4 2 3 2 2 17" xfId="26494"/>
    <cellStyle name="Percent [1] 4 2 3 2 2 18" xfId="26495"/>
    <cellStyle name="Percent [1] 4 2 3 2 2 19" xfId="26496"/>
    <cellStyle name="Percent [1] 4 2 3 2 2 2" xfId="26497"/>
    <cellStyle name="Percent [1] 4 2 3 2 2 20" xfId="26498"/>
    <cellStyle name="Percent [1] 4 2 3 2 2 21" xfId="26499"/>
    <cellStyle name="Percent [1] 4 2 3 2 2 22" xfId="26500"/>
    <cellStyle name="Percent [1] 4 2 3 2 2 23" xfId="26501"/>
    <cellStyle name="Percent [1] 4 2 3 2 2 24" xfId="26502"/>
    <cellStyle name="Percent [1] 4 2 3 2 2 25" xfId="26503"/>
    <cellStyle name="Percent [1] 4 2 3 2 2 26" xfId="26504"/>
    <cellStyle name="Percent [1] 4 2 3 2 2 27" xfId="26505"/>
    <cellStyle name="Percent [1] 4 2 3 2 2 28" xfId="26506"/>
    <cellStyle name="Percent [1] 4 2 3 2 2 29" xfId="26507"/>
    <cellStyle name="Percent [1] 4 2 3 2 2 3" xfId="26508"/>
    <cellStyle name="Percent [1] 4 2 3 2 2 30" xfId="40172"/>
    <cellStyle name="Percent [1] 4 2 3 2 2 4" xfId="26509"/>
    <cellStyle name="Percent [1] 4 2 3 2 2 5" xfId="26510"/>
    <cellStyle name="Percent [1] 4 2 3 2 2 6" xfId="26511"/>
    <cellStyle name="Percent [1] 4 2 3 2 2 7" xfId="26512"/>
    <cellStyle name="Percent [1] 4 2 3 2 2 8" xfId="26513"/>
    <cellStyle name="Percent [1] 4 2 3 2 2 9" xfId="26514"/>
    <cellStyle name="Percent [1] 4 2 3 2 3" xfId="26515"/>
    <cellStyle name="Percent [1] 4 2 3 2 4" xfId="26516"/>
    <cellStyle name="Percent [1] 4 2 3 2 5" xfId="26517"/>
    <cellStyle name="Percent [1] 4 2 3 2 6" xfId="26518"/>
    <cellStyle name="Percent [1] 4 2 3 2 7" xfId="26519"/>
    <cellStyle name="Percent [1] 4 2 3 2 8" xfId="26520"/>
    <cellStyle name="Percent [1] 4 2 3 2 9" xfId="26521"/>
    <cellStyle name="Percent [1] 4 2 3 3" xfId="26522"/>
    <cellStyle name="Percent [1] 4 2 3 3 10" xfId="26523"/>
    <cellStyle name="Percent [1] 4 2 3 3 11" xfId="26524"/>
    <cellStyle name="Percent [1] 4 2 3 3 12" xfId="26525"/>
    <cellStyle name="Percent [1] 4 2 3 3 13" xfId="26526"/>
    <cellStyle name="Percent [1] 4 2 3 3 14" xfId="26527"/>
    <cellStyle name="Percent [1] 4 2 3 3 15" xfId="26528"/>
    <cellStyle name="Percent [1] 4 2 3 3 16" xfId="26529"/>
    <cellStyle name="Percent [1] 4 2 3 3 17" xfId="26530"/>
    <cellStyle name="Percent [1] 4 2 3 3 18" xfId="26531"/>
    <cellStyle name="Percent [1] 4 2 3 3 19" xfId="26532"/>
    <cellStyle name="Percent [1] 4 2 3 3 2" xfId="26533"/>
    <cellStyle name="Percent [1] 4 2 3 3 20" xfId="26534"/>
    <cellStyle name="Percent [1] 4 2 3 3 21" xfId="26535"/>
    <cellStyle name="Percent [1] 4 2 3 3 22" xfId="26536"/>
    <cellStyle name="Percent [1] 4 2 3 3 23" xfId="26537"/>
    <cellStyle name="Percent [1] 4 2 3 3 24" xfId="26538"/>
    <cellStyle name="Percent [1] 4 2 3 3 25" xfId="26539"/>
    <cellStyle name="Percent [1] 4 2 3 3 26" xfId="26540"/>
    <cellStyle name="Percent [1] 4 2 3 3 27" xfId="26541"/>
    <cellStyle name="Percent [1] 4 2 3 3 28" xfId="26542"/>
    <cellStyle name="Percent [1] 4 2 3 3 29" xfId="26543"/>
    <cellStyle name="Percent [1] 4 2 3 3 3" xfId="26544"/>
    <cellStyle name="Percent [1] 4 2 3 3 30" xfId="39955"/>
    <cellStyle name="Percent [1] 4 2 3 3 4" xfId="26545"/>
    <cellStyle name="Percent [1] 4 2 3 3 5" xfId="26546"/>
    <cellStyle name="Percent [1] 4 2 3 3 6" xfId="26547"/>
    <cellStyle name="Percent [1] 4 2 3 3 7" xfId="26548"/>
    <cellStyle name="Percent [1] 4 2 3 3 8" xfId="26549"/>
    <cellStyle name="Percent [1] 4 2 3 3 9" xfId="26550"/>
    <cellStyle name="Percent [1] 4 2 3 4" xfId="26551"/>
    <cellStyle name="Percent [1] 4 2 3 5" xfId="26552"/>
    <cellStyle name="Percent [1] 4 2 3 6" xfId="26553"/>
    <cellStyle name="Percent [1] 4 2 3 7" xfId="26554"/>
    <cellStyle name="Percent [1] 4 2 3 8" xfId="26555"/>
    <cellStyle name="Percent [1] 4 2 3 9" xfId="26556"/>
    <cellStyle name="Percent [1] 4 2 4" xfId="26557"/>
    <cellStyle name="Percent [1] 4 2 5" xfId="26558"/>
    <cellStyle name="Percent [1] 4 2 5 10" xfId="26559"/>
    <cellStyle name="Percent [1] 4 2 5 11" xfId="26560"/>
    <cellStyle name="Percent [1] 4 2 5 12" xfId="26561"/>
    <cellStyle name="Percent [1] 4 2 5 13" xfId="26562"/>
    <cellStyle name="Percent [1] 4 2 5 14" xfId="26563"/>
    <cellStyle name="Percent [1] 4 2 5 15" xfId="26564"/>
    <cellStyle name="Percent [1] 4 2 5 2" xfId="26565"/>
    <cellStyle name="Percent [1] 4 2 5 2 10" xfId="26566"/>
    <cellStyle name="Percent [1] 4 2 5 2 11" xfId="26567"/>
    <cellStyle name="Percent [1] 4 2 5 2 12" xfId="26568"/>
    <cellStyle name="Percent [1] 4 2 5 2 13" xfId="26569"/>
    <cellStyle name="Percent [1] 4 2 5 2 14" xfId="26570"/>
    <cellStyle name="Percent [1] 4 2 5 2 15" xfId="26571"/>
    <cellStyle name="Percent [1] 4 2 5 2 16" xfId="26572"/>
    <cellStyle name="Percent [1] 4 2 5 2 17" xfId="26573"/>
    <cellStyle name="Percent [1] 4 2 5 2 18" xfId="26574"/>
    <cellStyle name="Percent [1] 4 2 5 2 19" xfId="26575"/>
    <cellStyle name="Percent [1] 4 2 5 2 2" xfId="26576"/>
    <cellStyle name="Percent [1] 4 2 5 2 20" xfId="26577"/>
    <cellStyle name="Percent [1] 4 2 5 2 21" xfId="26578"/>
    <cellStyle name="Percent [1] 4 2 5 2 22" xfId="26579"/>
    <cellStyle name="Percent [1] 4 2 5 2 23" xfId="26580"/>
    <cellStyle name="Percent [1] 4 2 5 2 24" xfId="26581"/>
    <cellStyle name="Percent [1] 4 2 5 2 25" xfId="26582"/>
    <cellStyle name="Percent [1] 4 2 5 2 26" xfId="26583"/>
    <cellStyle name="Percent [1] 4 2 5 2 27" xfId="26584"/>
    <cellStyle name="Percent [1] 4 2 5 2 28" xfId="26585"/>
    <cellStyle name="Percent [1] 4 2 5 2 29" xfId="26586"/>
    <cellStyle name="Percent [1] 4 2 5 2 3" xfId="26587"/>
    <cellStyle name="Percent [1] 4 2 5 2 30" xfId="40050"/>
    <cellStyle name="Percent [1] 4 2 5 2 4" xfId="26588"/>
    <cellStyle name="Percent [1] 4 2 5 2 5" xfId="26589"/>
    <cellStyle name="Percent [1] 4 2 5 2 6" xfId="26590"/>
    <cellStyle name="Percent [1] 4 2 5 2 7" xfId="26591"/>
    <cellStyle name="Percent [1] 4 2 5 2 8" xfId="26592"/>
    <cellStyle name="Percent [1] 4 2 5 2 9" xfId="26593"/>
    <cellStyle name="Percent [1] 4 2 5 3" xfId="26594"/>
    <cellStyle name="Percent [1] 4 2 5 4" xfId="26595"/>
    <cellStyle name="Percent [1] 4 2 5 5" xfId="26596"/>
    <cellStyle name="Percent [1] 4 2 5 6" xfId="26597"/>
    <cellStyle name="Percent [1] 4 2 5 7" xfId="26598"/>
    <cellStyle name="Percent [1] 4 2 5 8" xfId="26599"/>
    <cellStyle name="Percent [1] 4 2 5 9" xfId="26600"/>
    <cellStyle name="Percent [1] 4 2 6" xfId="26601"/>
    <cellStyle name="Percent [1] 4 2 6 10" xfId="26602"/>
    <cellStyle name="Percent [1] 4 2 6 11" xfId="26603"/>
    <cellStyle name="Percent [1] 4 2 6 12" xfId="26604"/>
    <cellStyle name="Percent [1] 4 2 6 13" xfId="26605"/>
    <cellStyle name="Percent [1] 4 2 6 14" xfId="26606"/>
    <cellStyle name="Percent [1] 4 2 6 15" xfId="26607"/>
    <cellStyle name="Percent [1] 4 2 6 16" xfId="26608"/>
    <cellStyle name="Percent [1] 4 2 6 17" xfId="26609"/>
    <cellStyle name="Percent [1] 4 2 6 18" xfId="26610"/>
    <cellStyle name="Percent [1] 4 2 6 19" xfId="26611"/>
    <cellStyle name="Percent [1] 4 2 6 2" xfId="26612"/>
    <cellStyle name="Percent [1] 4 2 6 20" xfId="26613"/>
    <cellStyle name="Percent [1] 4 2 6 21" xfId="26614"/>
    <cellStyle name="Percent [1] 4 2 6 22" xfId="26615"/>
    <cellStyle name="Percent [1] 4 2 6 23" xfId="26616"/>
    <cellStyle name="Percent [1] 4 2 6 24" xfId="26617"/>
    <cellStyle name="Percent [1] 4 2 6 25" xfId="26618"/>
    <cellStyle name="Percent [1] 4 2 6 26" xfId="26619"/>
    <cellStyle name="Percent [1] 4 2 6 27" xfId="26620"/>
    <cellStyle name="Percent [1] 4 2 6 28" xfId="26621"/>
    <cellStyle name="Percent [1] 4 2 6 29" xfId="26622"/>
    <cellStyle name="Percent [1] 4 2 6 3" xfId="26623"/>
    <cellStyle name="Percent [1] 4 2 6 30" xfId="39738"/>
    <cellStyle name="Percent [1] 4 2 6 4" xfId="26624"/>
    <cellStyle name="Percent [1] 4 2 6 5" xfId="26625"/>
    <cellStyle name="Percent [1] 4 2 6 6" xfId="26626"/>
    <cellStyle name="Percent [1] 4 2 6 7" xfId="26627"/>
    <cellStyle name="Percent [1] 4 2 6 8" xfId="26628"/>
    <cellStyle name="Percent [1] 4 2 6 9" xfId="26629"/>
    <cellStyle name="Percent [1] 4 20" xfId="26630"/>
    <cellStyle name="Percent [1] 4 3" xfId="26631"/>
    <cellStyle name="Percent [1] 4 3 10" xfId="26632"/>
    <cellStyle name="Percent [1] 4 3 11" xfId="26633"/>
    <cellStyle name="Percent [1] 4 3 12" xfId="26634"/>
    <cellStyle name="Percent [1] 4 3 13" xfId="26635"/>
    <cellStyle name="Percent [1] 4 3 14" xfId="26636"/>
    <cellStyle name="Percent [1] 4 3 15" xfId="26637"/>
    <cellStyle name="Percent [1] 4 3 16" xfId="26638"/>
    <cellStyle name="Percent [1] 4 3 17" xfId="26639"/>
    <cellStyle name="Percent [1] 4 3 2" xfId="26640"/>
    <cellStyle name="Percent [1] 4 3 2 10" xfId="26641"/>
    <cellStyle name="Percent [1] 4 3 2 11" xfId="26642"/>
    <cellStyle name="Percent [1] 4 3 2 12" xfId="26643"/>
    <cellStyle name="Percent [1] 4 3 2 13" xfId="26644"/>
    <cellStyle name="Percent [1] 4 3 2 14" xfId="26645"/>
    <cellStyle name="Percent [1] 4 3 2 15" xfId="26646"/>
    <cellStyle name="Percent [1] 4 3 2 16" xfId="26647"/>
    <cellStyle name="Percent [1] 4 3 2 2" xfId="26648"/>
    <cellStyle name="Percent [1] 4 3 2 2 10" xfId="26649"/>
    <cellStyle name="Percent [1] 4 3 2 2 11" xfId="26650"/>
    <cellStyle name="Percent [1] 4 3 2 2 12" xfId="26651"/>
    <cellStyle name="Percent [1] 4 3 2 2 13" xfId="26652"/>
    <cellStyle name="Percent [1] 4 3 2 2 14" xfId="26653"/>
    <cellStyle name="Percent [1] 4 3 2 2 15" xfId="26654"/>
    <cellStyle name="Percent [1] 4 3 2 2 2" xfId="26655"/>
    <cellStyle name="Percent [1] 4 3 2 2 2 10" xfId="26656"/>
    <cellStyle name="Percent [1] 4 3 2 2 2 11" xfId="26657"/>
    <cellStyle name="Percent [1] 4 3 2 2 2 12" xfId="26658"/>
    <cellStyle name="Percent [1] 4 3 2 2 2 13" xfId="26659"/>
    <cellStyle name="Percent [1] 4 3 2 2 2 14" xfId="26660"/>
    <cellStyle name="Percent [1] 4 3 2 2 2 15" xfId="26661"/>
    <cellStyle name="Percent [1] 4 3 2 2 2 16" xfId="26662"/>
    <cellStyle name="Percent [1] 4 3 2 2 2 17" xfId="26663"/>
    <cellStyle name="Percent [1] 4 3 2 2 2 18" xfId="26664"/>
    <cellStyle name="Percent [1] 4 3 2 2 2 19" xfId="26665"/>
    <cellStyle name="Percent [1] 4 3 2 2 2 2" xfId="26666"/>
    <cellStyle name="Percent [1] 4 3 2 2 2 20" xfId="26667"/>
    <cellStyle name="Percent [1] 4 3 2 2 2 21" xfId="26668"/>
    <cellStyle name="Percent [1] 4 3 2 2 2 22" xfId="26669"/>
    <cellStyle name="Percent [1] 4 3 2 2 2 23" xfId="26670"/>
    <cellStyle name="Percent [1] 4 3 2 2 2 24" xfId="26671"/>
    <cellStyle name="Percent [1] 4 3 2 2 2 25" xfId="26672"/>
    <cellStyle name="Percent [1] 4 3 2 2 2 26" xfId="26673"/>
    <cellStyle name="Percent [1] 4 3 2 2 2 27" xfId="26674"/>
    <cellStyle name="Percent [1] 4 3 2 2 2 28" xfId="26675"/>
    <cellStyle name="Percent [1] 4 3 2 2 2 29" xfId="26676"/>
    <cellStyle name="Percent [1] 4 3 2 2 2 3" xfId="26677"/>
    <cellStyle name="Percent [1] 4 3 2 2 2 30" xfId="40195"/>
    <cellStyle name="Percent [1] 4 3 2 2 2 4" xfId="26678"/>
    <cellStyle name="Percent [1] 4 3 2 2 2 5" xfId="26679"/>
    <cellStyle name="Percent [1] 4 3 2 2 2 6" xfId="26680"/>
    <cellStyle name="Percent [1] 4 3 2 2 2 7" xfId="26681"/>
    <cellStyle name="Percent [1] 4 3 2 2 2 8" xfId="26682"/>
    <cellStyle name="Percent [1] 4 3 2 2 2 9" xfId="26683"/>
    <cellStyle name="Percent [1] 4 3 2 2 3" xfId="26684"/>
    <cellStyle name="Percent [1] 4 3 2 2 4" xfId="26685"/>
    <cellStyle name="Percent [1] 4 3 2 2 5" xfId="26686"/>
    <cellStyle name="Percent [1] 4 3 2 2 6" xfId="26687"/>
    <cellStyle name="Percent [1] 4 3 2 2 7" xfId="26688"/>
    <cellStyle name="Percent [1] 4 3 2 2 8" xfId="26689"/>
    <cellStyle name="Percent [1] 4 3 2 2 9" xfId="26690"/>
    <cellStyle name="Percent [1] 4 3 2 3" xfId="26691"/>
    <cellStyle name="Percent [1] 4 3 2 3 10" xfId="26692"/>
    <cellStyle name="Percent [1] 4 3 2 3 11" xfId="26693"/>
    <cellStyle name="Percent [1] 4 3 2 3 12" xfId="26694"/>
    <cellStyle name="Percent [1] 4 3 2 3 13" xfId="26695"/>
    <cellStyle name="Percent [1] 4 3 2 3 14" xfId="26696"/>
    <cellStyle name="Percent [1] 4 3 2 3 15" xfId="26697"/>
    <cellStyle name="Percent [1] 4 3 2 3 16" xfId="26698"/>
    <cellStyle name="Percent [1] 4 3 2 3 17" xfId="26699"/>
    <cellStyle name="Percent [1] 4 3 2 3 18" xfId="26700"/>
    <cellStyle name="Percent [1] 4 3 2 3 19" xfId="26701"/>
    <cellStyle name="Percent [1] 4 3 2 3 2" xfId="26702"/>
    <cellStyle name="Percent [1] 4 3 2 3 20" xfId="26703"/>
    <cellStyle name="Percent [1] 4 3 2 3 21" xfId="26704"/>
    <cellStyle name="Percent [1] 4 3 2 3 22" xfId="26705"/>
    <cellStyle name="Percent [1] 4 3 2 3 23" xfId="26706"/>
    <cellStyle name="Percent [1] 4 3 2 3 24" xfId="26707"/>
    <cellStyle name="Percent [1] 4 3 2 3 25" xfId="26708"/>
    <cellStyle name="Percent [1] 4 3 2 3 26" xfId="26709"/>
    <cellStyle name="Percent [1] 4 3 2 3 27" xfId="26710"/>
    <cellStyle name="Percent [1] 4 3 2 3 28" xfId="26711"/>
    <cellStyle name="Percent [1] 4 3 2 3 29" xfId="26712"/>
    <cellStyle name="Percent [1] 4 3 2 3 3" xfId="26713"/>
    <cellStyle name="Percent [1] 4 3 2 3 30" xfId="39990"/>
    <cellStyle name="Percent [1] 4 3 2 3 4" xfId="26714"/>
    <cellStyle name="Percent [1] 4 3 2 3 5" xfId="26715"/>
    <cellStyle name="Percent [1] 4 3 2 3 6" xfId="26716"/>
    <cellStyle name="Percent [1] 4 3 2 3 7" xfId="26717"/>
    <cellStyle name="Percent [1] 4 3 2 3 8" xfId="26718"/>
    <cellStyle name="Percent [1] 4 3 2 3 9" xfId="26719"/>
    <cellStyle name="Percent [1] 4 3 2 4" xfId="26720"/>
    <cellStyle name="Percent [1] 4 3 2 5" xfId="26721"/>
    <cellStyle name="Percent [1] 4 3 2 6" xfId="26722"/>
    <cellStyle name="Percent [1] 4 3 2 7" xfId="26723"/>
    <cellStyle name="Percent [1] 4 3 2 8" xfId="26724"/>
    <cellStyle name="Percent [1] 4 3 2 9" xfId="26725"/>
    <cellStyle name="Percent [1] 4 3 3" xfId="26726"/>
    <cellStyle name="Percent [1] 4 3 3 10" xfId="26727"/>
    <cellStyle name="Percent [1] 4 3 3 11" xfId="26728"/>
    <cellStyle name="Percent [1] 4 3 3 12" xfId="26729"/>
    <cellStyle name="Percent [1] 4 3 3 13" xfId="26730"/>
    <cellStyle name="Percent [1] 4 3 3 14" xfId="26731"/>
    <cellStyle name="Percent [1] 4 3 3 15" xfId="26732"/>
    <cellStyle name="Percent [1] 4 3 3 2" xfId="26733"/>
    <cellStyle name="Percent [1] 4 3 3 2 10" xfId="26734"/>
    <cellStyle name="Percent [1] 4 3 3 2 11" xfId="26735"/>
    <cellStyle name="Percent [1] 4 3 3 2 12" xfId="26736"/>
    <cellStyle name="Percent [1] 4 3 3 2 13" xfId="26737"/>
    <cellStyle name="Percent [1] 4 3 3 2 14" xfId="26738"/>
    <cellStyle name="Percent [1] 4 3 3 2 15" xfId="26739"/>
    <cellStyle name="Percent [1] 4 3 3 2 16" xfId="26740"/>
    <cellStyle name="Percent [1] 4 3 3 2 17" xfId="26741"/>
    <cellStyle name="Percent [1] 4 3 3 2 18" xfId="26742"/>
    <cellStyle name="Percent [1] 4 3 3 2 19" xfId="26743"/>
    <cellStyle name="Percent [1] 4 3 3 2 2" xfId="26744"/>
    <cellStyle name="Percent [1] 4 3 3 2 20" xfId="26745"/>
    <cellStyle name="Percent [1] 4 3 3 2 21" xfId="26746"/>
    <cellStyle name="Percent [1] 4 3 3 2 22" xfId="26747"/>
    <cellStyle name="Percent [1] 4 3 3 2 23" xfId="26748"/>
    <cellStyle name="Percent [1] 4 3 3 2 24" xfId="26749"/>
    <cellStyle name="Percent [1] 4 3 3 2 25" xfId="26750"/>
    <cellStyle name="Percent [1] 4 3 3 2 26" xfId="26751"/>
    <cellStyle name="Percent [1] 4 3 3 2 27" xfId="26752"/>
    <cellStyle name="Percent [1] 4 3 3 2 28" xfId="26753"/>
    <cellStyle name="Percent [1] 4 3 3 2 29" xfId="26754"/>
    <cellStyle name="Percent [1] 4 3 3 2 3" xfId="26755"/>
    <cellStyle name="Percent [1] 4 3 3 2 30" xfId="40164"/>
    <cellStyle name="Percent [1] 4 3 3 2 4" xfId="26756"/>
    <cellStyle name="Percent [1] 4 3 3 2 5" xfId="26757"/>
    <cellStyle name="Percent [1] 4 3 3 2 6" xfId="26758"/>
    <cellStyle name="Percent [1] 4 3 3 2 7" xfId="26759"/>
    <cellStyle name="Percent [1] 4 3 3 2 8" xfId="26760"/>
    <cellStyle name="Percent [1] 4 3 3 2 9" xfId="26761"/>
    <cellStyle name="Percent [1] 4 3 3 3" xfId="26762"/>
    <cellStyle name="Percent [1] 4 3 3 4" xfId="26763"/>
    <cellStyle name="Percent [1] 4 3 3 5" xfId="26764"/>
    <cellStyle name="Percent [1] 4 3 3 6" xfId="26765"/>
    <cellStyle name="Percent [1] 4 3 3 7" xfId="26766"/>
    <cellStyle name="Percent [1] 4 3 3 8" xfId="26767"/>
    <cellStyle name="Percent [1] 4 3 3 9" xfId="26768"/>
    <cellStyle name="Percent [1] 4 3 4" xfId="26769"/>
    <cellStyle name="Percent [1] 4 3 4 10" xfId="26770"/>
    <cellStyle name="Percent [1] 4 3 4 11" xfId="26771"/>
    <cellStyle name="Percent [1] 4 3 4 12" xfId="26772"/>
    <cellStyle name="Percent [1] 4 3 4 13" xfId="26773"/>
    <cellStyle name="Percent [1] 4 3 4 14" xfId="26774"/>
    <cellStyle name="Percent [1] 4 3 4 15" xfId="26775"/>
    <cellStyle name="Percent [1] 4 3 4 16" xfId="26776"/>
    <cellStyle name="Percent [1] 4 3 4 17" xfId="26777"/>
    <cellStyle name="Percent [1] 4 3 4 18" xfId="26778"/>
    <cellStyle name="Percent [1] 4 3 4 19" xfId="26779"/>
    <cellStyle name="Percent [1] 4 3 4 2" xfId="26780"/>
    <cellStyle name="Percent [1] 4 3 4 20" xfId="26781"/>
    <cellStyle name="Percent [1] 4 3 4 21" xfId="26782"/>
    <cellStyle name="Percent [1] 4 3 4 22" xfId="26783"/>
    <cellStyle name="Percent [1] 4 3 4 23" xfId="26784"/>
    <cellStyle name="Percent [1] 4 3 4 24" xfId="26785"/>
    <cellStyle name="Percent [1] 4 3 4 25" xfId="26786"/>
    <cellStyle name="Percent [1] 4 3 4 26" xfId="26787"/>
    <cellStyle name="Percent [1] 4 3 4 27" xfId="26788"/>
    <cellStyle name="Percent [1] 4 3 4 28" xfId="26789"/>
    <cellStyle name="Percent [1] 4 3 4 29" xfId="26790"/>
    <cellStyle name="Percent [1] 4 3 4 3" xfId="26791"/>
    <cellStyle name="Percent [1] 4 3 4 30" xfId="39946"/>
    <cellStyle name="Percent [1] 4 3 4 4" xfId="26792"/>
    <cellStyle name="Percent [1] 4 3 4 5" xfId="26793"/>
    <cellStyle name="Percent [1] 4 3 4 6" xfId="26794"/>
    <cellStyle name="Percent [1] 4 3 4 7" xfId="26795"/>
    <cellStyle name="Percent [1] 4 3 4 8" xfId="26796"/>
    <cellStyle name="Percent [1] 4 3 4 9" xfId="26797"/>
    <cellStyle name="Percent [1] 4 3 5" xfId="26798"/>
    <cellStyle name="Percent [1] 4 3 6" xfId="26799"/>
    <cellStyle name="Percent [1] 4 3 7" xfId="26800"/>
    <cellStyle name="Percent [1] 4 3 8" xfId="26801"/>
    <cellStyle name="Percent [1] 4 3 9" xfId="26802"/>
    <cellStyle name="Percent [1] 4 4" xfId="26803"/>
    <cellStyle name="Percent [1] 4 4 10" xfId="26804"/>
    <cellStyle name="Percent [1] 4 4 11" xfId="26805"/>
    <cellStyle name="Percent [1] 4 4 12" xfId="26806"/>
    <cellStyle name="Percent [1] 4 4 13" xfId="26807"/>
    <cellStyle name="Percent [1] 4 4 14" xfId="26808"/>
    <cellStyle name="Percent [1] 4 4 15" xfId="26809"/>
    <cellStyle name="Percent [1] 4 4 16" xfId="26810"/>
    <cellStyle name="Percent [1] 4 4 17" xfId="26811"/>
    <cellStyle name="Percent [1] 4 4 18" xfId="26812"/>
    <cellStyle name="Percent [1] 4 4 19" xfId="26813"/>
    <cellStyle name="Percent [1] 4 4 2" xfId="26814"/>
    <cellStyle name="Percent [1] 4 4 2 10" xfId="26815"/>
    <cellStyle name="Percent [1] 4 4 2 11" xfId="26816"/>
    <cellStyle name="Percent [1] 4 4 2 12" xfId="26817"/>
    <cellStyle name="Percent [1] 4 4 2 13" xfId="26818"/>
    <cellStyle name="Percent [1] 4 4 2 14" xfId="26819"/>
    <cellStyle name="Percent [1] 4 4 2 15" xfId="26820"/>
    <cellStyle name="Percent [1] 4 4 2 16" xfId="26821"/>
    <cellStyle name="Percent [1] 4 4 2 17" xfId="26822"/>
    <cellStyle name="Percent [1] 4 4 2 18" xfId="26823"/>
    <cellStyle name="Percent [1] 4 4 2 19" xfId="26824"/>
    <cellStyle name="Percent [1] 4 4 2 2" xfId="26825"/>
    <cellStyle name="Percent [1] 4 4 2 2 10" xfId="26826"/>
    <cellStyle name="Percent [1] 4 4 2 2 11" xfId="26827"/>
    <cellStyle name="Percent [1] 4 4 2 2 12" xfId="26828"/>
    <cellStyle name="Percent [1] 4 4 2 2 13" xfId="26829"/>
    <cellStyle name="Percent [1] 4 4 2 2 14" xfId="26830"/>
    <cellStyle name="Percent [1] 4 4 2 2 15" xfId="26831"/>
    <cellStyle name="Percent [1] 4 4 2 2 16" xfId="26832"/>
    <cellStyle name="Percent [1] 4 4 2 2 17" xfId="26833"/>
    <cellStyle name="Percent [1] 4 4 2 2 18" xfId="26834"/>
    <cellStyle name="Percent [1] 4 4 2 2 19" xfId="26835"/>
    <cellStyle name="Percent [1] 4 4 2 2 2" xfId="26836"/>
    <cellStyle name="Percent [1] 4 4 2 2 20" xfId="26837"/>
    <cellStyle name="Percent [1] 4 4 2 2 21" xfId="26838"/>
    <cellStyle name="Percent [1] 4 4 2 2 22" xfId="26839"/>
    <cellStyle name="Percent [1] 4 4 2 2 23" xfId="26840"/>
    <cellStyle name="Percent [1] 4 4 2 2 24" xfId="26841"/>
    <cellStyle name="Percent [1] 4 4 2 2 25" xfId="26842"/>
    <cellStyle name="Percent [1] 4 4 2 2 26" xfId="26843"/>
    <cellStyle name="Percent [1] 4 4 2 2 27" xfId="26844"/>
    <cellStyle name="Percent [1] 4 4 2 2 28" xfId="26845"/>
    <cellStyle name="Percent [1] 4 4 2 2 29" xfId="26846"/>
    <cellStyle name="Percent [1] 4 4 2 2 3" xfId="26847"/>
    <cellStyle name="Percent [1] 4 4 2 2 30" xfId="26848"/>
    <cellStyle name="Percent [1] 4 4 2 2 31" xfId="26849"/>
    <cellStyle name="Percent [1] 4 4 2 2 32" xfId="26850"/>
    <cellStyle name="Percent [1] 4 4 2 2 4" xfId="26851"/>
    <cellStyle name="Percent [1] 4 4 2 2 5" xfId="26852"/>
    <cellStyle name="Percent [1] 4 4 2 2 6" xfId="26853"/>
    <cellStyle name="Percent [1] 4 4 2 2 7" xfId="26854"/>
    <cellStyle name="Percent [1] 4 4 2 2 8" xfId="26855"/>
    <cellStyle name="Percent [1] 4 4 2 2 9" xfId="26856"/>
    <cellStyle name="Percent [1] 4 4 2 20" xfId="26857"/>
    <cellStyle name="Percent [1] 4 4 2 21" xfId="26858"/>
    <cellStyle name="Percent [1] 4 4 2 22" xfId="26859"/>
    <cellStyle name="Percent [1] 4 4 2 23" xfId="26860"/>
    <cellStyle name="Percent [1] 4 4 2 24" xfId="26861"/>
    <cellStyle name="Percent [1] 4 4 2 25" xfId="26862"/>
    <cellStyle name="Percent [1] 4 4 2 26" xfId="26863"/>
    <cellStyle name="Percent [1] 4 4 2 27" xfId="26864"/>
    <cellStyle name="Percent [1] 4 4 2 28" xfId="26865"/>
    <cellStyle name="Percent [1] 4 4 2 29" xfId="26866"/>
    <cellStyle name="Percent [1] 4 4 2 3" xfId="26867"/>
    <cellStyle name="Percent [1] 4 4 2 30" xfId="26868"/>
    <cellStyle name="Percent [1] 4 4 2 31" xfId="26869"/>
    <cellStyle name="Percent [1] 4 4 2 32" xfId="26870"/>
    <cellStyle name="Percent [1] 4 4 2 33" xfId="26871"/>
    <cellStyle name="Percent [1] 4 4 2 34" xfId="26872"/>
    <cellStyle name="Percent [1] 4 4 2 35" xfId="39151"/>
    <cellStyle name="Percent [1] 4 4 2 4" xfId="26873"/>
    <cellStyle name="Percent [1] 4 4 2 5" xfId="26874"/>
    <cellStyle name="Percent [1] 4 4 2 6" xfId="26875"/>
    <cellStyle name="Percent [1] 4 4 2 7" xfId="26876"/>
    <cellStyle name="Percent [1] 4 4 2 8" xfId="26877"/>
    <cellStyle name="Percent [1] 4 4 2 9" xfId="26878"/>
    <cellStyle name="Percent [1] 4 4 20" xfId="26879"/>
    <cellStyle name="Percent [1] 4 4 21" xfId="26880"/>
    <cellStyle name="Percent [1] 4 4 22" xfId="26881"/>
    <cellStyle name="Percent [1] 4 4 23" xfId="26882"/>
    <cellStyle name="Percent [1] 4 4 24" xfId="26883"/>
    <cellStyle name="Percent [1] 4 4 25" xfId="26884"/>
    <cellStyle name="Percent [1] 4 4 26" xfId="26885"/>
    <cellStyle name="Percent [1] 4 4 27" xfId="26886"/>
    <cellStyle name="Percent [1] 4 4 28" xfId="26887"/>
    <cellStyle name="Percent [1] 4 4 29" xfId="26888"/>
    <cellStyle name="Percent [1] 4 4 3" xfId="26889"/>
    <cellStyle name="Percent [1] 4 4 3 10" xfId="26890"/>
    <cellStyle name="Percent [1] 4 4 3 11" xfId="26891"/>
    <cellStyle name="Percent [1] 4 4 3 12" xfId="26892"/>
    <cellStyle name="Percent [1] 4 4 3 13" xfId="26893"/>
    <cellStyle name="Percent [1] 4 4 3 14" xfId="26894"/>
    <cellStyle name="Percent [1] 4 4 3 15" xfId="26895"/>
    <cellStyle name="Percent [1] 4 4 3 16" xfId="26896"/>
    <cellStyle name="Percent [1] 4 4 3 17" xfId="26897"/>
    <cellStyle name="Percent [1] 4 4 3 18" xfId="26898"/>
    <cellStyle name="Percent [1] 4 4 3 19" xfId="26899"/>
    <cellStyle name="Percent [1] 4 4 3 2" xfId="26900"/>
    <cellStyle name="Percent [1] 4 4 3 20" xfId="26901"/>
    <cellStyle name="Percent [1] 4 4 3 21" xfId="26902"/>
    <cellStyle name="Percent [1] 4 4 3 22" xfId="26903"/>
    <cellStyle name="Percent [1] 4 4 3 23" xfId="26904"/>
    <cellStyle name="Percent [1] 4 4 3 24" xfId="26905"/>
    <cellStyle name="Percent [1] 4 4 3 25" xfId="26906"/>
    <cellStyle name="Percent [1] 4 4 3 26" xfId="26907"/>
    <cellStyle name="Percent [1] 4 4 3 27" xfId="26908"/>
    <cellStyle name="Percent [1] 4 4 3 28" xfId="26909"/>
    <cellStyle name="Percent [1] 4 4 3 29" xfId="26910"/>
    <cellStyle name="Percent [1] 4 4 3 3" xfId="26911"/>
    <cellStyle name="Percent [1] 4 4 3 30" xfId="26912"/>
    <cellStyle name="Percent [1] 4 4 3 31" xfId="26913"/>
    <cellStyle name="Percent [1] 4 4 3 32" xfId="26914"/>
    <cellStyle name="Percent [1] 4 4 3 4" xfId="26915"/>
    <cellStyle name="Percent [1] 4 4 3 5" xfId="26916"/>
    <cellStyle name="Percent [1] 4 4 3 6" xfId="26917"/>
    <cellStyle name="Percent [1] 4 4 3 7" xfId="26918"/>
    <cellStyle name="Percent [1] 4 4 3 8" xfId="26919"/>
    <cellStyle name="Percent [1] 4 4 3 9" xfId="26920"/>
    <cellStyle name="Percent [1] 4 4 30" xfId="26921"/>
    <cellStyle name="Percent [1] 4 4 31" xfId="26922"/>
    <cellStyle name="Percent [1] 4 4 32" xfId="26923"/>
    <cellStyle name="Percent [1] 4 4 33" xfId="26924"/>
    <cellStyle name="Percent [1] 4 4 34" xfId="26925"/>
    <cellStyle name="Percent [1] 4 4 35" xfId="26926"/>
    <cellStyle name="Percent [1] 4 4 36" xfId="39150"/>
    <cellStyle name="Percent [1] 4 4 4" xfId="26927"/>
    <cellStyle name="Percent [1] 4 4 5" xfId="26928"/>
    <cellStyle name="Percent [1] 4 4 6" xfId="26929"/>
    <cellStyle name="Percent [1] 4 4 7" xfId="26930"/>
    <cellStyle name="Percent [1] 4 4 8" xfId="26931"/>
    <cellStyle name="Percent [1] 4 4 9" xfId="26932"/>
    <cellStyle name="Percent [1] 4 5" xfId="26933"/>
    <cellStyle name="Percent [1] 4 5 10" xfId="26934"/>
    <cellStyle name="Percent [1] 4 5 11" xfId="26935"/>
    <cellStyle name="Percent [1] 4 5 12" xfId="26936"/>
    <cellStyle name="Percent [1] 4 5 13" xfId="26937"/>
    <cellStyle name="Percent [1] 4 5 14" xfId="26938"/>
    <cellStyle name="Percent [1] 4 5 15" xfId="26939"/>
    <cellStyle name="Percent [1] 4 5 16" xfId="26940"/>
    <cellStyle name="Percent [1] 4 5 17" xfId="26941"/>
    <cellStyle name="Percent [1] 4 5 18" xfId="26942"/>
    <cellStyle name="Percent [1] 4 5 19" xfId="26943"/>
    <cellStyle name="Percent [1] 4 5 2" xfId="26944"/>
    <cellStyle name="Percent [1] 4 5 2 10" xfId="26945"/>
    <cellStyle name="Percent [1] 4 5 2 11" xfId="26946"/>
    <cellStyle name="Percent [1] 4 5 2 12" xfId="26947"/>
    <cellStyle name="Percent [1] 4 5 2 13" xfId="26948"/>
    <cellStyle name="Percent [1] 4 5 2 14" xfId="26949"/>
    <cellStyle name="Percent [1] 4 5 2 15" xfId="26950"/>
    <cellStyle name="Percent [1] 4 5 2 16" xfId="26951"/>
    <cellStyle name="Percent [1] 4 5 2 17" xfId="26952"/>
    <cellStyle name="Percent [1] 4 5 2 18" xfId="26953"/>
    <cellStyle name="Percent [1] 4 5 2 19" xfId="26954"/>
    <cellStyle name="Percent [1] 4 5 2 2" xfId="26955"/>
    <cellStyle name="Percent [1] 4 5 2 2 10" xfId="26956"/>
    <cellStyle name="Percent [1] 4 5 2 2 11" xfId="26957"/>
    <cellStyle name="Percent [1] 4 5 2 2 12" xfId="26958"/>
    <cellStyle name="Percent [1] 4 5 2 2 13" xfId="26959"/>
    <cellStyle name="Percent [1] 4 5 2 2 14" xfId="26960"/>
    <cellStyle name="Percent [1] 4 5 2 2 15" xfId="26961"/>
    <cellStyle name="Percent [1] 4 5 2 2 16" xfId="26962"/>
    <cellStyle name="Percent [1] 4 5 2 2 17" xfId="26963"/>
    <cellStyle name="Percent [1] 4 5 2 2 18" xfId="26964"/>
    <cellStyle name="Percent [1] 4 5 2 2 19" xfId="26965"/>
    <cellStyle name="Percent [1] 4 5 2 2 2" xfId="26966"/>
    <cellStyle name="Percent [1] 4 5 2 2 20" xfId="26967"/>
    <cellStyle name="Percent [1] 4 5 2 2 21" xfId="26968"/>
    <cellStyle name="Percent [1] 4 5 2 2 22" xfId="26969"/>
    <cellStyle name="Percent [1] 4 5 2 2 23" xfId="26970"/>
    <cellStyle name="Percent [1] 4 5 2 2 24" xfId="26971"/>
    <cellStyle name="Percent [1] 4 5 2 2 25" xfId="26972"/>
    <cellStyle name="Percent [1] 4 5 2 2 26" xfId="26973"/>
    <cellStyle name="Percent [1] 4 5 2 2 27" xfId="26974"/>
    <cellStyle name="Percent [1] 4 5 2 2 28" xfId="26975"/>
    <cellStyle name="Percent [1] 4 5 2 2 29" xfId="26976"/>
    <cellStyle name="Percent [1] 4 5 2 2 3" xfId="26977"/>
    <cellStyle name="Percent [1] 4 5 2 2 30" xfId="26978"/>
    <cellStyle name="Percent [1] 4 5 2 2 31" xfId="26979"/>
    <cellStyle name="Percent [1] 4 5 2 2 32" xfId="26980"/>
    <cellStyle name="Percent [1] 4 5 2 2 4" xfId="26981"/>
    <cellStyle name="Percent [1] 4 5 2 2 5" xfId="26982"/>
    <cellStyle name="Percent [1] 4 5 2 2 6" xfId="26983"/>
    <cellStyle name="Percent [1] 4 5 2 2 7" xfId="26984"/>
    <cellStyle name="Percent [1] 4 5 2 2 8" xfId="26985"/>
    <cellStyle name="Percent [1] 4 5 2 2 9" xfId="26986"/>
    <cellStyle name="Percent [1] 4 5 2 20" xfId="26987"/>
    <cellStyle name="Percent [1] 4 5 2 21" xfId="26988"/>
    <cellStyle name="Percent [1] 4 5 2 22" xfId="26989"/>
    <cellStyle name="Percent [1] 4 5 2 23" xfId="26990"/>
    <cellStyle name="Percent [1] 4 5 2 24" xfId="26991"/>
    <cellStyle name="Percent [1] 4 5 2 25" xfId="26992"/>
    <cellStyle name="Percent [1] 4 5 2 26" xfId="26993"/>
    <cellStyle name="Percent [1] 4 5 2 27" xfId="26994"/>
    <cellStyle name="Percent [1] 4 5 2 28" xfId="26995"/>
    <cellStyle name="Percent [1] 4 5 2 29" xfId="26996"/>
    <cellStyle name="Percent [1] 4 5 2 3" xfId="26997"/>
    <cellStyle name="Percent [1] 4 5 2 30" xfId="26998"/>
    <cellStyle name="Percent [1] 4 5 2 31" xfId="26999"/>
    <cellStyle name="Percent [1] 4 5 2 32" xfId="27000"/>
    <cellStyle name="Percent [1] 4 5 2 33" xfId="27001"/>
    <cellStyle name="Percent [1] 4 5 2 34" xfId="27002"/>
    <cellStyle name="Percent [1] 4 5 2 35" xfId="39153"/>
    <cellStyle name="Percent [1] 4 5 2 4" xfId="27003"/>
    <cellStyle name="Percent [1] 4 5 2 5" xfId="27004"/>
    <cellStyle name="Percent [1] 4 5 2 6" xfId="27005"/>
    <cellStyle name="Percent [1] 4 5 2 7" xfId="27006"/>
    <cellStyle name="Percent [1] 4 5 2 8" xfId="27007"/>
    <cellStyle name="Percent [1] 4 5 2 9" xfId="27008"/>
    <cellStyle name="Percent [1] 4 5 20" xfId="27009"/>
    <cellStyle name="Percent [1] 4 5 21" xfId="27010"/>
    <cellStyle name="Percent [1] 4 5 22" xfId="27011"/>
    <cellStyle name="Percent [1] 4 5 23" xfId="27012"/>
    <cellStyle name="Percent [1] 4 5 24" xfId="27013"/>
    <cellStyle name="Percent [1] 4 5 25" xfId="27014"/>
    <cellStyle name="Percent [1] 4 5 26" xfId="27015"/>
    <cellStyle name="Percent [1] 4 5 27" xfId="27016"/>
    <cellStyle name="Percent [1] 4 5 28" xfId="27017"/>
    <cellStyle name="Percent [1] 4 5 29" xfId="27018"/>
    <cellStyle name="Percent [1] 4 5 3" xfId="27019"/>
    <cellStyle name="Percent [1] 4 5 3 10" xfId="27020"/>
    <cellStyle name="Percent [1] 4 5 3 11" xfId="27021"/>
    <cellStyle name="Percent [1] 4 5 3 12" xfId="27022"/>
    <cellStyle name="Percent [1] 4 5 3 13" xfId="27023"/>
    <cellStyle name="Percent [1] 4 5 3 14" xfId="27024"/>
    <cellStyle name="Percent [1] 4 5 3 15" xfId="27025"/>
    <cellStyle name="Percent [1] 4 5 3 16" xfId="27026"/>
    <cellStyle name="Percent [1] 4 5 3 17" xfId="27027"/>
    <cellStyle name="Percent [1] 4 5 3 18" xfId="27028"/>
    <cellStyle name="Percent [1] 4 5 3 19" xfId="27029"/>
    <cellStyle name="Percent [1] 4 5 3 2" xfId="27030"/>
    <cellStyle name="Percent [1] 4 5 3 2 10" xfId="27031"/>
    <cellStyle name="Percent [1] 4 5 3 2 11" xfId="27032"/>
    <cellStyle name="Percent [1] 4 5 3 2 12" xfId="27033"/>
    <cellStyle name="Percent [1] 4 5 3 2 13" xfId="27034"/>
    <cellStyle name="Percent [1] 4 5 3 2 14" xfId="27035"/>
    <cellStyle name="Percent [1] 4 5 3 2 15" xfId="27036"/>
    <cellStyle name="Percent [1] 4 5 3 2 16" xfId="27037"/>
    <cellStyle name="Percent [1] 4 5 3 2 17" xfId="27038"/>
    <cellStyle name="Percent [1] 4 5 3 2 18" xfId="27039"/>
    <cellStyle name="Percent [1] 4 5 3 2 19" xfId="27040"/>
    <cellStyle name="Percent [1] 4 5 3 2 2" xfId="27041"/>
    <cellStyle name="Percent [1] 4 5 3 2 20" xfId="27042"/>
    <cellStyle name="Percent [1] 4 5 3 2 21" xfId="27043"/>
    <cellStyle name="Percent [1] 4 5 3 2 22" xfId="27044"/>
    <cellStyle name="Percent [1] 4 5 3 2 23" xfId="27045"/>
    <cellStyle name="Percent [1] 4 5 3 2 24" xfId="27046"/>
    <cellStyle name="Percent [1] 4 5 3 2 25" xfId="27047"/>
    <cellStyle name="Percent [1] 4 5 3 2 26" xfId="27048"/>
    <cellStyle name="Percent [1] 4 5 3 2 27" xfId="27049"/>
    <cellStyle name="Percent [1] 4 5 3 2 28" xfId="27050"/>
    <cellStyle name="Percent [1] 4 5 3 2 29" xfId="27051"/>
    <cellStyle name="Percent [1] 4 5 3 2 3" xfId="27052"/>
    <cellStyle name="Percent [1] 4 5 3 2 30" xfId="27053"/>
    <cellStyle name="Percent [1] 4 5 3 2 31" xfId="27054"/>
    <cellStyle name="Percent [1] 4 5 3 2 32" xfId="27055"/>
    <cellStyle name="Percent [1] 4 5 3 2 4" xfId="27056"/>
    <cellStyle name="Percent [1] 4 5 3 2 5" xfId="27057"/>
    <cellStyle name="Percent [1] 4 5 3 2 6" xfId="27058"/>
    <cellStyle name="Percent [1] 4 5 3 2 7" xfId="27059"/>
    <cellStyle name="Percent [1] 4 5 3 2 8" xfId="27060"/>
    <cellStyle name="Percent [1] 4 5 3 2 9" xfId="27061"/>
    <cellStyle name="Percent [1] 4 5 3 20" xfId="27062"/>
    <cellStyle name="Percent [1] 4 5 3 21" xfId="27063"/>
    <cellStyle name="Percent [1] 4 5 3 22" xfId="27064"/>
    <cellStyle name="Percent [1] 4 5 3 23" xfId="27065"/>
    <cellStyle name="Percent [1] 4 5 3 24" xfId="27066"/>
    <cellStyle name="Percent [1] 4 5 3 25" xfId="27067"/>
    <cellStyle name="Percent [1] 4 5 3 26" xfId="27068"/>
    <cellStyle name="Percent [1] 4 5 3 27" xfId="27069"/>
    <cellStyle name="Percent [1] 4 5 3 28" xfId="27070"/>
    <cellStyle name="Percent [1] 4 5 3 29" xfId="27071"/>
    <cellStyle name="Percent [1] 4 5 3 3" xfId="27072"/>
    <cellStyle name="Percent [1] 4 5 3 30" xfId="27073"/>
    <cellStyle name="Percent [1] 4 5 3 31" xfId="27074"/>
    <cellStyle name="Percent [1] 4 5 3 32" xfId="27075"/>
    <cellStyle name="Percent [1] 4 5 3 33" xfId="27076"/>
    <cellStyle name="Percent [1] 4 5 3 34" xfId="27077"/>
    <cellStyle name="Percent [1] 4 5 3 35" xfId="39154"/>
    <cellStyle name="Percent [1] 4 5 3 4" xfId="27078"/>
    <cellStyle name="Percent [1] 4 5 3 5" xfId="27079"/>
    <cellStyle name="Percent [1] 4 5 3 6" xfId="27080"/>
    <cellStyle name="Percent [1] 4 5 3 7" xfId="27081"/>
    <cellStyle name="Percent [1] 4 5 3 8" xfId="27082"/>
    <cellStyle name="Percent [1] 4 5 3 9" xfId="27083"/>
    <cellStyle name="Percent [1] 4 5 30" xfId="27084"/>
    <cellStyle name="Percent [1] 4 5 31" xfId="27085"/>
    <cellStyle name="Percent [1] 4 5 32" xfId="27086"/>
    <cellStyle name="Percent [1] 4 5 33" xfId="27087"/>
    <cellStyle name="Percent [1] 4 5 34" xfId="27088"/>
    <cellStyle name="Percent [1] 4 5 35" xfId="27089"/>
    <cellStyle name="Percent [1] 4 5 36" xfId="27090"/>
    <cellStyle name="Percent [1] 4 5 37" xfId="39152"/>
    <cellStyle name="Percent [1] 4 5 4" xfId="27091"/>
    <cellStyle name="Percent [1] 4 5 4 10" xfId="27092"/>
    <cellStyle name="Percent [1] 4 5 4 11" xfId="27093"/>
    <cellStyle name="Percent [1] 4 5 4 12" xfId="27094"/>
    <cellStyle name="Percent [1] 4 5 4 13" xfId="27095"/>
    <cellStyle name="Percent [1] 4 5 4 14" xfId="40016"/>
    <cellStyle name="Percent [1] 4 5 4 2" xfId="27096"/>
    <cellStyle name="Percent [1] 4 5 4 3" xfId="27097"/>
    <cellStyle name="Percent [1] 4 5 4 4" xfId="27098"/>
    <cellStyle name="Percent [1] 4 5 4 5" xfId="27099"/>
    <cellStyle name="Percent [1] 4 5 4 6" xfId="27100"/>
    <cellStyle name="Percent [1] 4 5 4 7" xfId="27101"/>
    <cellStyle name="Percent [1] 4 5 4 8" xfId="27102"/>
    <cellStyle name="Percent [1] 4 5 4 9" xfId="27103"/>
    <cellStyle name="Percent [1] 4 5 5" xfId="27104"/>
    <cellStyle name="Percent [1] 4 5 6" xfId="27105"/>
    <cellStyle name="Percent [1] 4 5 7" xfId="27106"/>
    <cellStyle name="Percent [1] 4 5 8" xfId="27107"/>
    <cellStyle name="Percent [1] 4 5 9" xfId="27108"/>
    <cellStyle name="Percent [1] 4 6" xfId="27109"/>
    <cellStyle name="Percent [1] 4 6 10" xfId="27110"/>
    <cellStyle name="Percent [1] 4 6 11" xfId="27111"/>
    <cellStyle name="Percent [1] 4 6 12" xfId="27112"/>
    <cellStyle name="Percent [1] 4 6 13" xfId="27113"/>
    <cellStyle name="Percent [1] 4 6 14" xfId="27114"/>
    <cellStyle name="Percent [1] 4 6 15" xfId="27115"/>
    <cellStyle name="Percent [1] 4 6 2" xfId="27116"/>
    <cellStyle name="Percent [1] 4 6 2 10" xfId="27117"/>
    <cellStyle name="Percent [1] 4 6 2 11" xfId="27118"/>
    <cellStyle name="Percent [1] 4 6 2 12" xfId="27119"/>
    <cellStyle name="Percent [1] 4 6 2 13" xfId="27120"/>
    <cellStyle name="Percent [1] 4 6 2 14" xfId="27121"/>
    <cellStyle name="Percent [1] 4 6 2 15" xfId="27122"/>
    <cellStyle name="Percent [1] 4 6 2 16" xfId="27123"/>
    <cellStyle name="Percent [1] 4 6 2 17" xfId="27124"/>
    <cellStyle name="Percent [1] 4 6 2 18" xfId="27125"/>
    <cellStyle name="Percent [1] 4 6 2 19" xfId="27126"/>
    <cellStyle name="Percent [1] 4 6 2 2" xfId="27127"/>
    <cellStyle name="Percent [1] 4 6 2 20" xfId="27128"/>
    <cellStyle name="Percent [1] 4 6 2 21" xfId="27129"/>
    <cellStyle name="Percent [1] 4 6 2 22" xfId="27130"/>
    <cellStyle name="Percent [1] 4 6 2 23" xfId="27131"/>
    <cellStyle name="Percent [1] 4 6 2 24" xfId="27132"/>
    <cellStyle name="Percent [1] 4 6 2 25" xfId="27133"/>
    <cellStyle name="Percent [1] 4 6 2 26" xfId="27134"/>
    <cellStyle name="Percent [1] 4 6 2 27" xfId="27135"/>
    <cellStyle name="Percent [1] 4 6 2 28" xfId="27136"/>
    <cellStyle name="Percent [1] 4 6 2 29" xfId="27137"/>
    <cellStyle name="Percent [1] 4 6 2 3" xfId="27138"/>
    <cellStyle name="Percent [1] 4 6 2 30" xfId="40101"/>
    <cellStyle name="Percent [1] 4 6 2 4" xfId="27139"/>
    <cellStyle name="Percent [1] 4 6 2 5" xfId="27140"/>
    <cellStyle name="Percent [1] 4 6 2 6" xfId="27141"/>
    <cellStyle name="Percent [1] 4 6 2 7" xfId="27142"/>
    <cellStyle name="Percent [1] 4 6 2 8" xfId="27143"/>
    <cellStyle name="Percent [1] 4 6 2 9" xfId="27144"/>
    <cellStyle name="Percent [1] 4 6 3" xfId="27145"/>
    <cellStyle name="Percent [1] 4 6 4" xfId="27146"/>
    <cellStyle name="Percent [1] 4 6 5" xfId="27147"/>
    <cellStyle name="Percent [1] 4 6 6" xfId="27148"/>
    <cellStyle name="Percent [1] 4 6 7" xfId="27149"/>
    <cellStyle name="Percent [1] 4 6 8" xfId="27150"/>
    <cellStyle name="Percent [1] 4 6 9" xfId="27151"/>
    <cellStyle name="Percent [1] 4 7" xfId="27152"/>
    <cellStyle name="Percent [1] 4 7 10" xfId="27153"/>
    <cellStyle name="Percent [1] 4 7 11" xfId="27154"/>
    <cellStyle name="Percent [1] 4 7 12" xfId="27155"/>
    <cellStyle name="Percent [1] 4 7 13" xfId="27156"/>
    <cellStyle name="Percent [1] 4 7 14" xfId="27157"/>
    <cellStyle name="Percent [1] 4 7 15" xfId="27158"/>
    <cellStyle name="Percent [1] 4 7 16" xfId="27159"/>
    <cellStyle name="Percent [1] 4 7 17" xfId="27160"/>
    <cellStyle name="Percent [1] 4 7 18" xfId="27161"/>
    <cellStyle name="Percent [1] 4 7 19" xfId="27162"/>
    <cellStyle name="Percent [1] 4 7 2" xfId="27163"/>
    <cellStyle name="Percent [1] 4 7 20" xfId="27164"/>
    <cellStyle name="Percent [1] 4 7 21" xfId="27165"/>
    <cellStyle name="Percent [1] 4 7 22" xfId="27166"/>
    <cellStyle name="Percent [1] 4 7 23" xfId="27167"/>
    <cellStyle name="Percent [1] 4 7 24" xfId="27168"/>
    <cellStyle name="Percent [1] 4 7 25" xfId="27169"/>
    <cellStyle name="Percent [1] 4 7 26" xfId="27170"/>
    <cellStyle name="Percent [1] 4 7 27" xfId="27171"/>
    <cellStyle name="Percent [1] 4 7 28" xfId="27172"/>
    <cellStyle name="Percent [1] 4 7 29" xfId="27173"/>
    <cellStyle name="Percent [1] 4 7 3" xfId="27174"/>
    <cellStyle name="Percent [1] 4 7 30" xfId="39359"/>
    <cellStyle name="Percent [1] 4 7 4" xfId="27175"/>
    <cellStyle name="Percent [1] 4 7 5" xfId="27176"/>
    <cellStyle name="Percent [1] 4 7 6" xfId="27177"/>
    <cellStyle name="Percent [1] 4 7 7" xfId="27178"/>
    <cellStyle name="Percent [1] 4 7 8" xfId="27179"/>
    <cellStyle name="Percent [1] 4 7 9" xfId="27180"/>
    <cellStyle name="Percent [1] 4 8" xfId="27181"/>
    <cellStyle name="Percent [1] 4 9" xfId="27182"/>
    <cellStyle name="Percent [1] 5" xfId="27183"/>
    <cellStyle name="Percent [1] 5 10" xfId="27184"/>
    <cellStyle name="Percent [1] 5 11" xfId="27185"/>
    <cellStyle name="Percent [1] 5 12" xfId="27186"/>
    <cellStyle name="Percent [1] 5 13" xfId="27187"/>
    <cellStyle name="Percent [1] 5 2" xfId="27188"/>
    <cellStyle name="Percent [1] 5 3" xfId="27189"/>
    <cellStyle name="Percent [1] 5 4" xfId="27190"/>
    <cellStyle name="Percent [1] 5 5" xfId="27191"/>
    <cellStyle name="Percent [1] 5 6" xfId="27192"/>
    <cellStyle name="Percent [1] 5 7" xfId="27193"/>
    <cellStyle name="Percent [1] 5 8" xfId="27194"/>
    <cellStyle name="Percent [1] 5 9" xfId="27195"/>
    <cellStyle name="Percent [2]" xfId="365"/>
    <cellStyle name="Percent [2] 2" xfId="40283"/>
    <cellStyle name="Percent 10" xfId="366"/>
    <cellStyle name="Percent 10 2" xfId="27196"/>
    <cellStyle name="Percent 10 2 2" xfId="27197"/>
    <cellStyle name="Percent 10 3" xfId="27198"/>
    <cellStyle name="Percent 10 4" xfId="27199"/>
    <cellStyle name="Percent 10 5" xfId="27200"/>
    <cellStyle name="Percent 10 6" xfId="38625"/>
    <cellStyle name="Percent 100" xfId="27201"/>
    <cellStyle name="Percent 101" xfId="27202"/>
    <cellStyle name="Percent 102" xfId="27203"/>
    <cellStyle name="Percent 103" xfId="27204"/>
    <cellStyle name="Percent 104" xfId="27205"/>
    <cellStyle name="Percent 105" xfId="27206"/>
    <cellStyle name="Percent 106" xfId="27207"/>
    <cellStyle name="Percent 107" xfId="27208"/>
    <cellStyle name="Percent 108" xfId="27209"/>
    <cellStyle name="Percent 109" xfId="27210"/>
    <cellStyle name="Percent 11" xfId="367"/>
    <cellStyle name="Percent 11 2" xfId="27211"/>
    <cellStyle name="Percent 11 2 2" xfId="27212"/>
    <cellStyle name="Percent 11 3" xfId="27213"/>
    <cellStyle name="Percent 11 4" xfId="27214"/>
    <cellStyle name="Percent 11 5" xfId="27215"/>
    <cellStyle name="Percent 11 6" xfId="38626"/>
    <cellStyle name="Percent 110" xfId="27216"/>
    <cellStyle name="Percent 111" xfId="38545"/>
    <cellStyle name="Percent 112" xfId="40284"/>
    <cellStyle name="Percent 113" xfId="40285"/>
    <cellStyle name="Percent 114" xfId="40286"/>
    <cellStyle name="Percent 115" xfId="40287"/>
    <cellStyle name="Percent 116" xfId="40288"/>
    <cellStyle name="Percent 117" xfId="40289"/>
    <cellStyle name="Percent 12" xfId="368"/>
    <cellStyle name="Percent 12 2" xfId="27217"/>
    <cellStyle name="Percent 12 2 2" xfId="27218"/>
    <cellStyle name="Percent 12 3" xfId="27219"/>
    <cellStyle name="Percent 12 4" xfId="27220"/>
    <cellStyle name="Percent 12 5" xfId="27221"/>
    <cellStyle name="Percent 13" xfId="369"/>
    <cellStyle name="Percent 13 2" xfId="27222"/>
    <cellStyle name="Percent 13 2 2" xfId="27223"/>
    <cellStyle name="Percent 13 3" xfId="27224"/>
    <cellStyle name="Percent 13 4" xfId="27225"/>
    <cellStyle name="Percent 13 5" xfId="27226"/>
    <cellStyle name="Percent 14" xfId="370"/>
    <cellStyle name="Percent 14 2" xfId="27227"/>
    <cellStyle name="Percent 14 3" xfId="27228"/>
    <cellStyle name="Percent 14 4" xfId="38627"/>
    <cellStyle name="Percent 15" xfId="371"/>
    <cellStyle name="Percent 15 2" xfId="27229"/>
    <cellStyle name="Percent 15 2 2" xfId="27230"/>
    <cellStyle name="Percent 15 3" xfId="27231"/>
    <cellStyle name="Percent 15 4" xfId="27232"/>
    <cellStyle name="Percent 15 5" xfId="27233"/>
    <cellStyle name="Percent 16" xfId="372"/>
    <cellStyle name="Percent 16 2" xfId="27234"/>
    <cellStyle name="Percent 16 2 2" xfId="27235"/>
    <cellStyle name="Percent 16 3" xfId="27236"/>
    <cellStyle name="Percent 16 4" xfId="27237"/>
    <cellStyle name="Percent 16 5" xfId="27238"/>
    <cellStyle name="Percent 17" xfId="373"/>
    <cellStyle name="Percent 17 2" xfId="27239"/>
    <cellStyle name="Percent 17 2 2" xfId="27240"/>
    <cellStyle name="Percent 17 3" xfId="27241"/>
    <cellStyle name="Percent 17 4" xfId="27242"/>
    <cellStyle name="Percent 17 5" xfId="27243"/>
    <cellStyle name="Percent 18" xfId="374"/>
    <cellStyle name="Percent 18 2" xfId="27244"/>
    <cellStyle name="Percent 18 2 2" xfId="27245"/>
    <cellStyle name="Percent 18 3" xfId="27246"/>
    <cellStyle name="Percent 18 4" xfId="27247"/>
    <cellStyle name="Percent 18 5" xfId="27248"/>
    <cellStyle name="Percent 19" xfId="375"/>
    <cellStyle name="Percent 19 2" xfId="27249"/>
    <cellStyle name="Percent 19 2 2" xfId="27250"/>
    <cellStyle name="Percent 19 3" xfId="27251"/>
    <cellStyle name="Percent 19 4" xfId="27252"/>
    <cellStyle name="Percent 19 5" xfId="27253"/>
    <cellStyle name="Percent 2" xfId="376"/>
    <cellStyle name="Percent 2 2" xfId="27254"/>
    <cellStyle name="Percent 2 2 2" xfId="27255"/>
    <cellStyle name="Percent 2 2 3" xfId="27256"/>
    <cellStyle name="Percent 2 2 4" xfId="27257"/>
    <cellStyle name="Percent 2 2 4 2" xfId="27258"/>
    <cellStyle name="Percent 2 2 5" xfId="27259"/>
    <cellStyle name="Percent 2 2 6" xfId="27260"/>
    <cellStyle name="Percent 2 2 7" xfId="27261"/>
    <cellStyle name="Percent 2 2 7 2" xfId="27262"/>
    <cellStyle name="Percent 2 2 7 2 2" xfId="27263"/>
    <cellStyle name="Percent 2 2 7 2 3" xfId="27264"/>
    <cellStyle name="Percent 2 2 7 2 4" xfId="27265"/>
    <cellStyle name="Percent 2 2 7 2 5" xfId="27266"/>
    <cellStyle name="Percent 2 2 7 2 6" xfId="27267"/>
    <cellStyle name="Percent 2 2 7 2 7" xfId="40009"/>
    <cellStyle name="Percent 2 2 7 3" xfId="27268"/>
    <cellStyle name="Percent 2 2 7 4" xfId="27269"/>
    <cellStyle name="Percent 2 2 7 5" xfId="27270"/>
    <cellStyle name="Percent 2 2 7 6" xfId="27271"/>
    <cellStyle name="Percent 2 2 7 7" xfId="27272"/>
    <cellStyle name="Percent 2 2 7 8" xfId="39155"/>
    <cellStyle name="Percent 2 3" xfId="27273"/>
    <cellStyle name="Percent 2 3 2" xfId="27274"/>
    <cellStyle name="Percent 2 3 3" xfId="27275"/>
    <cellStyle name="Percent 2 3 3 2" xfId="27276"/>
    <cellStyle name="Percent 2 3 4" xfId="27277"/>
    <cellStyle name="Percent 2 4" xfId="27278"/>
    <cellStyle name="Percent 2 4 2" xfId="27279"/>
    <cellStyle name="Percent 2 4 3" xfId="27280"/>
    <cellStyle name="Percent 2 4 4" xfId="27281"/>
    <cellStyle name="Percent 2 4 4 2" xfId="27282"/>
    <cellStyle name="Percent 2 4 5" xfId="27283"/>
    <cellStyle name="Percent 2 5" xfId="27284"/>
    <cellStyle name="Percent 2 5 2" xfId="27285"/>
    <cellStyle name="Percent 2 5 3" xfId="27286"/>
    <cellStyle name="Percent 2 6" xfId="27287"/>
    <cellStyle name="Percent 2 6 2" xfId="27288"/>
    <cellStyle name="Percent 2 6 3" xfId="27289"/>
    <cellStyle name="Percent 2 7" xfId="27290"/>
    <cellStyle name="Percent 2 7 2" xfId="27291"/>
    <cellStyle name="Percent 2 7 3" xfId="27292"/>
    <cellStyle name="Percent 20" xfId="377"/>
    <cellStyle name="Percent 20 2" xfId="27293"/>
    <cellStyle name="Percent 20 2 2" xfId="27294"/>
    <cellStyle name="Percent 20 3" xfId="27295"/>
    <cellStyle name="Percent 20 4" xfId="27296"/>
    <cellStyle name="Percent 20 5" xfId="27297"/>
    <cellStyle name="Percent 21" xfId="378"/>
    <cellStyle name="Percent 21 2" xfId="27298"/>
    <cellStyle name="Percent 21 2 2" xfId="27299"/>
    <cellStyle name="Percent 21 3" xfId="27300"/>
    <cellStyle name="Percent 21 4" xfId="27301"/>
    <cellStyle name="Percent 21 5" xfId="27302"/>
    <cellStyle name="Percent 22" xfId="379"/>
    <cellStyle name="Percent 22 2" xfId="27303"/>
    <cellStyle name="Percent 22 2 2" xfId="27304"/>
    <cellStyle name="Percent 22 3" xfId="27305"/>
    <cellStyle name="Percent 22 4" xfId="27306"/>
    <cellStyle name="Percent 22 5" xfId="27307"/>
    <cellStyle name="Percent 23" xfId="380"/>
    <cellStyle name="Percent 23 2" xfId="27308"/>
    <cellStyle name="Percent 23 2 2" xfId="27309"/>
    <cellStyle name="Percent 23 3" xfId="27310"/>
    <cellStyle name="Percent 23 4" xfId="27311"/>
    <cellStyle name="Percent 23 5" xfId="27312"/>
    <cellStyle name="Percent 24" xfId="381"/>
    <cellStyle name="Percent 24 2" xfId="27313"/>
    <cellStyle name="Percent 24 2 2" xfId="27314"/>
    <cellStyle name="Percent 24 3" xfId="27315"/>
    <cellStyle name="Percent 24 4" xfId="27316"/>
    <cellStyle name="Percent 24 5" xfId="27317"/>
    <cellStyle name="Percent 25" xfId="382"/>
    <cellStyle name="Percent 25 2" xfId="27318"/>
    <cellStyle name="Percent 25 2 2" xfId="27319"/>
    <cellStyle name="Percent 25 3" xfId="27320"/>
    <cellStyle name="Percent 26" xfId="383"/>
    <cellStyle name="Percent 26 10" xfId="38628"/>
    <cellStyle name="Percent 26 2" xfId="27321"/>
    <cellStyle name="Percent 26 2 2" xfId="27322"/>
    <cellStyle name="Percent 26 2 2 2" xfId="27323"/>
    <cellStyle name="Percent 26 2 2 3" xfId="27324"/>
    <cellStyle name="Percent 26 2 2 4" xfId="27325"/>
    <cellStyle name="Percent 26 2 2 5" xfId="27326"/>
    <cellStyle name="Percent 26 2 2 6" xfId="27327"/>
    <cellStyle name="Percent 26 2 2 7" xfId="39468"/>
    <cellStyle name="Percent 26 2 3" xfId="27328"/>
    <cellStyle name="Percent 26 2 3 2" xfId="27329"/>
    <cellStyle name="Percent 26 2 3 3" xfId="27330"/>
    <cellStyle name="Percent 26 2 3 4" xfId="27331"/>
    <cellStyle name="Percent 26 2 3 5" xfId="27332"/>
    <cellStyle name="Percent 26 2 3 6" xfId="27333"/>
    <cellStyle name="Percent 26 2 3 7" xfId="39947"/>
    <cellStyle name="Percent 26 2 4" xfId="27334"/>
    <cellStyle name="Percent 26 2 5" xfId="27335"/>
    <cellStyle name="Percent 26 2 6" xfId="27336"/>
    <cellStyle name="Percent 26 2 7" xfId="27337"/>
    <cellStyle name="Percent 26 2 8" xfId="27338"/>
    <cellStyle name="Percent 26 2 9" xfId="39156"/>
    <cellStyle name="Percent 26 3" xfId="27339"/>
    <cellStyle name="Percent 26 3 2" xfId="27340"/>
    <cellStyle name="Percent 26 3 2 2" xfId="27341"/>
    <cellStyle name="Percent 26 3 2 3" xfId="27342"/>
    <cellStyle name="Percent 26 3 2 4" xfId="27343"/>
    <cellStyle name="Percent 26 3 2 5" xfId="27344"/>
    <cellStyle name="Percent 26 3 2 6" xfId="27345"/>
    <cellStyle name="Percent 26 3 2 7" xfId="39514"/>
    <cellStyle name="Percent 26 4" xfId="27346"/>
    <cellStyle name="Percent 26 4 2" xfId="27347"/>
    <cellStyle name="Percent 26 4 3" xfId="27348"/>
    <cellStyle name="Percent 26 4 4" xfId="27349"/>
    <cellStyle name="Percent 26 4 5" xfId="27350"/>
    <cellStyle name="Percent 26 4 6" xfId="27351"/>
    <cellStyle name="Percent 26 4 7" xfId="39417"/>
    <cellStyle name="Percent 26 5" xfId="27352"/>
    <cellStyle name="Percent 26 6" xfId="27353"/>
    <cellStyle name="Percent 26 7" xfId="27354"/>
    <cellStyle name="Percent 26 8" xfId="27355"/>
    <cellStyle name="Percent 26 9" xfId="27356"/>
    <cellStyle name="Percent 27" xfId="384"/>
    <cellStyle name="Percent 27 2" xfId="27357"/>
    <cellStyle name="Percent 27 3" xfId="27358"/>
    <cellStyle name="Percent 27 4" xfId="38629"/>
    <cellStyle name="Percent 28" xfId="385"/>
    <cellStyle name="Percent 28 2" xfId="27359"/>
    <cellStyle name="Percent 29" xfId="386"/>
    <cellStyle name="Percent 29 2" xfId="27360"/>
    <cellStyle name="Percent 3" xfId="387"/>
    <cellStyle name="Percent 3 2" xfId="27361"/>
    <cellStyle name="Percent 3 2 2" xfId="27362"/>
    <cellStyle name="Percent 3 2 2 2" xfId="27363"/>
    <cellStyle name="Percent 3 2 3" xfId="27364"/>
    <cellStyle name="Percent 3 3" xfId="27365"/>
    <cellStyle name="Percent 3 4" xfId="27366"/>
    <cellStyle name="Percent 3 4 2" xfId="27367"/>
    <cellStyle name="Percent 3 5" xfId="27368"/>
    <cellStyle name="Percent 3 6" xfId="27369"/>
    <cellStyle name="Percent 3 7" xfId="27370"/>
    <cellStyle name="Percent 3 8" xfId="27371"/>
    <cellStyle name="Percent 30" xfId="388"/>
    <cellStyle name="Percent 30 2" xfId="27372"/>
    <cellStyle name="Percent 31" xfId="389"/>
    <cellStyle name="Percent 31 2" xfId="27373"/>
    <cellStyle name="Percent 32" xfId="390"/>
    <cellStyle name="Percent 32 2" xfId="27374"/>
    <cellStyle name="Percent 33" xfId="391"/>
    <cellStyle name="Percent 33 2" xfId="27375"/>
    <cellStyle name="Percent 34" xfId="392"/>
    <cellStyle name="Percent 34 2" xfId="27376"/>
    <cellStyle name="Percent 35" xfId="393"/>
    <cellStyle name="Percent 35 2" xfId="27377"/>
    <cellStyle name="Percent 36" xfId="394"/>
    <cellStyle name="Percent 36 2" xfId="27378"/>
    <cellStyle name="Percent 37" xfId="395"/>
    <cellStyle name="Percent 37 2" xfId="27379"/>
    <cellStyle name="Percent 38" xfId="396"/>
    <cellStyle name="Percent 38 2" xfId="27380"/>
    <cellStyle name="Percent 39" xfId="397"/>
    <cellStyle name="Percent 39 2" xfId="27381"/>
    <cellStyle name="Percent 4" xfId="398"/>
    <cellStyle name="Percent 4 10" xfId="27382"/>
    <cellStyle name="Percent 4 11" xfId="27383"/>
    <cellStyle name="Percent 4 12" xfId="27384"/>
    <cellStyle name="Percent 4 13" xfId="27385"/>
    <cellStyle name="Percent 4 14" xfId="38630"/>
    <cellStyle name="Percent 4 2" xfId="27386"/>
    <cellStyle name="Percent 4 2 2" xfId="27387"/>
    <cellStyle name="Percent 4 2 3" xfId="27388"/>
    <cellStyle name="Percent 4 2 3 2" xfId="27389"/>
    <cellStyle name="Percent 4 2 4" xfId="27390"/>
    <cellStyle name="Percent 4 3" xfId="27391"/>
    <cellStyle name="Percent 4 4" xfId="27392"/>
    <cellStyle name="Percent 4 4 2" xfId="27393"/>
    <cellStyle name="Percent 4 5" xfId="27394"/>
    <cellStyle name="Percent 4 6" xfId="27395"/>
    <cellStyle name="Percent 4 6 2" xfId="27396"/>
    <cellStyle name="Percent 4 6 2 2" xfId="27397"/>
    <cellStyle name="Percent 4 6 2 3" xfId="27398"/>
    <cellStyle name="Percent 4 6 2 4" xfId="27399"/>
    <cellStyle name="Percent 4 6 2 5" xfId="27400"/>
    <cellStyle name="Percent 4 6 2 6" xfId="27401"/>
    <cellStyle name="Percent 4 6 2 7" xfId="39444"/>
    <cellStyle name="Percent 4 7" xfId="27402"/>
    <cellStyle name="Percent 4 7 2" xfId="27403"/>
    <cellStyle name="Percent 4 7 3" xfId="27404"/>
    <cellStyle name="Percent 4 7 4" xfId="27405"/>
    <cellStyle name="Percent 4 7 5" xfId="27406"/>
    <cellStyle name="Percent 4 7 6" xfId="27407"/>
    <cellStyle name="Percent 4 7 7" xfId="39490"/>
    <cellStyle name="Percent 4 8" xfId="27408"/>
    <cellStyle name="Percent 4 8 2" xfId="27409"/>
    <cellStyle name="Percent 4 8 3" xfId="27410"/>
    <cellStyle name="Percent 4 8 4" xfId="27411"/>
    <cellStyle name="Percent 4 8 5" xfId="27412"/>
    <cellStyle name="Percent 4 8 6" xfId="27413"/>
    <cellStyle name="Percent 4 8 7" xfId="39418"/>
    <cellStyle name="Percent 4 9" xfId="27414"/>
    <cellStyle name="Percent 40" xfId="399"/>
    <cellStyle name="Percent 40 2" xfId="27415"/>
    <cellStyle name="Percent 41" xfId="400"/>
    <cellStyle name="Percent 41 2" xfId="27416"/>
    <cellStyle name="Percent 42" xfId="401"/>
    <cellStyle name="Percent 42 2" xfId="27417"/>
    <cellStyle name="Percent 43" xfId="402"/>
    <cellStyle name="Percent 43 2" xfId="27418"/>
    <cellStyle name="Percent 44" xfId="403"/>
    <cellStyle name="Percent 44 2" xfId="27419"/>
    <cellStyle name="Percent 45" xfId="404"/>
    <cellStyle name="Percent 45 2" xfId="27420"/>
    <cellStyle name="Percent 46" xfId="405"/>
    <cellStyle name="Percent 46 2" xfId="27421"/>
    <cellStyle name="Percent 47" xfId="406"/>
    <cellStyle name="Percent 47 2" xfId="27422"/>
    <cellStyle name="Percent 48" xfId="407"/>
    <cellStyle name="Percent 48 2" xfId="27423"/>
    <cellStyle name="Percent 49" xfId="408"/>
    <cellStyle name="Percent 5" xfId="409"/>
    <cellStyle name="Percent 5 2" xfId="27424"/>
    <cellStyle name="Percent 5 2 2" xfId="27425"/>
    <cellStyle name="Percent 5 2 3" xfId="27426"/>
    <cellStyle name="Percent 5 2 3 2" xfId="27427"/>
    <cellStyle name="Percent 5 2 4" xfId="27428"/>
    <cellStyle name="Percent 5 3" xfId="27429"/>
    <cellStyle name="Percent 5 4" xfId="27430"/>
    <cellStyle name="Percent 5 4 2" xfId="27431"/>
    <cellStyle name="Percent 5 5" xfId="27432"/>
    <cellStyle name="Percent 5 6" xfId="27433"/>
    <cellStyle name="Percent 5 7" xfId="27434"/>
    <cellStyle name="Percent 50" xfId="410"/>
    <cellStyle name="Percent 51" xfId="411"/>
    <cellStyle name="Percent 51 2" xfId="27435"/>
    <cellStyle name="Percent 51 3" xfId="27436"/>
    <cellStyle name="Percent 52" xfId="412"/>
    <cellStyle name="Percent 52 2" xfId="27437"/>
    <cellStyle name="Percent 52 3" xfId="27438"/>
    <cellStyle name="Percent 53" xfId="413"/>
    <cellStyle name="Percent 53 2" xfId="414"/>
    <cellStyle name="Percent 53 3" xfId="27439"/>
    <cellStyle name="Percent 53 4" xfId="27440"/>
    <cellStyle name="Percent 53 5" xfId="27441"/>
    <cellStyle name="Percent 53 6" xfId="27442"/>
    <cellStyle name="Percent 53 7" xfId="27443"/>
    <cellStyle name="Percent 53 8" xfId="27444"/>
    <cellStyle name="Percent 53 9" xfId="38631"/>
    <cellStyle name="Percent 54" xfId="415"/>
    <cellStyle name="Percent 54 2" xfId="416"/>
    <cellStyle name="Percent 54 3" xfId="27445"/>
    <cellStyle name="Percent 55" xfId="417"/>
    <cellStyle name="Percent 55 10" xfId="27446"/>
    <cellStyle name="Percent 55 11" xfId="27447"/>
    <cellStyle name="Percent 55 12" xfId="27448"/>
    <cellStyle name="Percent 55 13" xfId="27449"/>
    <cellStyle name="Percent 55 14" xfId="39157"/>
    <cellStyle name="Percent 55 2" xfId="27450"/>
    <cellStyle name="Percent 55 2 10" xfId="27451"/>
    <cellStyle name="Percent 55 2 11" xfId="39158"/>
    <cellStyle name="Percent 55 2 2" xfId="27452"/>
    <cellStyle name="Percent 55 2 2 2" xfId="27453"/>
    <cellStyle name="Percent 55 2 2 2 2" xfId="27454"/>
    <cellStyle name="Percent 55 2 2 2 2 2" xfId="27455"/>
    <cellStyle name="Percent 55 2 2 2 2 3" xfId="27456"/>
    <cellStyle name="Percent 55 2 2 2 2 4" xfId="27457"/>
    <cellStyle name="Percent 55 2 2 2 2 5" xfId="27458"/>
    <cellStyle name="Percent 55 2 2 2 2 6" xfId="27459"/>
    <cellStyle name="Percent 55 2 2 2 2 7" xfId="39839"/>
    <cellStyle name="Percent 55 2 2 2 3" xfId="27460"/>
    <cellStyle name="Percent 55 2 2 2 4" xfId="27461"/>
    <cellStyle name="Percent 55 2 2 2 5" xfId="27462"/>
    <cellStyle name="Percent 55 2 2 2 6" xfId="27463"/>
    <cellStyle name="Percent 55 2 2 2 7" xfId="27464"/>
    <cellStyle name="Percent 55 2 2 2 8" xfId="39160"/>
    <cellStyle name="Percent 55 2 2 3" xfId="27465"/>
    <cellStyle name="Percent 55 2 2 3 2" xfId="27466"/>
    <cellStyle name="Percent 55 2 2 3 3" xfId="27467"/>
    <cellStyle name="Percent 55 2 2 3 4" xfId="27468"/>
    <cellStyle name="Percent 55 2 2 3 5" xfId="27469"/>
    <cellStyle name="Percent 55 2 2 3 6" xfId="27470"/>
    <cellStyle name="Percent 55 2 2 3 7" xfId="39698"/>
    <cellStyle name="Percent 55 2 2 4" xfId="27471"/>
    <cellStyle name="Percent 55 2 2 5" xfId="27472"/>
    <cellStyle name="Percent 55 2 2 6" xfId="27473"/>
    <cellStyle name="Percent 55 2 2 7" xfId="27474"/>
    <cellStyle name="Percent 55 2 2 8" xfId="27475"/>
    <cellStyle name="Percent 55 2 2 9" xfId="39159"/>
    <cellStyle name="Percent 55 2 3" xfId="27476"/>
    <cellStyle name="Percent 55 2 3 2" xfId="27477"/>
    <cellStyle name="Percent 55 2 3 2 2" xfId="27478"/>
    <cellStyle name="Percent 55 2 3 2 3" xfId="27479"/>
    <cellStyle name="Percent 55 2 3 2 4" xfId="27480"/>
    <cellStyle name="Percent 55 2 3 2 5" xfId="27481"/>
    <cellStyle name="Percent 55 2 3 2 6" xfId="27482"/>
    <cellStyle name="Percent 55 2 3 2 7" xfId="39776"/>
    <cellStyle name="Percent 55 2 3 3" xfId="27483"/>
    <cellStyle name="Percent 55 2 3 4" xfId="27484"/>
    <cellStyle name="Percent 55 2 3 5" xfId="27485"/>
    <cellStyle name="Percent 55 2 3 6" xfId="27486"/>
    <cellStyle name="Percent 55 2 3 7" xfId="27487"/>
    <cellStyle name="Percent 55 2 3 8" xfId="39161"/>
    <cellStyle name="Percent 55 2 4" xfId="464"/>
    <cellStyle name="Percent 55 2 4 2" xfId="27488"/>
    <cellStyle name="Percent 55 2 4 3" xfId="27489"/>
    <cellStyle name="Percent 55 2 4 4" xfId="27490"/>
    <cellStyle name="Percent 55 2 4 5" xfId="27491"/>
    <cellStyle name="Percent 55 2 4 6" xfId="27492"/>
    <cellStyle name="Percent 55 2 4 7" xfId="39541"/>
    <cellStyle name="Percent 55 2 4 8" xfId="40293"/>
    <cellStyle name="Percent 55 2 5" xfId="27493"/>
    <cellStyle name="Percent 55 2 5 2" xfId="27494"/>
    <cellStyle name="Percent 55 2 5 3" xfId="27495"/>
    <cellStyle name="Percent 55 2 5 4" xfId="27496"/>
    <cellStyle name="Percent 55 2 5 5" xfId="27497"/>
    <cellStyle name="Percent 55 2 5 6" xfId="27498"/>
    <cellStyle name="Percent 55 2 5 7" xfId="39635"/>
    <cellStyle name="Percent 55 2 6" xfId="27499"/>
    <cellStyle name="Percent 55 2 7" xfId="27500"/>
    <cellStyle name="Percent 55 2 8" xfId="27501"/>
    <cellStyle name="Percent 55 2 9" xfId="27502"/>
    <cellStyle name="Percent 55 3" xfId="27503"/>
    <cellStyle name="Percent 55 3 2" xfId="27504"/>
    <cellStyle name="Percent 55 3 2 2" xfId="27505"/>
    <cellStyle name="Percent 55 3 2 2 2" xfId="27506"/>
    <cellStyle name="Percent 55 3 2 2 3" xfId="27507"/>
    <cellStyle name="Percent 55 3 2 2 4" xfId="27508"/>
    <cellStyle name="Percent 55 3 2 2 5" xfId="27509"/>
    <cellStyle name="Percent 55 3 2 2 6" xfId="27510"/>
    <cellStyle name="Percent 55 3 2 2 7" xfId="39803"/>
    <cellStyle name="Percent 55 3 2 3" xfId="27511"/>
    <cellStyle name="Percent 55 3 2 4" xfId="27512"/>
    <cellStyle name="Percent 55 3 2 5" xfId="27513"/>
    <cellStyle name="Percent 55 3 2 6" xfId="27514"/>
    <cellStyle name="Percent 55 3 2 7" xfId="27515"/>
    <cellStyle name="Percent 55 3 2 8" xfId="39163"/>
    <cellStyle name="Percent 55 3 3" xfId="27516"/>
    <cellStyle name="Percent 55 3 3 2" xfId="27517"/>
    <cellStyle name="Percent 55 3 3 3" xfId="27518"/>
    <cellStyle name="Percent 55 3 3 4" xfId="27519"/>
    <cellStyle name="Percent 55 3 3 5" xfId="27520"/>
    <cellStyle name="Percent 55 3 3 6" xfId="27521"/>
    <cellStyle name="Percent 55 3 3 7" xfId="39662"/>
    <cellStyle name="Percent 55 3 4" xfId="27522"/>
    <cellStyle name="Percent 55 3 5" xfId="27523"/>
    <cellStyle name="Percent 55 3 6" xfId="27524"/>
    <cellStyle name="Percent 55 3 7" xfId="27525"/>
    <cellStyle name="Percent 55 3 8" xfId="27526"/>
    <cellStyle name="Percent 55 3 9" xfId="39162"/>
    <cellStyle name="Percent 55 4" xfId="27527"/>
    <cellStyle name="Percent 55 4 2" xfId="27528"/>
    <cellStyle name="Percent 55 4 2 2" xfId="27529"/>
    <cellStyle name="Percent 55 4 2 3" xfId="27530"/>
    <cellStyle name="Percent 55 4 2 4" xfId="27531"/>
    <cellStyle name="Percent 55 4 2 5" xfId="27532"/>
    <cellStyle name="Percent 55 4 2 6" xfId="27533"/>
    <cellStyle name="Percent 55 4 2 7" xfId="39740"/>
    <cellStyle name="Percent 55 4 3" xfId="27534"/>
    <cellStyle name="Percent 55 4 4" xfId="27535"/>
    <cellStyle name="Percent 55 4 5" xfId="27536"/>
    <cellStyle name="Percent 55 4 6" xfId="27537"/>
    <cellStyle name="Percent 55 4 7" xfId="27538"/>
    <cellStyle name="Percent 55 4 8" xfId="39164"/>
    <cellStyle name="Percent 55 5" xfId="27539"/>
    <cellStyle name="Percent 55 6" xfId="27540"/>
    <cellStyle name="Percent 55 7" xfId="27541"/>
    <cellStyle name="Percent 55 7 2" xfId="27542"/>
    <cellStyle name="Percent 55 7 3" xfId="27543"/>
    <cellStyle name="Percent 55 7 4" xfId="27544"/>
    <cellStyle name="Percent 55 7 5" xfId="27545"/>
    <cellStyle name="Percent 55 7 6" xfId="27546"/>
    <cellStyle name="Percent 55 7 7" xfId="39596"/>
    <cellStyle name="Percent 55 8" xfId="27547"/>
    <cellStyle name="Percent 55 8 2" xfId="27548"/>
    <cellStyle name="Percent 55 8 3" xfId="27549"/>
    <cellStyle name="Percent 55 8 4" xfId="27550"/>
    <cellStyle name="Percent 55 8 5" xfId="27551"/>
    <cellStyle name="Percent 55 8 6" xfId="27552"/>
    <cellStyle name="Percent 55 8 7" xfId="40220"/>
    <cellStyle name="Percent 55 9" xfId="27553"/>
    <cellStyle name="Percent 56" xfId="418"/>
    <cellStyle name="Percent 56 10" xfId="27554"/>
    <cellStyle name="Percent 56 11" xfId="27555"/>
    <cellStyle name="Percent 56 12" xfId="27556"/>
    <cellStyle name="Percent 56 13" xfId="27557"/>
    <cellStyle name="Percent 56 14" xfId="39165"/>
    <cellStyle name="Percent 56 2" xfId="27558"/>
    <cellStyle name="Percent 56 2 10" xfId="39166"/>
    <cellStyle name="Percent 56 2 2" xfId="27559"/>
    <cellStyle name="Percent 56 2 2 2" xfId="27560"/>
    <cellStyle name="Percent 56 2 2 2 2" xfId="27561"/>
    <cellStyle name="Percent 56 2 2 2 2 2" xfId="27562"/>
    <cellStyle name="Percent 56 2 2 2 2 3" xfId="27563"/>
    <cellStyle name="Percent 56 2 2 2 2 4" xfId="27564"/>
    <cellStyle name="Percent 56 2 2 2 2 5" xfId="27565"/>
    <cellStyle name="Percent 56 2 2 2 2 6" xfId="27566"/>
    <cellStyle name="Percent 56 2 2 2 2 7" xfId="39843"/>
    <cellStyle name="Percent 56 2 2 2 3" xfId="27567"/>
    <cellStyle name="Percent 56 2 2 2 4" xfId="27568"/>
    <cellStyle name="Percent 56 2 2 2 5" xfId="27569"/>
    <cellStyle name="Percent 56 2 2 2 6" xfId="27570"/>
    <cellStyle name="Percent 56 2 2 2 7" xfId="27571"/>
    <cellStyle name="Percent 56 2 2 2 8" xfId="39168"/>
    <cellStyle name="Percent 56 2 2 3" xfId="27572"/>
    <cellStyle name="Percent 56 2 2 3 2" xfId="27573"/>
    <cellStyle name="Percent 56 2 2 3 3" xfId="27574"/>
    <cellStyle name="Percent 56 2 2 3 4" xfId="27575"/>
    <cellStyle name="Percent 56 2 2 3 5" xfId="27576"/>
    <cellStyle name="Percent 56 2 2 3 6" xfId="27577"/>
    <cellStyle name="Percent 56 2 2 3 7" xfId="39702"/>
    <cellStyle name="Percent 56 2 2 4" xfId="27578"/>
    <cellStyle name="Percent 56 2 2 5" xfId="27579"/>
    <cellStyle name="Percent 56 2 2 6" xfId="27580"/>
    <cellStyle name="Percent 56 2 2 7" xfId="27581"/>
    <cellStyle name="Percent 56 2 2 8" xfId="27582"/>
    <cellStyle name="Percent 56 2 2 9" xfId="39167"/>
    <cellStyle name="Percent 56 2 3" xfId="27583"/>
    <cellStyle name="Percent 56 2 3 2" xfId="27584"/>
    <cellStyle name="Percent 56 2 3 2 2" xfId="27585"/>
    <cellStyle name="Percent 56 2 3 2 3" xfId="27586"/>
    <cellStyle name="Percent 56 2 3 2 4" xfId="27587"/>
    <cellStyle name="Percent 56 2 3 2 5" xfId="27588"/>
    <cellStyle name="Percent 56 2 3 2 6" xfId="27589"/>
    <cellStyle name="Percent 56 2 3 2 7" xfId="39780"/>
    <cellStyle name="Percent 56 2 3 3" xfId="27590"/>
    <cellStyle name="Percent 56 2 3 4" xfId="27591"/>
    <cellStyle name="Percent 56 2 3 5" xfId="27592"/>
    <cellStyle name="Percent 56 2 3 6" xfId="27593"/>
    <cellStyle name="Percent 56 2 3 7" xfId="27594"/>
    <cellStyle name="Percent 56 2 3 8" xfId="39169"/>
    <cellStyle name="Percent 56 2 4" xfId="27595"/>
    <cellStyle name="Percent 56 2 4 2" xfId="27596"/>
    <cellStyle name="Percent 56 2 4 3" xfId="27597"/>
    <cellStyle name="Percent 56 2 4 4" xfId="27598"/>
    <cellStyle name="Percent 56 2 4 5" xfId="27599"/>
    <cellStyle name="Percent 56 2 4 6" xfId="27600"/>
    <cellStyle name="Percent 56 2 4 7" xfId="39639"/>
    <cellStyle name="Percent 56 2 5" xfId="27601"/>
    <cellStyle name="Percent 56 2 6" xfId="27602"/>
    <cellStyle name="Percent 56 2 7" xfId="27603"/>
    <cellStyle name="Percent 56 2 8" xfId="27604"/>
    <cellStyle name="Percent 56 2 9" xfId="27605"/>
    <cellStyle name="Percent 56 3" xfId="27606"/>
    <cellStyle name="Percent 56 3 2" xfId="27607"/>
    <cellStyle name="Percent 56 3 2 2" xfId="27608"/>
    <cellStyle name="Percent 56 3 2 2 2" xfId="27609"/>
    <cellStyle name="Percent 56 3 2 2 3" xfId="27610"/>
    <cellStyle name="Percent 56 3 2 2 4" xfId="27611"/>
    <cellStyle name="Percent 56 3 2 2 5" xfId="27612"/>
    <cellStyle name="Percent 56 3 2 2 6" xfId="27613"/>
    <cellStyle name="Percent 56 3 2 2 7" xfId="39807"/>
    <cellStyle name="Percent 56 3 2 3" xfId="27614"/>
    <cellStyle name="Percent 56 3 2 4" xfId="27615"/>
    <cellStyle name="Percent 56 3 2 5" xfId="27616"/>
    <cellStyle name="Percent 56 3 2 6" xfId="27617"/>
    <cellStyle name="Percent 56 3 2 7" xfId="27618"/>
    <cellStyle name="Percent 56 3 2 8" xfId="39171"/>
    <cellStyle name="Percent 56 3 3" xfId="27619"/>
    <cellStyle name="Percent 56 3 3 2" xfId="27620"/>
    <cellStyle name="Percent 56 3 3 3" xfId="27621"/>
    <cellStyle name="Percent 56 3 3 4" xfId="27622"/>
    <cellStyle name="Percent 56 3 3 5" xfId="27623"/>
    <cellStyle name="Percent 56 3 3 6" xfId="27624"/>
    <cellStyle name="Percent 56 3 3 7" xfId="39666"/>
    <cellStyle name="Percent 56 3 4" xfId="27625"/>
    <cellStyle name="Percent 56 3 5" xfId="27626"/>
    <cellStyle name="Percent 56 3 6" xfId="27627"/>
    <cellStyle name="Percent 56 3 7" xfId="27628"/>
    <cellStyle name="Percent 56 3 8" xfId="27629"/>
    <cellStyle name="Percent 56 3 9" xfId="39170"/>
    <cellStyle name="Percent 56 4" xfId="27630"/>
    <cellStyle name="Percent 56 4 2" xfId="27631"/>
    <cellStyle name="Percent 56 4 2 2" xfId="27632"/>
    <cellStyle name="Percent 56 4 2 3" xfId="27633"/>
    <cellStyle name="Percent 56 4 2 4" xfId="27634"/>
    <cellStyle name="Percent 56 4 2 5" xfId="27635"/>
    <cellStyle name="Percent 56 4 2 6" xfId="27636"/>
    <cellStyle name="Percent 56 4 2 7" xfId="39744"/>
    <cellStyle name="Percent 56 4 3" xfId="27637"/>
    <cellStyle name="Percent 56 4 4" xfId="27638"/>
    <cellStyle name="Percent 56 4 5" xfId="27639"/>
    <cellStyle name="Percent 56 4 6" xfId="27640"/>
    <cellStyle name="Percent 56 4 7" xfId="27641"/>
    <cellStyle name="Percent 56 4 8" xfId="39172"/>
    <cellStyle name="Percent 56 5" xfId="27642"/>
    <cellStyle name="Percent 56 6" xfId="27643"/>
    <cellStyle name="Percent 56 6 2" xfId="27644"/>
    <cellStyle name="Percent 56 6 3" xfId="27645"/>
    <cellStyle name="Percent 56 6 4" xfId="27646"/>
    <cellStyle name="Percent 56 6 5" xfId="27647"/>
    <cellStyle name="Percent 56 6 6" xfId="27648"/>
    <cellStyle name="Percent 56 6 7" xfId="39531"/>
    <cellStyle name="Percent 56 7" xfId="27649"/>
    <cellStyle name="Percent 56 7 2" xfId="27650"/>
    <cellStyle name="Percent 56 7 3" xfId="27651"/>
    <cellStyle name="Percent 56 7 4" xfId="27652"/>
    <cellStyle name="Percent 56 7 5" xfId="27653"/>
    <cellStyle name="Percent 56 7 6" xfId="27654"/>
    <cellStyle name="Percent 56 7 7" xfId="39600"/>
    <cellStyle name="Percent 56 8" xfId="27655"/>
    <cellStyle name="Percent 56 8 2" xfId="27656"/>
    <cellStyle name="Percent 56 8 3" xfId="27657"/>
    <cellStyle name="Percent 56 8 4" xfId="27658"/>
    <cellStyle name="Percent 56 8 5" xfId="27659"/>
    <cellStyle name="Percent 56 8 6" xfId="27660"/>
    <cellStyle name="Percent 56 8 7" xfId="40221"/>
    <cellStyle name="Percent 56 9" xfId="27661"/>
    <cellStyle name="Percent 57" xfId="419"/>
    <cellStyle name="Percent 57 10" xfId="27662"/>
    <cellStyle name="Percent 57 11" xfId="27663"/>
    <cellStyle name="Percent 57 12" xfId="27664"/>
    <cellStyle name="Percent 57 13" xfId="39173"/>
    <cellStyle name="Percent 57 2" xfId="27665"/>
    <cellStyle name="Percent 57 2 2" xfId="27666"/>
    <cellStyle name="Percent 57 2 2 2" xfId="27667"/>
    <cellStyle name="Percent 57 2 2 2 2" xfId="27668"/>
    <cellStyle name="Percent 57 2 2 2 3" xfId="27669"/>
    <cellStyle name="Percent 57 2 2 2 4" xfId="27670"/>
    <cellStyle name="Percent 57 2 2 2 5" xfId="27671"/>
    <cellStyle name="Percent 57 2 2 2 6" xfId="27672"/>
    <cellStyle name="Percent 57 2 2 2 7" xfId="39822"/>
    <cellStyle name="Percent 57 2 2 3" xfId="27673"/>
    <cellStyle name="Percent 57 2 2 4" xfId="27674"/>
    <cellStyle name="Percent 57 2 2 5" xfId="27675"/>
    <cellStyle name="Percent 57 2 2 6" xfId="27676"/>
    <cellStyle name="Percent 57 2 2 7" xfId="27677"/>
    <cellStyle name="Percent 57 2 2 8" xfId="39175"/>
    <cellStyle name="Percent 57 2 3" xfId="27678"/>
    <cellStyle name="Percent 57 2 3 2" xfId="27679"/>
    <cellStyle name="Percent 57 2 3 3" xfId="27680"/>
    <cellStyle name="Percent 57 2 3 4" xfId="27681"/>
    <cellStyle name="Percent 57 2 3 5" xfId="27682"/>
    <cellStyle name="Percent 57 2 3 6" xfId="27683"/>
    <cellStyle name="Percent 57 2 3 7" xfId="39681"/>
    <cellStyle name="Percent 57 2 4" xfId="27684"/>
    <cellStyle name="Percent 57 2 5" xfId="27685"/>
    <cellStyle name="Percent 57 2 6" xfId="27686"/>
    <cellStyle name="Percent 57 2 7" xfId="27687"/>
    <cellStyle name="Percent 57 2 8" xfId="27688"/>
    <cellStyle name="Percent 57 2 9" xfId="39174"/>
    <cellStyle name="Percent 57 3" xfId="27689"/>
    <cellStyle name="Percent 57 3 2" xfId="27690"/>
    <cellStyle name="Percent 57 3 2 2" xfId="27691"/>
    <cellStyle name="Percent 57 3 2 3" xfId="27692"/>
    <cellStyle name="Percent 57 3 2 4" xfId="27693"/>
    <cellStyle name="Percent 57 3 2 5" xfId="27694"/>
    <cellStyle name="Percent 57 3 2 6" xfId="27695"/>
    <cellStyle name="Percent 57 3 2 7" xfId="39759"/>
    <cellStyle name="Percent 57 3 3" xfId="27696"/>
    <cellStyle name="Percent 57 3 4" xfId="27697"/>
    <cellStyle name="Percent 57 3 5" xfId="27698"/>
    <cellStyle name="Percent 57 3 6" xfId="27699"/>
    <cellStyle name="Percent 57 3 7" xfId="27700"/>
    <cellStyle name="Percent 57 3 8" xfId="39176"/>
    <cellStyle name="Percent 57 4" xfId="27701"/>
    <cellStyle name="Percent 57 5" xfId="27702"/>
    <cellStyle name="Percent 57 5 2" xfId="27703"/>
    <cellStyle name="Percent 57 5 3" xfId="27704"/>
    <cellStyle name="Percent 57 5 4" xfId="27705"/>
    <cellStyle name="Percent 57 5 5" xfId="27706"/>
    <cellStyle name="Percent 57 5 6" xfId="27707"/>
    <cellStyle name="Percent 57 5 7" xfId="39532"/>
    <cellStyle name="Percent 57 6" xfId="27708"/>
    <cellStyle name="Percent 57 6 2" xfId="27709"/>
    <cellStyle name="Percent 57 6 3" xfId="27710"/>
    <cellStyle name="Percent 57 6 4" xfId="27711"/>
    <cellStyle name="Percent 57 6 5" xfId="27712"/>
    <cellStyle name="Percent 57 6 6" xfId="27713"/>
    <cellStyle name="Percent 57 6 7" xfId="39615"/>
    <cellStyle name="Percent 57 7" xfId="27714"/>
    <cellStyle name="Percent 57 7 2" xfId="27715"/>
    <cellStyle name="Percent 57 7 3" xfId="27716"/>
    <cellStyle name="Percent 57 7 4" xfId="27717"/>
    <cellStyle name="Percent 57 7 5" xfId="27718"/>
    <cellStyle name="Percent 57 7 6" xfId="27719"/>
    <cellStyle name="Percent 57 7 7" xfId="40222"/>
    <cellStyle name="Percent 57 8" xfId="27720"/>
    <cellStyle name="Percent 57 9" xfId="27721"/>
    <cellStyle name="Percent 58" xfId="420"/>
    <cellStyle name="Percent 58 10" xfId="27722"/>
    <cellStyle name="Percent 58 11" xfId="27723"/>
    <cellStyle name="Percent 58 12" xfId="27724"/>
    <cellStyle name="Percent 58 13" xfId="39177"/>
    <cellStyle name="Percent 58 2" xfId="27725"/>
    <cellStyle name="Percent 58 2 2" xfId="27726"/>
    <cellStyle name="Percent 58 2 2 2" xfId="27727"/>
    <cellStyle name="Percent 58 2 2 2 2" xfId="27728"/>
    <cellStyle name="Percent 58 2 2 2 3" xfId="27729"/>
    <cellStyle name="Percent 58 2 2 2 4" xfId="27730"/>
    <cellStyle name="Percent 58 2 2 2 5" xfId="27731"/>
    <cellStyle name="Percent 58 2 2 2 6" xfId="27732"/>
    <cellStyle name="Percent 58 2 2 2 7" xfId="39820"/>
    <cellStyle name="Percent 58 2 2 3" xfId="27733"/>
    <cellStyle name="Percent 58 2 2 4" xfId="27734"/>
    <cellStyle name="Percent 58 2 2 5" xfId="27735"/>
    <cellStyle name="Percent 58 2 2 6" xfId="27736"/>
    <cellStyle name="Percent 58 2 2 7" xfId="27737"/>
    <cellStyle name="Percent 58 2 2 8" xfId="39179"/>
    <cellStyle name="Percent 58 2 3" xfId="27738"/>
    <cellStyle name="Percent 58 2 3 2" xfId="27739"/>
    <cellStyle name="Percent 58 2 3 3" xfId="27740"/>
    <cellStyle name="Percent 58 2 3 4" xfId="27741"/>
    <cellStyle name="Percent 58 2 3 5" xfId="27742"/>
    <cellStyle name="Percent 58 2 3 6" xfId="27743"/>
    <cellStyle name="Percent 58 2 3 7" xfId="39679"/>
    <cellStyle name="Percent 58 2 4" xfId="27744"/>
    <cellStyle name="Percent 58 2 5" xfId="27745"/>
    <cellStyle name="Percent 58 2 6" xfId="27746"/>
    <cellStyle name="Percent 58 2 7" xfId="27747"/>
    <cellStyle name="Percent 58 2 8" xfId="27748"/>
    <cellStyle name="Percent 58 2 9" xfId="39178"/>
    <cellStyle name="Percent 58 3" xfId="27749"/>
    <cellStyle name="Percent 58 3 2" xfId="27750"/>
    <cellStyle name="Percent 58 3 2 2" xfId="27751"/>
    <cellStyle name="Percent 58 3 2 3" xfId="27752"/>
    <cellStyle name="Percent 58 3 2 4" xfId="27753"/>
    <cellStyle name="Percent 58 3 2 5" xfId="27754"/>
    <cellStyle name="Percent 58 3 2 6" xfId="27755"/>
    <cellStyle name="Percent 58 3 2 7" xfId="39757"/>
    <cellStyle name="Percent 58 3 3" xfId="27756"/>
    <cellStyle name="Percent 58 3 4" xfId="27757"/>
    <cellStyle name="Percent 58 3 5" xfId="27758"/>
    <cellStyle name="Percent 58 3 6" xfId="27759"/>
    <cellStyle name="Percent 58 3 7" xfId="27760"/>
    <cellStyle name="Percent 58 3 8" xfId="39180"/>
    <cellStyle name="Percent 58 4" xfId="27761"/>
    <cellStyle name="Percent 58 5" xfId="27762"/>
    <cellStyle name="Percent 58 5 2" xfId="27763"/>
    <cellStyle name="Percent 58 5 3" xfId="27764"/>
    <cellStyle name="Percent 58 5 4" xfId="27765"/>
    <cellStyle name="Percent 58 5 5" xfId="27766"/>
    <cellStyle name="Percent 58 5 6" xfId="27767"/>
    <cellStyle name="Percent 58 5 7" xfId="39533"/>
    <cellStyle name="Percent 58 6" xfId="27768"/>
    <cellStyle name="Percent 58 6 2" xfId="27769"/>
    <cellStyle name="Percent 58 6 3" xfId="27770"/>
    <cellStyle name="Percent 58 6 4" xfId="27771"/>
    <cellStyle name="Percent 58 6 5" xfId="27772"/>
    <cellStyle name="Percent 58 6 6" xfId="27773"/>
    <cellStyle name="Percent 58 6 7" xfId="39613"/>
    <cellStyle name="Percent 58 7" xfId="27774"/>
    <cellStyle name="Percent 58 7 2" xfId="27775"/>
    <cellStyle name="Percent 58 7 3" xfId="27776"/>
    <cellStyle name="Percent 58 7 4" xfId="27777"/>
    <cellStyle name="Percent 58 7 5" xfId="27778"/>
    <cellStyle name="Percent 58 7 6" xfId="27779"/>
    <cellStyle name="Percent 58 7 7" xfId="40223"/>
    <cellStyle name="Percent 58 8" xfId="27780"/>
    <cellStyle name="Percent 58 9" xfId="27781"/>
    <cellStyle name="Percent 59" xfId="421"/>
    <cellStyle name="Percent 59 10" xfId="27782"/>
    <cellStyle name="Percent 59 11" xfId="27783"/>
    <cellStyle name="Percent 59 12" xfId="39181"/>
    <cellStyle name="Percent 59 2" xfId="27784"/>
    <cellStyle name="Percent 59 2 2" xfId="27785"/>
    <cellStyle name="Percent 59 2 2 2" xfId="27786"/>
    <cellStyle name="Percent 59 2 2 2 2" xfId="27787"/>
    <cellStyle name="Percent 59 2 2 2 3" xfId="27788"/>
    <cellStyle name="Percent 59 2 2 2 4" xfId="27789"/>
    <cellStyle name="Percent 59 2 2 2 5" xfId="27790"/>
    <cellStyle name="Percent 59 2 2 2 6" xfId="27791"/>
    <cellStyle name="Percent 59 2 2 2 7" xfId="39810"/>
    <cellStyle name="Percent 59 2 2 3" xfId="27792"/>
    <cellStyle name="Percent 59 2 2 4" xfId="27793"/>
    <cellStyle name="Percent 59 2 2 5" xfId="27794"/>
    <cellStyle name="Percent 59 2 2 6" xfId="27795"/>
    <cellStyle name="Percent 59 2 2 7" xfId="27796"/>
    <cellStyle name="Percent 59 2 2 8" xfId="39183"/>
    <cellStyle name="Percent 59 2 3" xfId="27797"/>
    <cellStyle name="Percent 59 2 3 2" xfId="27798"/>
    <cellStyle name="Percent 59 2 3 3" xfId="27799"/>
    <cellStyle name="Percent 59 2 3 4" xfId="27800"/>
    <cellStyle name="Percent 59 2 3 5" xfId="27801"/>
    <cellStyle name="Percent 59 2 3 6" xfId="27802"/>
    <cellStyle name="Percent 59 2 3 7" xfId="39669"/>
    <cellStyle name="Percent 59 2 4" xfId="27803"/>
    <cellStyle name="Percent 59 2 5" xfId="27804"/>
    <cellStyle name="Percent 59 2 6" xfId="27805"/>
    <cellStyle name="Percent 59 2 7" xfId="27806"/>
    <cellStyle name="Percent 59 2 8" xfId="27807"/>
    <cellStyle name="Percent 59 2 9" xfId="39182"/>
    <cellStyle name="Percent 59 3" xfId="27808"/>
    <cellStyle name="Percent 59 3 2" xfId="27809"/>
    <cellStyle name="Percent 59 3 2 2" xfId="27810"/>
    <cellStyle name="Percent 59 3 2 3" xfId="27811"/>
    <cellStyle name="Percent 59 3 2 4" xfId="27812"/>
    <cellStyle name="Percent 59 3 2 5" xfId="27813"/>
    <cellStyle name="Percent 59 3 2 6" xfId="27814"/>
    <cellStyle name="Percent 59 3 2 7" xfId="39747"/>
    <cellStyle name="Percent 59 3 3" xfId="27815"/>
    <cellStyle name="Percent 59 3 4" xfId="27816"/>
    <cellStyle name="Percent 59 3 5" xfId="27817"/>
    <cellStyle name="Percent 59 3 6" xfId="27818"/>
    <cellStyle name="Percent 59 3 7" xfId="27819"/>
    <cellStyle name="Percent 59 3 8" xfId="39184"/>
    <cellStyle name="Percent 59 4" xfId="27820"/>
    <cellStyle name="Percent 59 4 2" xfId="27821"/>
    <cellStyle name="Percent 59 4 3" xfId="27822"/>
    <cellStyle name="Percent 59 4 4" xfId="27823"/>
    <cellStyle name="Percent 59 4 5" xfId="27824"/>
    <cellStyle name="Percent 59 4 6" xfId="27825"/>
    <cellStyle name="Percent 59 4 7" xfId="39534"/>
    <cellStyle name="Percent 59 5" xfId="27826"/>
    <cellStyle name="Percent 59 5 2" xfId="27827"/>
    <cellStyle name="Percent 59 5 3" xfId="27828"/>
    <cellStyle name="Percent 59 5 4" xfId="27829"/>
    <cellStyle name="Percent 59 5 5" xfId="27830"/>
    <cellStyle name="Percent 59 5 6" xfId="27831"/>
    <cellStyle name="Percent 59 5 7" xfId="39603"/>
    <cellStyle name="Percent 59 6" xfId="27832"/>
    <cellStyle name="Percent 59 6 2" xfId="27833"/>
    <cellStyle name="Percent 59 6 3" xfId="27834"/>
    <cellStyle name="Percent 59 6 4" xfId="27835"/>
    <cellStyle name="Percent 59 6 5" xfId="27836"/>
    <cellStyle name="Percent 59 6 6" xfId="27837"/>
    <cellStyle name="Percent 59 6 7" xfId="40224"/>
    <cellStyle name="Percent 59 7" xfId="27838"/>
    <cellStyle name="Percent 59 8" xfId="27839"/>
    <cellStyle name="Percent 59 9" xfId="27840"/>
    <cellStyle name="Percent 6" xfId="422"/>
    <cellStyle name="Percent 6 2" xfId="27841"/>
    <cellStyle name="Percent 6 3" xfId="27842"/>
    <cellStyle name="Percent 6 3 2" xfId="27843"/>
    <cellStyle name="Percent 6 4" xfId="27844"/>
    <cellStyle name="Percent 6 5" xfId="27845"/>
    <cellStyle name="Percent 6 6" xfId="27846"/>
    <cellStyle name="Percent 60" xfId="27847"/>
    <cellStyle name="Percent 60 10" xfId="27848"/>
    <cellStyle name="Percent 60 11" xfId="39185"/>
    <cellStyle name="Percent 60 2" xfId="27849"/>
    <cellStyle name="Percent 60 2 2" xfId="27850"/>
    <cellStyle name="Percent 60 2 2 2" xfId="27851"/>
    <cellStyle name="Percent 60 2 2 2 2" xfId="27852"/>
    <cellStyle name="Percent 60 2 2 2 3" xfId="27853"/>
    <cellStyle name="Percent 60 2 2 2 4" xfId="27854"/>
    <cellStyle name="Percent 60 2 2 2 5" xfId="27855"/>
    <cellStyle name="Percent 60 2 2 2 6" xfId="27856"/>
    <cellStyle name="Percent 60 2 2 2 7" xfId="39814"/>
    <cellStyle name="Percent 60 2 2 3" xfId="27857"/>
    <cellStyle name="Percent 60 2 2 4" xfId="27858"/>
    <cellStyle name="Percent 60 2 2 5" xfId="27859"/>
    <cellStyle name="Percent 60 2 2 6" xfId="27860"/>
    <cellStyle name="Percent 60 2 2 7" xfId="27861"/>
    <cellStyle name="Percent 60 2 2 8" xfId="39187"/>
    <cellStyle name="Percent 60 2 3" xfId="27862"/>
    <cellStyle name="Percent 60 2 3 2" xfId="27863"/>
    <cellStyle name="Percent 60 2 3 3" xfId="27864"/>
    <cellStyle name="Percent 60 2 3 4" xfId="27865"/>
    <cellStyle name="Percent 60 2 3 5" xfId="27866"/>
    <cellStyle name="Percent 60 2 3 6" xfId="27867"/>
    <cellStyle name="Percent 60 2 3 7" xfId="39673"/>
    <cellStyle name="Percent 60 2 4" xfId="27868"/>
    <cellStyle name="Percent 60 2 5" xfId="27869"/>
    <cellStyle name="Percent 60 2 6" xfId="27870"/>
    <cellStyle name="Percent 60 2 7" xfId="27871"/>
    <cellStyle name="Percent 60 2 8" xfId="27872"/>
    <cellStyle name="Percent 60 2 9" xfId="39186"/>
    <cellStyle name="Percent 60 3" xfId="27873"/>
    <cellStyle name="Percent 60 3 2" xfId="27874"/>
    <cellStyle name="Percent 60 3 2 2" xfId="27875"/>
    <cellStyle name="Percent 60 3 2 3" xfId="27876"/>
    <cellStyle name="Percent 60 3 2 4" xfId="27877"/>
    <cellStyle name="Percent 60 3 2 5" xfId="27878"/>
    <cellStyle name="Percent 60 3 2 6" xfId="27879"/>
    <cellStyle name="Percent 60 3 2 7" xfId="39751"/>
    <cellStyle name="Percent 60 3 3" xfId="27880"/>
    <cellStyle name="Percent 60 3 4" xfId="27881"/>
    <cellStyle name="Percent 60 3 5" xfId="27882"/>
    <cellStyle name="Percent 60 3 6" xfId="27883"/>
    <cellStyle name="Percent 60 3 7" xfId="27884"/>
    <cellStyle name="Percent 60 3 8" xfId="39188"/>
    <cellStyle name="Percent 60 4" xfId="27885"/>
    <cellStyle name="Percent 60 5" xfId="27886"/>
    <cellStyle name="Percent 60 5 2" xfId="27887"/>
    <cellStyle name="Percent 60 5 3" xfId="27888"/>
    <cellStyle name="Percent 60 5 4" xfId="27889"/>
    <cellStyle name="Percent 60 5 5" xfId="27890"/>
    <cellStyle name="Percent 60 5 6" xfId="27891"/>
    <cellStyle name="Percent 60 5 7" xfId="39607"/>
    <cellStyle name="Percent 60 6" xfId="27892"/>
    <cellStyle name="Percent 60 7" xfId="27893"/>
    <cellStyle name="Percent 60 8" xfId="27894"/>
    <cellStyle name="Percent 60 9" xfId="27895"/>
    <cellStyle name="Percent 61" xfId="27896"/>
    <cellStyle name="Percent 61 10" xfId="27897"/>
    <cellStyle name="Percent 61 11" xfId="39189"/>
    <cellStyle name="Percent 61 2" xfId="27898"/>
    <cellStyle name="Percent 61 2 2" xfId="27899"/>
    <cellStyle name="Percent 61 2 2 2" xfId="27900"/>
    <cellStyle name="Percent 61 2 2 2 2" xfId="27901"/>
    <cellStyle name="Percent 61 2 2 2 3" xfId="27902"/>
    <cellStyle name="Percent 61 2 2 2 4" xfId="27903"/>
    <cellStyle name="Percent 61 2 2 2 5" xfId="27904"/>
    <cellStyle name="Percent 61 2 2 2 6" xfId="27905"/>
    <cellStyle name="Percent 61 2 2 2 7" xfId="39813"/>
    <cellStyle name="Percent 61 2 2 3" xfId="27906"/>
    <cellStyle name="Percent 61 2 2 4" xfId="27907"/>
    <cellStyle name="Percent 61 2 2 5" xfId="27908"/>
    <cellStyle name="Percent 61 2 2 6" xfId="27909"/>
    <cellStyle name="Percent 61 2 2 7" xfId="27910"/>
    <cellStyle name="Percent 61 2 2 8" xfId="39191"/>
    <cellStyle name="Percent 61 2 3" xfId="27911"/>
    <cellStyle name="Percent 61 2 3 2" xfId="27912"/>
    <cellStyle name="Percent 61 2 3 3" xfId="27913"/>
    <cellStyle name="Percent 61 2 3 4" xfId="27914"/>
    <cellStyle name="Percent 61 2 3 5" xfId="27915"/>
    <cellStyle name="Percent 61 2 3 6" xfId="27916"/>
    <cellStyle name="Percent 61 2 3 7" xfId="39672"/>
    <cellStyle name="Percent 61 2 4" xfId="27917"/>
    <cellStyle name="Percent 61 2 5" xfId="27918"/>
    <cellStyle name="Percent 61 2 6" xfId="27919"/>
    <cellStyle name="Percent 61 2 7" xfId="27920"/>
    <cellStyle name="Percent 61 2 8" xfId="27921"/>
    <cellStyle name="Percent 61 2 9" xfId="39190"/>
    <cellStyle name="Percent 61 3" xfId="27922"/>
    <cellStyle name="Percent 61 3 2" xfId="27923"/>
    <cellStyle name="Percent 61 3 2 2" xfId="27924"/>
    <cellStyle name="Percent 61 3 2 3" xfId="27925"/>
    <cellStyle name="Percent 61 3 2 4" xfId="27926"/>
    <cellStyle name="Percent 61 3 2 5" xfId="27927"/>
    <cellStyle name="Percent 61 3 2 6" xfId="27928"/>
    <cellStyle name="Percent 61 3 2 7" xfId="39750"/>
    <cellStyle name="Percent 61 3 3" xfId="27929"/>
    <cellStyle name="Percent 61 3 4" xfId="27930"/>
    <cellStyle name="Percent 61 3 5" xfId="27931"/>
    <cellStyle name="Percent 61 3 6" xfId="27932"/>
    <cellStyle name="Percent 61 3 7" xfId="27933"/>
    <cellStyle name="Percent 61 3 8" xfId="39192"/>
    <cellStyle name="Percent 61 4" xfId="27934"/>
    <cellStyle name="Percent 61 5" xfId="27935"/>
    <cellStyle name="Percent 61 5 2" xfId="27936"/>
    <cellStyle name="Percent 61 5 3" xfId="27937"/>
    <cellStyle name="Percent 61 5 4" xfId="27938"/>
    <cellStyle name="Percent 61 5 5" xfId="27939"/>
    <cellStyle name="Percent 61 5 6" xfId="27940"/>
    <cellStyle name="Percent 61 5 7" xfId="39606"/>
    <cellStyle name="Percent 61 6" xfId="27941"/>
    <cellStyle name="Percent 61 7" xfId="27942"/>
    <cellStyle name="Percent 61 8" xfId="27943"/>
    <cellStyle name="Percent 61 9" xfId="27944"/>
    <cellStyle name="Percent 62" xfId="27945"/>
    <cellStyle name="Percent 62 2" xfId="27946"/>
    <cellStyle name="Percent 62 2 2" xfId="27947"/>
    <cellStyle name="Percent 62 2 2 2" xfId="27948"/>
    <cellStyle name="Percent 62 2 2 3" xfId="27949"/>
    <cellStyle name="Percent 62 2 2 4" xfId="27950"/>
    <cellStyle name="Percent 62 2 2 5" xfId="27951"/>
    <cellStyle name="Percent 62 2 2 6" xfId="27952"/>
    <cellStyle name="Percent 62 2 2 7" xfId="39853"/>
    <cellStyle name="Percent 62 2 3" xfId="27953"/>
    <cellStyle name="Percent 62 2 4" xfId="27954"/>
    <cellStyle name="Percent 62 2 5" xfId="27955"/>
    <cellStyle name="Percent 62 2 6" xfId="27956"/>
    <cellStyle name="Percent 62 2 7" xfId="27957"/>
    <cellStyle name="Percent 62 2 8" xfId="39194"/>
    <cellStyle name="Percent 62 3" xfId="27958"/>
    <cellStyle name="Percent 62 3 2" xfId="27959"/>
    <cellStyle name="Percent 62 3 3" xfId="27960"/>
    <cellStyle name="Percent 62 3 4" xfId="27961"/>
    <cellStyle name="Percent 62 3 5" xfId="27962"/>
    <cellStyle name="Percent 62 3 6" xfId="27963"/>
    <cellStyle name="Percent 62 3 7" xfId="39712"/>
    <cellStyle name="Percent 62 4" xfId="27964"/>
    <cellStyle name="Percent 62 5" xfId="27965"/>
    <cellStyle name="Percent 62 6" xfId="27966"/>
    <cellStyle name="Percent 62 7" xfId="27967"/>
    <cellStyle name="Percent 62 8" xfId="27968"/>
    <cellStyle name="Percent 62 9" xfId="39193"/>
    <cellStyle name="Percent 63" xfId="27969"/>
    <cellStyle name="Percent 64" xfId="27970"/>
    <cellStyle name="Percent 65" xfId="27971"/>
    <cellStyle name="Percent 66" xfId="27972"/>
    <cellStyle name="Percent 67" xfId="27973"/>
    <cellStyle name="Percent 68" xfId="27974"/>
    <cellStyle name="Percent 69" xfId="27975"/>
    <cellStyle name="Percent 7" xfId="423"/>
    <cellStyle name="Percent 7 2" xfId="27976"/>
    <cellStyle name="Percent 7 3" xfId="27977"/>
    <cellStyle name="Percent 7 3 2" xfId="27978"/>
    <cellStyle name="Percent 7 4" xfId="27979"/>
    <cellStyle name="Percent 7 5" xfId="27980"/>
    <cellStyle name="Percent 7 6" xfId="27981"/>
    <cellStyle name="Percent 7 7" xfId="38632"/>
    <cellStyle name="Percent 70" xfId="27982"/>
    <cellStyle name="Percent 71" xfId="27983"/>
    <cellStyle name="Percent 72" xfId="27984"/>
    <cellStyle name="Percent 73" xfId="27985"/>
    <cellStyle name="Percent 74" xfId="27986"/>
    <cellStyle name="Percent 75" xfId="27987"/>
    <cellStyle name="Percent 76" xfId="27988"/>
    <cellStyle name="Percent 77" xfId="27989"/>
    <cellStyle name="Percent 77 2" xfId="27990"/>
    <cellStyle name="Percent 78" xfId="27991"/>
    <cellStyle name="Percent 79" xfId="27992"/>
    <cellStyle name="Percent 8" xfId="424"/>
    <cellStyle name="Percent 8 2" xfId="27993"/>
    <cellStyle name="Percent 8 3" xfId="27994"/>
    <cellStyle name="Percent 8 3 2" xfId="27995"/>
    <cellStyle name="Percent 8 4" xfId="27996"/>
    <cellStyle name="Percent 8 5" xfId="27997"/>
    <cellStyle name="Percent 8 6" xfId="27998"/>
    <cellStyle name="Percent 8 7" xfId="38633"/>
    <cellStyle name="Percent 80" xfId="27999"/>
    <cellStyle name="Percent 81" xfId="28000"/>
    <cellStyle name="Percent 82" xfId="28001"/>
    <cellStyle name="Percent 83" xfId="28002"/>
    <cellStyle name="Percent 84" xfId="28003"/>
    <cellStyle name="Percent 85" xfId="28004"/>
    <cellStyle name="Percent 86" xfId="28005"/>
    <cellStyle name="Percent 87" xfId="28006"/>
    <cellStyle name="Percent 88" xfId="28007"/>
    <cellStyle name="Percent 89" xfId="28008"/>
    <cellStyle name="Percent 9" xfId="425"/>
    <cellStyle name="Percent 9 2" xfId="28009"/>
    <cellStyle name="Percent 9 2 2" xfId="28010"/>
    <cellStyle name="Percent 9 3" xfId="28011"/>
    <cellStyle name="Percent 9 4" xfId="28012"/>
    <cellStyle name="Percent 9 5" xfId="28013"/>
    <cellStyle name="Percent 9 6" xfId="38634"/>
    <cellStyle name="Percent 90" xfId="28014"/>
    <cellStyle name="Percent 91" xfId="28015"/>
    <cellStyle name="Percent 92" xfId="28016"/>
    <cellStyle name="Percent 93" xfId="28017"/>
    <cellStyle name="Percent 94" xfId="28018"/>
    <cellStyle name="Percent 94 2" xfId="28019"/>
    <cellStyle name="Percent 94 3" xfId="28020"/>
    <cellStyle name="Percent 94 4" xfId="28021"/>
    <cellStyle name="Percent 94 5" xfId="28022"/>
    <cellStyle name="Percent 94 6" xfId="28023"/>
    <cellStyle name="Percent 94 7" xfId="39516"/>
    <cellStyle name="Percent 95" xfId="28024"/>
    <cellStyle name="Percent 95 2" xfId="28025"/>
    <cellStyle name="Percent 95 3" xfId="28026"/>
    <cellStyle name="Percent 95 4" xfId="28027"/>
    <cellStyle name="Percent 95 5" xfId="28028"/>
    <cellStyle name="Percent 95 6" xfId="28029"/>
    <cellStyle name="Percent 95 7" xfId="39524"/>
    <cellStyle name="Percent 96" xfId="28030"/>
    <cellStyle name="Percent 96 2" xfId="28031"/>
    <cellStyle name="Percent 96 3" xfId="28032"/>
    <cellStyle name="Percent 96 4" xfId="28033"/>
    <cellStyle name="Percent 96 5" xfId="28034"/>
    <cellStyle name="Percent 96 6" xfId="28035"/>
    <cellStyle name="Percent 96 7" xfId="39521"/>
    <cellStyle name="Percent 97" xfId="28036"/>
    <cellStyle name="Percent 97 2" xfId="28037"/>
    <cellStyle name="Percent 97 3" xfId="28038"/>
    <cellStyle name="Percent 97 4" xfId="28039"/>
    <cellStyle name="Percent 97 5" xfId="28040"/>
    <cellStyle name="Percent 97 6" xfId="28041"/>
    <cellStyle name="Percent 97 7" xfId="39519"/>
    <cellStyle name="Percent 98" xfId="463"/>
    <cellStyle name="Percent 98 2" xfId="28042"/>
    <cellStyle name="Percent 98 3" xfId="28043"/>
    <cellStyle name="Percent 98 4" xfId="28044"/>
    <cellStyle name="Percent 98 5" xfId="28045"/>
    <cellStyle name="Percent 98 6" xfId="28046"/>
    <cellStyle name="Percent 98 7" xfId="39544"/>
    <cellStyle name="Percent 98 8" xfId="40292"/>
    <cellStyle name="Percent 99" xfId="28047"/>
    <cellStyle name="Percent 99 2" xfId="28048"/>
    <cellStyle name="Percent 99 3" xfId="28049"/>
    <cellStyle name="Percent 99 4" xfId="28050"/>
    <cellStyle name="Percent 99 5" xfId="28051"/>
    <cellStyle name="Percent 99 6" xfId="28052"/>
    <cellStyle name="Percent 99 7" xfId="39520"/>
    <cellStyle name="Percent(0)" xfId="426"/>
    <cellStyle name="Percent(0) 2" xfId="427"/>
    <cellStyle name="Percent(0) 3" xfId="428"/>
    <cellStyle name="Percent(0) 4" xfId="28053"/>
    <cellStyle name="plus/less" xfId="24"/>
    <cellStyle name="plus/less 2" xfId="28054"/>
    <cellStyle name="Row Ref" xfId="429"/>
    <cellStyle name="Row Ref 2" xfId="28055"/>
    <cellStyle name="Row Ref 2 2" xfId="28056"/>
    <cellStyle name="Row Ref 2 2 2" xfId="28057"/>
    <cellStyle name="Row Ref 2 3" xfId="28058"/>
    <cellStyle name="Row Ref 2 3 2" xfId="28059"/>
    <cellStyle name="Row Ref 2 4" xfId="28060"/>
    <cellStyle name="Row Ref 2 4 2" xfId="28061"/>
    <cellStyle name="Row Ref 2 5" xfId="28062"/>
    <cellStyle name="Row Ref 3" xfId="28063"/>
    <cellStyle name="Row Ref 3 2" xfId="28064"/>
    <cellStyle name="Row Ref 3 2 2" xfId="28065"/>
    <cellStyle name="Row Ref 3 3" xfId="28066"/>
    <cellStyle name="Row Ref 3 3 2" xfId="28067"/>
    <cellStyle name="Row Ref 3 4" xfId="28068"/>
    <cellStyle name="Row Ref 4" xfId="28069"/>
    <cellStyle name="Row Ref 4 2" xfId="28070"/>
    <cellStyle name="Row Ref 5" xfId="28071"/>
    <cellStyle name="Row Ref 5 2" xfId="28072"/>
    <cellStyle name="Row Ref 6" xfId="28073"/>
    <cellStyle name="Row Ref 7" xfId="28074"/>
    <cellStyle name="RowRef" xfId="25"/>
    <cellStyle name="RowRef 2" xfId="28075"/>
    <cellStyle name="Rt border 2" xfId="28076"/>
    <cellStyle name="Rt margin" xfId="28077"/>
    <cellStyle name="Rt margin 2" xfId="28078"/>
    <cellStyle name="Rt margin 2 2" xfId="28079"/>
    <cellStyle name="Rt margin 2 3" xfId="28080"/>
    <cellStyle name="Rt margin 2 4" xfId="28081"/>
    <cellStyle name="Rt margin 2 5" xfId="28082"/>
    <cellStyle name="Rt margin 2 6" xfId="28083"/>
    <cellStyle name="Rt margin 2 7" xfId="28084"/>
    <cellStyle name="Rt margin 2 8" xfId="40210"/>
    <cellStyle name="Rt margin 3" xfId="28085"/>
    <cellStyle name="Rt margin 4" xfId="28086"/>
    <cellStyle name="Rt margin 5" xfId="28087"/>
    <cellStyle name="Rt margin 6" xfId="28088"/>
    <cellStyle name="Rt margin 7" xfId="28089"/>
    <cellStyle name="Rt margin 8" xfId="40209"/>
    <cellStyle name="Short Date" xfId="430"/>
    <cellStyle name="Short Date 2" xfId="431"/>
    <cellStyle name="Short Date 3" xfId="28090"/>
    <cellStyle name="Short Date 4" xfId="28091"/>
    <cellStyle name="Short Date 5" xfId="40290"/>
    <cellStyle name="Style 1" xfId="432"/>
    <cellStyle name="Style 1 2" xfId="28092"/>
    <cellStyle name="Style 1 2 2" xfId="28093"/>
    <cellStyle name="Style 1 2 2 2" xfId="28094"/>
    <cellStyle name="Style 1 2 3" xfId="28095"/>
    <cellStyle name="Style 1 3" xfId="28096"/>
    <cellStyle name="Style 1 3 2" xfId="28097"/>
    <cellStyle name="Style 1 4" xfId="28098"/>
    <cellStyle name="Style 1 4 2" xfId="28099"/>
    <cellStyle name="Style 1 5" xfId="28100"/>
    <cellStyle name="Style 1 5 2" xfId="28101"/>
    <cellStyle name="Style 1 6" xfId="28102"/>
    <cellStyle name="Sub Heading" xfId="433"/>
    <cellStyle name="Sub Heading 2" xfId="434"/>
    <cellStyle name="Sum" xfId="435"/>
    <cellStyle name="Sum 2" xfId="436"/>
    <cellStyle name="Sum 2 2" xfId="28103"/>
    <cellStyle name="Sum 2 2 2" xfId="28104"/>
    <cellStyle name="Sum 2 2 2 2" xfId="28105"/>
    <cellStyle name="Sum 2 3" xfId="28106"/>
    <cellStyle name="Sum 3" xfId="437"/>
    <cellStyle name="Sum 3 2" xfId="28107"/>
    <cellStyle name="Sum 3 3" xfId="28108"/>
    <cellStyle name="Sum 3 4" xfId="28109"/>
    <cellStyle name="Sum 3 4 2" xfId="28110"/>
    <cellStyle name="Sum 4" xfId="28111"/>
    <cellStyle name="Sum 4 2" xfId="28112"/>
    <cellStyle name="Sum 4 2 2" xfId="28113"/>
    <cellStyle name="Sum 4 3" xfId="28114"/>
    <cellStyle name="Sum 5" xfId="28115"/>
    <cellStyle name="Sum 5 2" xfId="28116"/>
    <cellStyle name="Sum 5 2 2" xfId="28117"/>
    <cellStyle name="Sum 6" xfId="28118"/>
    <cellStyle name="Sum 6 2" xfId="28119"/>
    <cellStyle name="Sum 7" xfId="28120"/>
    <cellStyle name="Sum Box" xfId="438"/>
    <cellStyle name="Table Heading Centred" xfId="439"/>
    <cellStyle name="Table Heading Centred 2" xfId="28121"/>
    <cellStyle name="Table Heading Centred 2 10" xfId="28122"/>
    <cellStyle name="Table Heading Centred 2 11" xfId="28123"/>
    <cellStyle name="Table Heading Centred 2 12" xfId="28124"/>
    <cellStyle name="Table Heading Centred 2 13" xfId="28125"/>
    <cellStyle name="Table Heading Centred 2 14" xfId="28126"/>
    <cellStyle name="Table Heading Centred 2 15" xfId="28127"/>
    <cellStyle name="Table Heading Centred 2 16" xfId="28128"/>
    <cellStyle name="Table Heading Centred 2 17" xfId="28129"/>
    <cellStyle name="Table Heading Centred 2 18" xfId="28130"/>
    <cellStyle name="Table Heading Centred 2 19" xfId="28131"/>
    <cellStyle name="Table Heading Centred 2 2" xfId="28132"/>
    <cellStyle name="Table Heading Centred 2 2 10" xfId="28133"/>
    <cellStyle name="Table Heading Centred 2 2 11" xfId="28134"/>
    <cellStyle name="Table Heading Centred 2 2 12" xfId="28135"/>
    <cellStyle name="Table Heading Centred 2 2 13" xfId="28136"/>
    <cellStyle name="Table Heading Centred 2 2 14" xfId="28137"/>
    <cellStyle name="Table Heading Centred 2 2 15" xfId="28138"/>
    <cellStyle name="Table Heading Centred 2 2 16" xfId="28139"/>
    <cellStyle name="Table Heading Centred 2 2 17" xfId="28140"/>
    <cellStyle name="Table Heading Centred 2 2 18" xfId="28141"/>
    <cellStyle name="Table Heading Centred 2 2 19" xfId="28142"/>
    <cellStyle name="Table Heading Centred 2 2 2" xfId="28143"/>
    <cellStyle name="Table Heading Centred 2 2 2 10" xfId="28144"/>
    <cellStyle name="Table Heading Centred 2 2 2 11" xfId="28145"/>
    <cellStyle name="Table Heading Centred 2 2 2 12" xfId="28146"/>
    <cellStyle name="Table Heading Centred 2 2 2 13" xfId="28147"/>
    <cellStyle name="Table Heading Centred 2 2 2 14" xfId="28148"/>
    <cellStyle name="Table Heading Centred 2 2 2 15" xfId="28149"/>
    <cellStyle name="Table Heading Centred 2 2 2 16" xfId="28150"/>
    <cellStyle name="Table Heading Centred 2 2 2 17" xfId="28151"/>
    <cellStyle name="Table Heading Centred 2 2 2 18" xfId="28152"/>
    <cellStyle name="Table Heading Centred 2 2 2 19" xfId="28153"/>
    <cellStyle name="Table Heading Centred 2 2 2 2" xfId="28154"/>
    <cellStyle name="Table Heading Centred 2 2 2 2 10" xfId="28155"/>
    <cellStyle name="Table Heading Centred 2 2 2 2 11" xfId="28156"/>
    <cellStyle name="Table Heading Centred 2 2 2 2 12" xfId="28157"/>
    <cellStyle name="Table Heading Centred 2 2 2 2 13" xfId="28158"/>
    <cellStyle name="Table Heading Centred 2 2 2 2 14" xfId="28159"/>
    <cellStyle name="Table Heading Centred 2 2 2 2 15" xfId="28160"/>
    <cellStyle name="Table Heading Centred 2 2 2 2 16" xfId="28161"/>
    <cellStyle name="Table Heading Centred 2 2 2 2 17" xfId="28162"/>
    <cellStyle name="Table Heading Centred 2 2 2 2 18" xfId="28163"/>
    <cellStyle name="Table Heading Centred 2 2 2 2 19" xfId="28164"/>
    <cellStyle name="Table Heading Centred 2 2 2 2 2" xfId="28165"/>
    <cellStyle name="Table Heading Centred 2 2 2 2 20" xfId="28166"/>
    <cellStyle name="Table Heading Centred 2 2 2 2 21" xfId="28167"/>
    <cellStyle name="Table Heading Centred 2 2 2 2 22" xfId="28168"/>
    <cellStyle name="Table Heading Centred 2 2 2 2 23" xfId="28169"/>
    <cellStyle name="Table Heading Centred 2 2 2 2 24" xfId="28170"/>
    <cellStyle name="Table Heading Centred 2 2 2 2 25" xfId="28171"/>
    <cellStyle name="Table Heading Centred 2 2 2 2 26" xfId="28172"/>
    <cellStyle name="Table Heading Centred 2 2 2 2 27" xfId="28173"/>
    <cellStyle name="Table Heading Centred 2 2 2 2 28" xfId="28174"/>
    <cellStyle name="Table Heading Centred 2 2 2 2 29" xfId="28175"/>
    <cellStyle name="Table Heading Centred 2 2 2 2 3" xfId="28176"/>
    <cellStyle name="Table Heading Centred 2 2 2 2 30" xfId="28177"/>
    <cellStyle name="Table Heading Centred 2 2 2 2 31" xfId="28178"/>
    <cellStyle name="Table Heading Centred 2 2 2 2 32" xfId="28179"/>
    <cellStyle name="Table Heading Centred 2 2 2 2 4" xfId="28180"/>
    <cellStyle name="Table Heading Centred 2 2 2 2 5" xfId="28181"/>
    <cellStyle name="Table Heading Centred 2 2 2 2 6" xfId="28182"/>
    <cellStyle name="Table Heading Centred 2 2 2 2 7" xfId="28183"/>
    <cellStyle name="Table Heading Centred 2 2 2 2 8" xfId="28184"/>
    <cellStyle name="Table Heading Centred 2 2 2 2 9" xfId="28185"/>
    <cellStyle name="Table Heading Centred 2 2 2 20" xfId="28186"/>
    <cellStyle name="Table Heading Centred 2 2 2 21" xfId="28187"/>
    <cellStyle name="Table Heading Centred 2 2 2 22" xfId="28188"/>
    <cellStyle name="Table Heading Centred 2 2 2 23" xfId="28189"/>
    <cellStyle name="Table Heading Centred 2 2 2 24" xfId="28190"/>
    <cellStyle name="Table Heading Centred 2 2 2 25" xfId="28191"/>
    <cellStyle name="Table Heading Centred 2 2 2 26" xfId="28192"/>
    <cellStyle name="Table Heading Centred 2 2 2 27" xfId="28193"/>
    <cellStyle name="Table Heading Centred 2 2 2 28" xfId="28194"/>
    <cellStyle name="Table Heading Centred 2 2 2 29" xfId="28195"/>
    <cellStyle name="Table Heading Centred 2 2 2 3" xfId="28196"/>
    <cellStyle name="Table Heading Centred 2 2 2 30" xfId="28197"/>
    <cellStyle name="Table Heading Centred 2 2 2 31" xfId="28198"/>
    <cellStyle name="Table Heading Centred 2 2 2 32" xfId="28199"/>
    <cellStyle name="Table Heading Centred 2 2 2 33" xfId="28200"/>
    <cellStyle name="Table Heading Centred 2 2 2 34" xfId="28201"/>
    <cellStyle name="Table Heading Centred 2 2 2 35" xfId="39197"/>
    <cellStyle name="Table Heading Centred 2 2 2 4" xfId="28202"/>
    <cellStyle name="Table Heading Centred 2 2 2 5" xfId="28203"/>
    <cellStyle name="Table Heading Centred 2 2 2 6" xfId="28204"/>
    <cellStyle name="Table Heading Centred 2 2 2 7" xfId="28205"/>
    <cellStyle name="Table Heading Centred 2 2 2 8" xfId="28206"/>
    <cellStyle name="Table Heading Centred 2 2 2 9" xfId="28207"/>
    <cellStyle name="Table Heading Centred 2 2 20" xfId="28208"/>
    <cellStyle name="Table Heading Centred 2 2 21" xfId="28209"/>
    <cellStyle name="Table Heading Centred 2 2 22" xfId="28210"/>
    <cellStyle name="Table Heading Centred 2 2 23" xfId="28211"/>
    <cellStyle name="Table Heading Centred 2 2 24" xfId="28212"/>
    <cellStyle name="Table Heading Centred 2 2 25" xfId="28213"/>
    <cellStyle name="Table Heading Centred 2 2 26" xfId="28214"/>
    <cellStyle name="Table Heading Centred 2 2 27" xfId="28215"/>
    <cellStyle name="Table Heading Centred 2 2 28" xfId="28216"/>
    <cellStyle name="Table Heading Centred 2 2 29" xfId="28217"/>
    <cellStyle name="Table Heading Centred 2 2 3" xfId="28218"/>
    <cellStyle name="Table Heading Centred 2 2 3 10" xfId="28219"/>
    <cellStyle name="Table Heading Centred 2 2 3 11" xfId="28220"/>
    <cellStyle name="Table Heading Centred 2 2 3 12" xfId="28221"/>
    <cellStyle name="Table Heading Centred 2 2 3 13" xfId="28222"/>
    <cellStyle name="Table Heading Centred 2 2 3 14" xfId="28223"/>
    <cellStyle name="Table Heading Centred 2 2 3 15" xfId="28224"/>
    <cellStyle name="Table Heading Centred 2 2 3 16" xfId="28225"/>
    <cellStyle name="Table Heading Centred 2 2 3 17" xfId="28226"/>
    <cellStyle name="Table Heading Centred 2 2 3 18" xfId="28227"/>
    <cellStyle name="Table Heading Centred 2 2 3 19" xfId="28228"/>
    <cellStyle name="Table Heading Centred 2 2 3 2" xfId="28229"/>
    <cellStyle name="Table Heading Centred 2 2 3 20" xfId="28230"/>
    <cellStyle name="Table Heading Centred 2 2 3 21" xfId="28231"/>
    <cellStyle name="Table Heading Centred 2 2 3 22" xfId="28232"/>
    <cellStyle name="Table Heading Centred 2 2 3 23" xfId="28233"/>
    <cellStyle name="Table Heading Centred 2 2 3 24" xfId="28234"/>
    <cellStyle name="Table Heading Centred 2 2 3 25" xfId="28235"/>
    <cellStyle name="Table Heading Centred 2 2 3 26" xfId="28236"/>
    <cellStyle name="Table Heading Centred 2 2 3 27" xfId="28237"/>
    <cellStyle name="Table Heading Centred 2 2 3 28" xfId="28238"/>
    <cellStyle name="Table Heading Centred 2 2 3 29" xfId="28239"/>
    <cellStyle name="Table Heading Centred 2 2 3 3" xfId="28240"/>
    <cellStyle name="Table Heading Centred 2 2 3 30" xfId="28241"/>
    <cellStyle name="Table Heading Centred 2 2 3 31" xfId="28242"/>
    <cellStyle name="Table Heading Centred 2 2 3 32" xfId="28243"/>
    <cellStyle name="Table Heading Centred 2 2 3 4" xfId="28244"/>
    <cellStyle name="Table Heading Centred 2 2 3 5" xfId="28245"/>
    <cellStyle name="Table Heading Centred 2 2 3 6" xfId="28246"/>
    <cellStyle name="Table Heading Centred 2 2 3 7" xfId="28247"/>
    <cellStyle name="Table Heading Centred 2 2 3 8" xfId="28248"/>
    <cellStyle name="Table Heading Centred 2 2 3 9" xfId="28249"/>
    <cellStyle name="Table Heading Centred 2 2 30" xfId="28250"/>
    <cellStyle name="Table Heading Centred 2 2 31" xfId="28251"/>
    <cellStyle name="Table Heading Centred 2 2 32" xfId="28252"/>
    <cellStyle name="Table Heading Centred 2 2 33" xfId="28253"/>
    <cellStyle name="Table Heading Centred 2 2 34" xfId="28254"/>
    <cellStyle name="Table Heading Centred 2 2 35" xfId="28255"/>
    <cellStyle name="Table Heading Centred 2 2 36" xfId="39196"/>
    <cellStyle name="Table Heading Centred 2 2 4" xfId="28256"/>
    <cellStyle name="Table Heading Centred 2 2 5" xfId="28257"/>
    <cellStyle name="Table Heading Centred 2 2 6" xfId="28258"/>
    <cellStyle name="Table Heading Centred 2 2 7" xfId="28259"/>
    <cellStyle name="Table Heading Centred 2 2 8" xfId="28260"/>
    <cellStyle name="Table Heading Centred 2 2 9" xfId="28261"/>
    <cellStyle name="Table Heading Centred 2 20" xfId="28262"/>
    <cellStyle name="Table Heading Centred 2 21" xfId="28263"/>
    <cellStyle name="Table Heading Centred 2 22" xfId="28264"/>
    <cellStyle name="Table Heading Centred 2 23" xfId="28265"/>
    <cellStyle name="Table Heading Centred 2 24" xfId="28266"/>
    <cellStyle name="Table Heading Centred 2 25" xfId="28267"/>
    <cellStyle name="Table Heading Centred 2 26" xfId="28268"/>
    <cellStyle name="Table Heading Centred 2 27" xfId="28269"/>
    <cellStyle name="Table Heading Centred 2 28" xfId="28270"/>
    <cellStyle name="Table Heading Centred 2 29" xfId="28271"/>
    <cellStyle name="Table Heading Centred 2 3" xfId="28272"/>
    <cellStyle name="Table Heading Centred 2 3 10" xfId="28273"/>
    <cellStyle name="Table Heading Centred 2 3 11" xfId="28274"/>
    <cellStyle name="Table Heading Centred 2 3 12" xfId="28275"/>
    <cellStyle name="Table Heading Centred 2 3 13" xfId="28276"/>
    <cellStyle name="Table Heading Centred 2 3 14" xfId="28277"/>
    <cellStyle name="Table Heading Centred 2 3 15" xfId="28278"/>
    <cellStyle name="Table Heading Centred 2 3 16" xfId="28279"/>
    <cellStyle name="Table Heading Centred 2 3 17" xfId="28280"/>
    <cellStyle name="Table Heading Centred 2 3 18" xfId="28281"/>
    <cellStyle name="Table Heading Centred 2 3 19" xfId="28282"/>
    <cellStyle name="Table Heading Centred 2 3 2" xfId="28283"/>
    <cellStyle name="Table Heading Centred 2 3 2 10" xfId="28284"/>
    <cellStyle name="Table Heading Centred 2 3 2 11" xfId="28285"/>
    <cellStyle name="Table Heading Centred 2 3 2 12" xfId="28286"/>
    <cellStyle name="Table Heading Centred 2 3 2 13" xfId="28287"/>
    <cellStyle name="Table Heading Centred 2 3 2 14" xfId="28288"/>
    <cellStyle name="Table Heading Centred 2 3 2 15" xfId="28289"/>
    <cellStyle name="Table Heading Centred 2 3 2 16" xfId="28290"/>
    <cellStyle name="Table Heading Centred 2 3 2 17" xfId="28291"/>
    <cellStyle name="Table Heading Centred 2 3 2 18" xfId="28292"/>
    <cellStyle name="Table Heading Centred 2 3 2 19" xfId="28293"/>
    <cellStyle name="Table Heading Centred 2 3 2 2" xfId="28294"/>
    <cellStyle name="Table Heading Centred 2 3 2 2 10" xfId="28295"/>
    <cellStyle name="Table Heading Centred 2 3 2 2 11" xfId="28296"/>
    <cellStyle name="Table Heading Centred 2 3 2 2 12" xfId="28297"/>
    <cellStyle name="Table Heading Centred 2 3 2 2 13" xfId="28298"/>
    <cellStyle name="Table Heading Centred 2 3 2 2 14" xfId="28299"/>
    <cellStyle name="Table Heading Centred 2 3 2 2 15" xfId="28300"/>
    <cellStyle name="Table Heading Centred 2 3 2 2 16" xfId="28301"/>
    <cellStyle name="Table Heading Centred 2 3 2 2 17" xfId="28302"/>
    <cellStyle name="Table Heading Centred 2 3 2 2 18" xfId="28303"/>
    <cellStyle name="Table Heading Centred 2 3 2 2 19" xfId="28304"/>
    <cellStyle name="Table Heading Centred 2 3 2 2 2" xfId="28305"/>
    <cellStyle name="Table Heading Centred 2 3 2 2 20" xfId="28306"/>
    <cellStyle name="Table Heading Centred 2 3 2 2 21" xfId="28307"/>
    <cellStyle name="Table Heading Centred 2 3 2 2 22" xfId="28308"/>
    <cellStyle name="Table Heading Centred 2 3 2 2 23" xfId="28309"/>
    <cellStyle name="Table Heading Centred 2 3 2 2 24" xfId="28310"/>
    <cellStyle name="Table Heading Centred 2 3 2 2 25" xfId="28311"/>
    <cellStyle name="Table Heading Centred 2 3 2 2 26" xfId="28312"/>
    <cellStyle name="Table Heading Centred 2 3 2 2 27" xfId="28313"/>
    <cellStyle name="Table Heading Centred 2 3 2 2 28" xfId="28314"/>
    <cellStyle name="Table Heading Centred 2 3 2 2 29" xfId="28315"/>
    <cellStyle name="Table Heading Centred 2 3 2 2 3" xfId="28316"/>
    <cellStyle name="Table Heading Centred 2 3 2 2 30" xfId="28317"/>
    <cellStyle name="Table Heading Centred 2 3 2 2 31" xfId="28318"/>
    <cellStyle name="Table Heading Centred 2 3 2 2 32" xfId="28319"/>
    <cellStyle name="Table Heading Centred 2 3 2 2 4" xfId="28320"/>
    <cellStyle name="Table Heading Centred 2 3 2 2 5" xfId="28321"/>
    <cellStyle name="Table Heading Centred 2 3 2 2 6" xfId="28322"/>
    <cellStyle name="Table Heading Centred 2 3 2 2 7" xfId="28323"/>
    <cellStyle name="Table Heading Centred 2 3 2 2 8" xfId="28324"/>
    <cellStyle name="Table Heading Centred 2 3 2 2 9" xfId="28325"/>
    <cellStyle name="Table Heading Centred 2 3 2 20" xfId="28326"/>
    <cellStyle name="Table Heading Centred 2 3 2 21" xfId="28327"/>
    <cellStyle name="Table Heading Centred 2 3 2 22" xfId="28328"/>
    <cellStyle name="Table Heading Centred 2 3 2 23" xfId="28329"/>
    <cellStyle name="Table Heading Centred 2 3 2 24" xfId="28330"/>
    <cellStyle name="Table Heading Centred 2 3 2 25" xfId="28331"/>
    <cellStyle name="Table Heading Centred 2 3 2 26" xfId="28332"/>
    <cellStyle name="Table Heading Centred 2 3 2 27" xfId="28333"/>
    <cellStyle name="Table Heading Centred 2 3 2 28" xfId="28334"/>
    <cellStyle name="Table Heading Centred 2 3 2 29" xfId="28335"/>
    <cellStyle name="Table Heading Centred 2 3 2 3" xfId="28336"/>
    <cellStyle name="Table Heading Centred 2 3 2 30" xfId="28337"/>
    <cellStyle name="Table Heading Centred 2 3 2 31" xfId="28338"/>
    <cellStyle name="Table Heading Centred 2 3 2 32" xfId="28339"/>
    <cellStyle name="Table Heading Centred 2 3 2 33" xfId="28340"/>
    <cellStyle name="Table Heading Centred 2 3 2 34" xfId="28341"/>
    <cellStyle name="Table Heading Centred 2 3 2 35" xfId="39199"/>
    <cellStyle name="Table Heading Centred 2 3 2 4" xfId="28342"/>
    <cellStyle name="Table Heading Centred 2 3 2 5" xfId="28343"/>
    <cellStyle name="Table Heading Centred 2 3 2 6" xfId="28344"/>
    <cellStyle name="Table Heading Centred 2 3 2 7" xfId="28345"/>
    <cellStyle name="Table Heading Centred 2 3 2 8" xfId="28346"/>
    <cellStyle name="Table Heading Centred 2 3 2 9" xfId="28347"/>
    <cellStyle name="Table Heading Centred 2 3 20" xfId="28348"/>
    <cellStyle name="Table Heading Centred 2 3 21" xfId="28349"/>
    <cellStyle name="Table Heading Centred 2 3 22" xfId="28350"/>
    <cellStyle name="Table Heading Centred 2 3 23" xfId="28351"/>
    <cellStyle name="Table Heading Centred 2 3 24" xfId="28352"/>
    <cellStyle name="Table Heading Centred 2 3 25" xfId="28353"/>
    <cellStyle name="Table Heading Centred 2 3 26" xfId="28354"/>
    <cellStyle name="Table Heading Centred 2 3 27" xfId="28355"/>
    <cellStyle name="Table Heading Centred 2 3 28" xfId="28356"/>
    <cellStyle name="Table Heading Centred 2 3 29" xfId="28357"/>
    <cellStyle name="Table Heading Centred 2 3 3" xfId="28358"/>
    <cellStyle name="Table Heading Centred 2 3 3 10" xfId="28359"/>
    <cellStyle name="Table Heading Centred 2 3 3 11" xfId="28360"/>
    <cellStyle name="Table Heading Centred 2 3 3 12" xfId="28361"/>
    <cellStyle name="Table Heading Centred 2 3 3 13" xfId="28362"/>
    <cellStyle name="Table Heading Centred 2 3 3 14" xfId="28363"/>
    <cellStyle name="Table Heading Centred 2 3 3 15" xfId="28364"/>
    <cellStyle name="Table Heading Centred 2 3 3 16" xfId="28365"/>
    <cellStyle name="Table Heading Centred 2 3 3 17" xfId="28366"/>
    <cellStyle name="Table Heading Centred 2 3 3 18" xfId="28367"/>
    <cellStyle name="Table Heading Centred 2 3 3 19" xfId="28368"/>
    <cellStyle name="Table Heading Centred 2 3 3 2" xfId="28369"/>
    <cellStyle name="Table Heading Centred 2 3 3 20" xfId="28370"/>
    <cellStyle name="Table Heading Centred 2 3 3 21" xfId="28371"/>
    <cellStyle name="Table Heading Centred 2 3 3 22" xfId="28372"/>
    <cellStyle name="Table Heading Centred 2 3 3 23" xfId="28373"/>
    <cellStyle name="Table Heading Centred 2 3 3 24" xfId="28374"/>
    <cellStyle name="Table Heading Centred 2 3 3 25" xfId="28375"/>
    <cellStyle name="Table Heading Centred 2 3 3 26" xfId="28376"/>
    <cellStyle name="Table Heading Centred 2 3 3 27" xfId="28377"/>
    <cellStyle name="Table Heading Centred 2 3 3 28" xfId="28378"/>
    <cellStyle name="Table Heading Centred 2 3 3 29" xfId="28379"/>
    <cellStyle name="Table Heading Centred 2 3 3 3" xfId="28380"/>
    <cellStyle name="Table Heading Centred 2 3 3 30" xfId="28381"/>
    <cellStyle name="Table Heading Centred 2 3 3 31" xfId="28382"/>
    <cellStyle name="Table Heading Centred 2 3 3 32" xfId="28383"/>
    <cellStyle name="Table Heading Centred 2 3 3 4" xfId="28384"/>
    <cellStyle name="Table Heading Centred 2 3 3 5" xfId="28385"/>
    <cellStyle name="Table Heading Centred 2 3 3 6" xfId="28386"/>
    <cellStyle name="Table Heading Centred 2 3 3 7" xfId="28387"/>
    <cellStyle name="Table Heading Centred 2 3 3 8" xfId="28388"/>
    <cellStyle name="Table Heading Centred 2 3 3 9" xfId="28389"/>
    <cellStyle name="Table Heading Centred 2 3 30" xfId="28390"/>
    <cellStyle name="Table Heading Centred 2 3 31" xfId="28391"/>
    <cellStyle name="Table Heading Centred 2 3 32" xfId="28392"/>
    <cellStyle name="Table Heading Centred 2 3 33" xfId="28393"/>
    <cellStyle name="Table Heading Centred 2 3 34" xfId="28394"/>
    <cellStyle name="Table Heading Centred 2 3 35" xfId="28395"/>
    <cellStyle name="Table Heading Centred 2 3 36" xfId="39198"/>
    <cellStyle name="Table Heading Centred 2 3 4" xfId="28396"/>
    <cellStyle name="Table Heading Centred 2 3 5" xfId="28397"/>
    <cellStyle name="Table Heading Centred 2 3 6" xfId="28398"/>
    <cellStyle name="Table Heading Centred 2 3 7" xfId="28399"/>
    <cellStyle name="Table Heading Centred 2 3 8" xfId="28400"/>
    <cellStyle name="Table Heading Centred 2 3 9" xfId="28401"/>
    <cellStyle name="Table Heading Centred 2 30" xfId="28402"/>
    <cellStyle name="Table Heading Centred 2 31" xfId="28403"/>
    <cellStyle name="Table Heading Centred 2 32" xfId="28404"/>
    <cellStyle name="Table Heading Centred 2 33" xfId="28405"/>
    <cellStyle name="Table Heading Centred 2 34" xfId="28406"/>
    <cellStyle name="Table Heading Centred 2 35" xfId="28407"/>
    <cellStyle name="Table Heading Centred 2 36" xfId="28408"/>
    <cellStyle name="Table Heading Centred 2 37" xfId="28409"/>
    <cellStyle name="Table Heading Centred 2 38" xfId="28410"/>
    <cellStyle name="Table Heading Centred 2 39" xfId="28411"/>
    <cellStyle name="Table Heading Centred 2 4" xfId="28412"/>
    <cellStyle name="Table Heading Centred 2 4 10" xfId="28413"/>
    <cellStyle name="Table Heading Centred 2 4 11" xfId="28414"/>
    <cellStyle name="Table Heading Centred 2 4 12" xfId="28415"/>
    <cellStyle name="Table Heading Centred 2 4 13" xfId="28416"/>
    <cellStyle name="Table Heading Centred 2 4 14" xfId="28417"/>
    <cellStyle name="Table Heading Centred 2 4 15" xfId="28418"/>
    <cellStyle name="Table Heading Centred 2 4 16" xfId="28419"/>
    <cellStyle name="Table Heading Centred 2 4 17" xfId="28420"/>
    <cellStyle name="Table Heading Centred 2 4 18" xfId="28421"/>
    <cellStyle name="Table Heading Centred 2 4 19" xfId="28422"/>
    <cellStyle name="Table Heading Centred 2 4 2" xfId="28423"/>
    <cellStyle name="Table Heading Centred 2 4 2 10" xfId="28424"/>
    <cellStyle name="Table Heading Centred 2 4 2 11" xfId="28425"/>
    <cellStyle name="Table Heading Centred 2 4 2 12" xfId="28426"/>
    <cellStyle name="Table Heading Centred 2 4 2 13" xfId="28427"/>
    <cellStyle name="Table Heading Centred 2 4 2 14" xfId="28428"/>
    <cellStyle name="Table Heading Centred 2 4 2 15" xfId="28429"/>
    <cellStyle name="Table Heading Centred 2 4 2 16" xfId="28430"/>
    <cellStyle name="Table Heading Centred 2 4 2 17" xfId="28431"/>
    <cellStyle name="Table Heading Centred 2 4 2 18" xfId="28432"/>
    <cellStyle name="Table Heading Centred 2 4 2 19" xfId="28433"/>
    <cellStyle name="Table Heading Centred 2 4 2 2" xfId="28434"/>
    <cellStyle name="Table Heading Centred 2 4 2 2 10" xfId="28435"/>
    <cellStyle name="Table Heading Centred 2 4 2 2 11" xfId="28436"/>
    <cellStyle name="Table Heading Centred 2 4 2 2 12" xfId="28437"/>
    <cellStyle name="Table Heading Centred 2 4 2 2 13" xfId="28438"/>
    <cellStyle name="Table Heading Centred 2 4 2 2 14" xfId="28439"/>
    <cellStyle name="Table Heading Centred 2 4 2 2 15" xfId="28440"/>
    <cellStyle name="Table Heading Centred 2 4 2 2 16" xfId="28441"/>
    <cellStyle name="Table Heading Centred 2 4 2 2 17" xfId="28442"/>
    <cellStyle name="Table Heading Centred 2 4 2 2 18" xfId="28443"/>
    <cellStyle name="Table Heading Centred 2 4 2 2 19" xfId="28444"/>
    <cellStyle name="Table Heading Centred 2 4 2 2 2" xfId="28445"/>
    <cellStyle name="Table Heading Centred 2 4 2 2 20" xfId="28446"/>
    <cellStyle name="Table Heading Centred 2 4 2 2 21" xfId="28447"/>
    <cellStyle name="Table Heading Centred 2 4 2 2 22" xfId="28448"/>
    <cellStyle name="Table Heading Centred 2 4 2 2 23" xfId="28449"/>
    <cellStyle name="Table Heading Centred 2 4 2 2 24" xfId="28450"/>
    <cellStyle name="Table Heading Centred 2 4 2 2 25" xfId="28451"/>
    <cellStyle name="Table Heading Centred 2 4 2 2 26" xfId="28452"/>
    <cellStyle name="Table Heading Centred 2 4 2 2 27" xfId="28453"/>
    <cellStyle name="Table Heading Centred 2 4 2 2 28" xfId="28454"/>
    <cellStyle name="Table Heading Centred 2 4 2 2 29" xfId="28455"/>
    <cellStyle name="Table Heading Centred 2 4 2 2 3" xfId="28456"/>
    <cellStyle name="Table Heading Centred 2 4 2 2 30" xfId="28457"/>
    <cellStyle name="Table Heading Centred 2 4 2 2 31" xfId="28458"/>
    <cellStyle name="Table Heading Centred 2 4 2 2 32" xfId="28459"/>
    <cellStyle name="Table Heading Centred 2 4 2 2 4" xfId="28460"/>
    <cellStyle name="Table Heading Centred 2 4 2 2 5" xfId="28461"/>
    <cellStyle name="Table Heading Centred 2 4 2 2 6" xfId="28462"/>
    <cellStyle name="Table Heading Centred 2 4 2 2 7" xfId="28463"/>
    <cellStyle name="Table Heading Centred 2 4 2 2 8" xfId="28464"/>
    <cellStyle name="Table Heading Centred 2 4 2 2 9" xfId="28465"/>
    <cellStyle name="Table Heading Centred 2 4 2 20" xfId="28466"/>
    <cellStyle name="Table Heading Centred 2 4 2 21" xfId="28467"/>
    <cellStyle name="Table Heading Centred 2 4 2 22" xfId="28468"/>
    <cellStyle name="Table Heading Centred 2 4 2 23" xfId="28469"/>
    <cellStyle name="Table Heading Centred 2 4 2 24" xfId="28470"/>
    <cellStyle name="Table Heading Centred 2 4 2 25" xfId="28471"/>
    <cellStyle name="Table Heading Centred 2 4 2 26" xfId="28472"/>
    <cellStyle name="Table Heading Centred 2 4 2 27" xfId="28473"/>
    <cellStyle name="Table Heading Centred 2 4 2 28" xfId="28474"/>
    <cellStyle name="Table Heading Centred 2 4 2 29" xfId="28475"/>
    <cellStyle name="Table Heading Centred 2 4 2 3" xfId="28476"/>
    <cellStyle name="Table Heading Centred 2 4 2 30" xfId="28477"/>
    <cellStyle name="Table Heading Centred 2 4 2 31" xfId="28478"/>
    <cellStyle name="Table Heading Centred 2 4 2 32" xfId="28479"/>
    <cellStyle name="Table Heading Centred 2 4 2 33" xfId="28480"/>
    <cellStyle name="Table Heading Centred 2 4 2 34" xfId="28481"/>
    <cellStyle name="Table Heading Centred 2 4 2 35" xfId="39201"/>
    <cellStyle name="Table Heading Centred 2 4 2 4" xfId="28482"/>
    <cellStyle name="Table Heading Centred 2 4 2 5" xfId="28483"/>
    <cellStyle name="Table Heading Centred 2 4 2 6" xfId="28484"/>
    <cellStyle name="Table Heading Centred 2 4 2 7" xfId="28485"/>
    <cellStyle name="Table Heading Centred 2 4 2 8" xfId="28486"/>
    <cellStyle name="Table Heading Centred 2 4 2 9" xfId="28487"/>
    <cellStyle name="Table Heading Centred 2 4 20" xfId="28488"/>
    <cellStyle name="Table Heading Centred 2 4 21" xfId="28489"/>
    <cellStyle name="Table Heading Centred 2 4 22" xfId="28490"/>
    <cellStyle name="Table Heading Centred 2 4 23" xfId="28491"/>
    <cellStyle name="Table Heading Centred 2 4 24" xfId="28492"/>
    <cellStyle name="Table Heading Centred 2 4 25" xfId="28493"/>
    <cellStyle name="Table Heading Centred 2 4 26" xfId="28494"/>
    <cellStyle name="Table Heading Centred 2 4 27" xfId="28495"/>
    <cellStyle name="Table Heading Centred 2 4 28" xfId="28496"/>
    <cellStyle name="Table Heading Centred 2 4 29" xfId="28497"/>
    <cellStyle name="Table Heading Centred 2 4 3" xfId="28498"/>
    <cellStyle name="Table Heading Centred 2 4 3 10" xfId="28499"/>
    <cellStyle name="Table Heading Centred 2 4 3 11" xfId="28500"/>
    <cellStyle name="Table Heading Centred 2 4 3 12" xfId="28501"/>
    <cellStyle name="Table Heading Centred 2 4 3 13" xfId="28502"/>
    <cellStyle name="Table Heading Centred 2 4 3 14" xfId="28503"/>
    <cellStyle name="Table Heading Centred 2 4 3 15" xfId="28504"/>
    <cellStyle name="Table Heading Centred 2 4 3 16" xfId="28505"/>
    <cellStyle name="Table Heading Centred 2 4 3 17" xfId="28506"/>
    <cellStyle name="Table Heading Centred 2 4 3 18" xfId="28507"/>
    <cellStyle name="Table Heading Centred 2 4 3 19" xfId="28508"/>
    <cellStyle name="Table Heading Centred 2 4 3 2" xfId="28509"/>
    <cellStyle name="Table Heading Centred 2 4 3 2 10" xfId="28510"/>
    <cellStyle name="Table Heading Centred 2 4 3 2 11" xfId="28511"/>
    <cellStyle name="Table Heading Centred 2 4 3 2 12" xfId="28512"/>
    <cellStyle name="Table Heading Centred 2 4 3 2 13" xfId="28513"/>
    <cellStyle name="Table Heading Centred 2 4 3 2 14" xfId="28514"/>
    <cellStyle name="Table Heading Centred 2 4 3 2 15" xfId="28515"/>
    <cellStyle name="Table Heading Centred 2 4 3 2 16" xfId="28516"/>
    <cellStyle name="Table Heading Centred 2 4 3 2 17" xfId="28517"/>
    <cellStyle name="Table Heading Centred 2 4 3 2 18" xfId="28518"/>
    <cellStyle name="Table Heading Centred 2 4 3 2 19" xfId="28519"/>
    <cellStyle name="Table Heading Centred 2 4 3 2 2" xfId="28520"/>
    <cellStyle name="Table Heading Centred 2 4 3 2 20" xfId="28521"/>
    <cellStyle name="Table Heading Centred 2 4 3 2 21" xfId="28522"/>
    <cellStyle name="Table Heading Centred 2 4 3 2 22" xfId="28523"/>
    <cellStyle name="Table Heading Centred 2 4 3 2 23" xfId="28524"/>
    <cellStyle name="Table Heading Centred 2 4 3 2 24" xfId="28525"/>
    <cellStyle name="Table Heading Centred 2 4 3 2 25" xfId="28526"/>
    <cellStyle name="Table Heading Centred 2 4 3 2 26" xfId="28527"/>
    <cellStyle name="Table Heading Centred 2 4 3 2 27" xfId="28528"/>
    <cellStyle name="Table Heading Centred 2 4 3 2 28" xfId="28529"/>
    <cellStyle name="Table Heading Centred 2 4 3 2 29" xfId="28530"/>
    <cellStyle name="Table Heading Centred 2 4 3 2 3" xfId="28531"/>
    <cellStyle name="Table Heading Centred 2 4 3 2 30" xfId="28532"/>
    <cellStyle name="Table Heading Centred 2 4 3 2 31" xfId="28533"/>
    <cellStyle name="Table Heading Centred 2 4 3 2 32" xfId="28534"/>
    <cellStyle name="Table Heading Centred 2 4 3 2 4" xfId="28535"/>
    <cellStyle name="Table Heading Centred 2 4 3 2 5" xfId="28536"/>
    <cellStyle name="Table Heading Centred 2 4 3 2 6" xfId="28537"/>
    <cellStyle name="Table Heading Centred 2 4 3 2 7" xfId="28538"/>
    <cellStyle name="Table Heading Centred 2 4 3 2 8" xfId="28539"/>
    <cellStyle name="Table Heading Centred 2 4 3 2 9" xfId="28540"/>
    <cellStyle name="Table Heading Centred 2 4 3 20" xfId="28541"/>
    <cellStyle name="Table Heading Centred 2 4 3 21" xfId="28542"/>
    <cellStyle name="Table Heading Centred 2 4 3 22" xfId="28543"/>
    <cellStyle name="Table Heading Centred 2 4 3 23" xfId="28544"/>
    <cellStyle name="Table Heading Centred 2 4 3 24" xfId="28545"/>
    <cellStyle name="Table Heading Centred 2 4 3 25" xfId="28546"/>
    <cellStyle name="Table Heading Centred 2 4 3 26" xfId="28547"/>
    <cellStyle name="Table Heading Centred 2 4 3 27" xfId="28548"/>
    <cellStyle name="Table Heading Centred 2 4 3 28" xfId="28549"/>
    <cellStyle name="Table Heading Centred 2 4 3 29" xfId="28550"/>
    <cellStyle name="Table Heading Centred 2 4 3 3" xfId="28551"/>
    <cellStyle name="Table Heading Centred 2 4 3 30" xfId="28552"/>
    <cellStyle name="Table Heading Centred 2 4 3 31" xfId="28553"/>
    <cellStyle name="Table Heading Centred 2 4 3 32" xfId="28554"/>
    <cellStyle name="Table Heading Centred 2 4 3 33" xfId="28555"/>
    <cellStyle name="Table Heading Centred 2 4 3 34" xfId="28556"/>
    <cellStyle name="Table Heading Centred 2 4 3 35" xfId="39202"/>
    <cellStyle name="Table Heading Centred 2 4 3 4" xfId="28557"/>
    <cellStyle name="Table Heading Centred 2 4 3 5" xfId="28558"/>
    <cellStyle name="Table Heading Centred 2 4 3 6" xfId="28559"/>
    <cellStyle name="Table Heading Centred 2 4 3 7" xfId="28560"/>
    <cellStyle name="Table Heading Centred 2 4 3 8" xfId="28561"/>
    <cellStyle name="Table Heading Centred 2 4 3 9" xfId="28562"/>
    <cellStyle name="Table Heading Centred 2 4 30" xfId="28563"/>
    <cellStyle name="Table Heading Centred 2 4 31" xfId="28564"/>
    <cellStyle name="Table Heading Centred 2 4 32" xfId="28565"/>
    <cellStyle name="Table Heading Centred 2 4 33" xfId="28566"/>
    <cellStyle name="Table Heading Centred 2 4 34" xfId="28567"/>
    <cellStyle name="Table Heading Centred 2 4 35" xfId="28568"/>
    <cellStyle name="Table Heading Centred 2 4 36" xfId="28569"/>
    <cellStyle name="Table Heading Centred 2 4 37" xfId="39200"/>
    <cellStyle name="Table Heading Centred 2 4 4" xfId="28570"/>
    <cellStyle name="Table Heading Centred 2 4 4 10" xfId="28571"/>
    <cellStyle name="Table Heading Centred 2 4 4 11" xfId="28572"/>
    <cellStyle name="Table Heading Centred 2 4 4 12" xfId="28573"/>
    <cellStyle name="Table Heading Centred 2 4 4 13" xfId="28574"/>
    <cellStyle name="Table Heading Centred 2 4 4 14" xfId="39912"/>
    <cellStyle name="Table Heading Centred 2 4 4 2" xfId="28575"/>
    <cellStyle name="Table Heading Centred 2 4 4 3" xfId="28576"/>
    <cellStyle name="Table Heading Centred 2 4 4 4" xfId="28577"/>
    <cellStyle name="Table Heading Centred 2 4 4 5" xfId="28578"/>
    <cellStyle name="Table Heading Centred 2 4 4 6" xfId="28579"/>
    <cellStyle name="Table Heading Centred 2 4 4 7" xfId="28580"/>
    <cellStyle name="Table Heading Centred 2 4 4 8" xfId="28581"/>
    <cellStyle name="Table Heading Centred 2 4 4 9" xfId="28582"/>
    <cellStyle name="Table Heading Centred 2 4 5" xfId="28583"/>
    <cellStyle name="Table Heading Centred 2 4 6" xfId="28584"/>
    <cellStyle name="Table Heading Centred 2 4 7" xfId="28585"/>
    <cellStyle name="Table Heading Centred 2 4 8" xfId="28586"/>
    <cellStyle name="Table Heading Centred 2 4 9" xfId="28587"/>
    <cellStyle name="Table Heading Centred 2 40" xfId="28588"/>
    <cellStyle name="Table Heading Centred 2 41" xfId="39195"/>
    <cellStyle name="Table Heading Centred 2 5" xfId="28589"/>
    <cellStyle name="Table Heading Centred 2 5 10" xfId="28590"/>
    <cellStyle name="Table Heading Centred 2 5 11" xfId="28591"/>
    <cellStyle name="Table Heading Centred 2 5 12" xfId="28592"/>
    <cellStyle name="Table Heading Centred 2 5 13" xfId="28593"/>
    <cellStyle name="Table Heading Centred 2 5 14" xfId="28594"/>
    <cellStyle name="Table Heading Centred 2 5 15" xfId="28595"/>
    <cellStyle name="Table Heading Centred 2 5 16" xfId="28596"/>
    <cellStyle name="Table Heading Centred 2 5 17" xfId="28597"/>
    <cellStyle name="Table Heading Centred 2 5 18" xfId="28598"/>
    <cellStyle name="Table Heading Centred 2 5 19" xfId="28599"/>
    <cellStyle name="Table Heading Centred 2 5 2" xfId="28600"/>
    <cellStyle name="Table Heading Centred 2 5 2 10" xfId="28601"/>
    <cellStyle name="Table Heading Centred 2 5 2 11" xfId="28602"/>
    <cellStyle name="Table Heading Centred 2 5 2 12" xfId="28603"/>
    <cellStyle name="Table Heading Centred 2 5 2 13" xfId="28604"/>
    <cellStyle name="Table Heading Centred 2 5 2 14" xfId="40039"/>
    <cellStyle name="Table Heading Centred 2 5 2 2" xfId="28605"/>
    <cellStyle name="Table Heading Centred 2 5 2 3" xfId="28606"/>
    <cellStyle name="Table Heading Centred 2 5 2 4" xfId="28607"/>
    <cellStyle name="Table Heading Centred 2 5 2 5" xfId="28608"/>
    <cellStyle name="Table Heading Centred 2 5 2 6" xfId="28609"/>
    <cellStyle name="Table Heading Centred 2 5 2 7" xfId="28610"/>
    <cellStyle name="Table Heading Centred 2 5 2 8" xfId="28611"/>
    <cellStyle name="Table Heading Centred 2 5 2 9" xfId="28612"/>
    <cellStyle name="Table Heading Centred 2 5 20" xfId="28613"/>
    <cellStyle name="Table Heading Centred 2 5 21" xfId="28614"/>
    <cellStyle name="Table Heading Centred 2 5 22" xfId="28615"/>
    <cellStyle name="Table Heading Centred 2 5 23" xfId="28616"/>
    <cellStyle name="Table Heading Centred 2 5 24" xfId="28617"/>
    <cellStyle name="Table Heading Centred 2 5 25" xfId="28618"/>
    <cellStyle name="Table Heading Centred 2 5 26" xfId="28619"/>
    <cellStyle name="Table Heading Centred 2 5 27" xfId="28620"/>
    <cellStyle name="Table Heading Centred 2 5 28" xfId="28621"/>
    <cellStyle name="Table Heading Centred 2 5 29" xfId="28622"/>
    <cellStyle name="Table Heading Centred 2 5 3" xfId="28623"/>
    <cellStyle name="Table Heading Centred 2 5 30" xfId="28624"/>
    <cellStyle name="Table Heading Centred 2 5 31" xfId="28625"/>
    <cellStyle name="Table Heading Centred 2 5 32" xfId="28626"/>
    <cellStyle name="Table Heading Centred 2 5 33" xfId="28627"/>
    <cellStyle name="Table Heading Centred 2 5 34" xfId="28628"/>
    <cellStyle name="Table Heading Centred 2 5 35" xfId="39203"/>
    <cellStyle name="Table Heading Centred 2 5 4" xfId="28629"/>
    <cellStyle name="Table Heading Centred 2 5 5" xfId="28630"/>
    <cellStyle name="Table Heading Centred 2 5 6" xfId="28631"/>
    <cellStyle name="Table Heading Centred 2 5 7" xfId="28632"/>
    <cellStyle name="Table Heading Centred 2 5 8" xfId="28633"/>
    <cellStyle name="Table Heading Centred 2 5 9" xfId="28634"/>
    <cellStyle name="Table Heading Centred 2 6" xfId="28635"/>
    <cellStyle name="Table Heading Centred 2 6 10" xfId="28636"/>
    <cellStyle name="Table Heading Centred 2 6 11" xfId="28637"/>
    <cellStyle name="Table Heading Centred 2 6 12" xfId="28638"/>
    <cellStyle name="Table Heading Centred 2 6 13" xfId="28639"/>
    <cellStyle name="Table Heading Centred 2 6 14" xfId="28640"/>
    <cellStyle name="Table Heading Centred 2 6 15" xfId="28641"/>
    <cellStyle name="Table Heading Centred 2 6 16" xfId="28642"/>
    <cellStyle name="Table Heading Centred 2 6 17" xfId="28643"/>
    <cellStyle name="Table Heading Centred 2 6 18" xfId="28644"/>
    <cellStyle name="Table Heading Centred 2 6 19" xfId="28645"/>
    <cellStyle name="Table Heading Centred 2 6 2" xfId="28646"/>
    <cellStyle name="Table Heading Centred 2 6 2 10" xfId="28647"/>
    <cellStyle name="Table Heading Centred 2 6 2 11" xfId="28648"/>
    <cellStyle name="Table Heading Centred 2 6 2 12" xfId="28649"/>
    <cellStyle name="Table Heading Centred 2 6 2 13" xfId="28650"/>
    <cellStyle name="Table Heading Centred 2 6 2 14" xfId="28651"/>
    <cellStyle name="Table Heading Centred 2 6 2 15" xfId="28652"/>
    <cellStyle name="Table Heading Centred 2 6 2 16" xfId="28653"/>
    <cellStyle name="Table Heading Centred 2 6 2 17" xfId="28654"/>
    <cellStyle name="Table Heading Centred 2 6 2 18" xfId="28655"/>
    <cellStyle name="Table Heading Centred 2 6 2 19" xfId="28656"/>
    <cellStyle name="Table Heading Centred 2 6 2 2" xfId="28657"/>
    <cellStyle name="Table Heading Centred 2 6 2 20" xfId="28658"/>
    <cellStyle name="Table Heading Centred 2 6 2 21" xfId="28659"/>
    <cellStyle name="Table Heading Centred 2 6 2 22" xfId="28660"/>
    <cellStyle name="Table Heading Centred 2 6 2 23" xfId="28661"/>
    <cellStyle name="Table Heading Centred 2 6 2 24" xfId="28662"/>
    <cellStyle name="Table Heading Centred 2 6 2 25" xfId="28663"/>
    <cellStyle name="Table Heading Centred 2 6 2 26" xfId="28664"/>
    <cellStyle name="Table Heading Centred 2 6 2 27" xfId="28665"/>
    <cellStyle name="Table Heading Centred 2 6 2 28" xfId="28666"/>
    <cellStyle name="Table Heading Centred 2 6 2 29" xfId="28667"/>
    <cellStyle name="Table Heading Centred 2 6 2 3" xfId="28668"/>
    <cellStyle name="Table Heading Centred 2 6 2 30" xfId="28669"/>
    <cellStyle name="Table Heading Centred 2 6 2 31" xfId="28670"/>
    <cellStyle name="Table Heading Centred 2 6 2 32" xfId="28671"/>
    <cellStyle name="Table Heading Centred 2 6 2 4" xfId="28672"/>
    <cellStyle name="Table Heading Centred 2 6 2 5" xfId="28673"/>
    <cellStyle name="Table Heading Centred 2 6 2 6" xfId="28674"/>
    <cellStyle name="Table Heading Centred 2 6 2 7" xfId="28675"/>
    <cellStyle name="Table Heading Centred 2 6 2 8" xfId="28676"/>
    <cellStyle name="Table Heading Centred 2 6 2 9" xfId="28677"/>
    <cellStyle name="Table Heading Centred 2 6 20" xfId="28678"/>
    <cellStyle name="Table Heading Centred 2 6 21" xfId="28679"/>
    <cellStyle name="Table Heading Centred 2 6 22" xfId="28680"/>
    <cellStyle name="Table Heading Centred 2 6 23" xfId="28681"/>
    <cellStyle name="Table Heading Centred 2 6 24" xfId="28682"/>
    <cellStyle name="Table Heading Centred 2 6 25" xfId="28683"/>
    <cellStyle name="Table Heading Centred 2 6 26" xfId="28684"/>
    <cellStyle name="Table Heading Centred 2 6 27" xfId="28685"/>
    <cellStyle name="Table Heading Centred 2 6 28" xfId="28686"/>
    <cellStyle name="Table Heading Centred 2 6 29" xfId="28687"/>
    <cellStyle name="Table Heading Centred 2 6 3" xfId="28688"/>
    <cellStyle name="Table Heading Centred 2 6 30" xfId="28689"/>
    <cellStyle name="Table Heading Centred 2 6 31" xfId="28690"/>
    <cellStyle name="Table Heading Centred 2 6 32" xfId="28691"/>
    <cellStyle name="Table Heading Centred 2 6 33" xfId="28692"/>
    <cellStyle name="Table Heading Centred 2 6 34" xfId="28693"/>
    <cellStyle name="Table Heading Centred 2 6 35" xfId="39204"/>
    <cellStyle name="Table Heading Centred 2 6 4" xfId="28694"/>
    <cellStyle name="Table Heading Centred 2 6 5" xfId="28695"/>
    <cellStyle name="Table Heading Centred 2 6 6" xfId="28696"/>
    <cellStyle name="Table Heading Centred 2 6 7" xfId="28697"/>
    <cellStyle name="Table Heading Centred 2 6 8" xfId="28698"/>
    <cellStyle name="Table Heading Centred 2 6 9" xfId="28699"/>
    <cellStyle name="Table Heading Centred 2 7" xfId="28700"/>
    <cellStyle name="Table Heading Centred 2 7 10" xfId="28701"/>
    <cellStyle name="Table Heading Centred 2 7 11" xfId="28702"/>
    <cellStyle name="Table Heading Centred 2 7 12" xfId="28703"/>
    <cellStyle name="Table Heading Centred 2 7 13" xfId="28704"/>
    <cellStyle name="Table Heading Centred 2 7 14" xfId="39526"/>
    <cellStyle name="Table Heading Centred 2 7 2" xfId="28705"/>
    <cellStyle name="Table Heading Centred 2 7 3" xfId="28706"/>
    <cellStyle name="Table Heading Centred 2 7 4" xfId="28707"/>
    <cellStyle name="Table Heading Centred 2 7 5" xfId="28708"/>
    <cellStyle name="Table Heading Centred 2 7 6" xfId="28709"/>
    <cellStyle name="Table Heading Centred 2 7 7" xfId="28710"/>
    <cellStyle name="Table Heading Centred 2 7 8" xfId="28711"/>
    <cellStyle name="Table Heading Centred 2 7 9" xfId="28712"/>
    <cellStyle name="Table Heading Centred 2 8" xfId="28713"/>
    <cellStyle name="Table Heading Centred 2 8 10" xfId="28714"/>
    <cellStyle name="Table Heading Centred 2 8 11" xfId="28715"/>
    <cellStyle name="Table Heading Centred 2 8 12" xfId="28716"/>
    <cellStyle name="Table Heading Centred 2 8 13" xfId="28717"/>
    <cellStyle name="Table Heading Centred 2 8 14" xfId="28718"/>
    <cellStyle name="Table Heading Centred 2 8 15" xfId="28719"/>
    <cellStyle name="Table Heading Centred 2 8 16" xfId="28720"/>
    <cellStyle name="Table Heading Centred 2 8 17" xfId="28721"/>
    <cellStyle name="Table Heading Centred 2 8 18" xfId="28722"/>
    <cellStyle name="Table Heading Centred 2 8 19" xfId="28723"/>
    <cellStyle name="Table Heading Centred 2 8 2" xfId="28724"/>
    <cellStyle name="Table Heading Centred 2 8 20" xfId="28725"/>
    <cellStyle name="Table Heading Centred 2 8 21" xfId="28726"/>
    <cellStyle name="Table Heading Centred 2 8 22" xfId="28727"/>
    <cellStyle name="Table Heading Centred 2 8 23" xfId="28728"/>
    <cellStyle name="Table Heading Centred 2 8 24" xfId="28729"/>
    <cellStyle name="Table Heading Centred 2 8 25" xfId="28730"/>
    <cellStyle name="Table Heading Centred 2 8 26" xfId="28731"/>
    <cellStyle name="Table Heading Centred 2 8 27" xfId="28732"/>
    <cellStyle name="Table Heading Centred 2 8 28" xfId="28733"/>
    <cellStyle name="Table Heading Centred 2 8 29" xfId="28734"/>
    <cellStyle name="Table Heading Centred 2 8 3" xfId="28735"/>
    <cellStyle name="Table Heading Centred 2 8 30" xfId="28736"/>
    <cellStyle name="Table Heading Centred 2 8 31" xfId="28737"/>
    <cellStyle name="Table Heading Centred 2 8 32" xfId="28738"/>
    <cellStyle name="Table Heading Centred 2 8 4" xfId="28739"/>
    <cellStyle name="Table Heading Centred 2 8 5" xfId="28740"/>
    <cellStyle name="Table Heading Centred 2 8 6" xfId="28741"/>
    <cellStyle name="Table Heading Centred 2 8 7" xfId="28742"/>
    <cellStyle name="Table Heading Centred 2 8 8" xfId="28743"/>
    <cellStyle name="Table Heading Centred 2 8 9" xfId="28744"/>
    <cellStyle name="Table Heading Centred 2 9" xfId="28745"/>
    <cellStyle name="Table Heading Centred 3" xfId="28746"/>
    <cellStyle name="Table Heading Centred 3 10" xfId="28747"/>
    <cellStyle name="Table Heading Centred 3 11" xfId="28748"/>
    <cellStyle name="Table Heading Centred 3 12" xfId="28749"/>
    <cellStyle name="Table Heading Centred 3 13" xfId="28750"/>
    <cellStyle name="Table Heading Centred 3 14" xfId="28751"/>
    <cellStyle name="Table Heading Centred 3 15" xfId="28752"/>
    <cellStyle name="Table Heading Centred 3 16" xfId="28753"/>
    <cellStyle name="Table Heading Centred 3 17" xfId="28754"/>
    <cellStyle name="Table Heading Centred 3 18" xfId="28755"/>
    <cellStyle name="Table Heading Centred 3 19" xfId="28756"/>
    <cellStyle name="Table Heading Centred 3 2" xfId="28757"/>
    <cellStyle name="Table Heading Centred 3 2 10" xfId="28758"/>
    <cellStyle name="Table Heading Centred 3 2 11" xfId="28759"/>
    <cellStyle name="Table Heading Centred 3 2 12" xfId="28760"/>
    <cellStyle name="Table Heading Centred 3 2 13" xfId="28761"/>
    <cellStyle name="Table Heading Centred 3 2 14" xfId="28762"/>
    <cellStyle name="Table Heading Centred 3 2 15" xfId="28763"/>
    <cellStyle name="Table Heading Centred 3 2 16" xfId="28764"/>
    <cellStyle name="Table Heading Centred 3 2 17" xfId="28765"/>
    <cellStyle name="Table Heading Centred 3 2 18" xfId="28766"/>
    <cellStyle name="Table Heading Centred 3 2 19" xfId="28767"/>
    <cellStyle name="Table Heading Centred 3 2 2" xfId="28768"/>
    <cellStyle name="Table Heading Centred 3 2 2 10" xfId="28769"/>
    <cellStyle name="Table Heading Centred 3 2 2 11" xfId="28770"/>
    <cellStyle name="Table Heading Centred 3 2 2 12" xfId="28771"/>
    <cellStyle name="Table Heading Centred 3 2 2 13" xfId="28772"/>
    <cellStyle name="Table Heading Centred 3 2 2 14" xfId="28773"/>
    <cellStyle name="Table Heading Centred 3 2 2 15" xfId="28774"/>
    <cellStyle name="Table Heading Centred 3 2 2 16" xfId="28775"/>
    <cellStyle name="Table Heading Centred 3 2 2 17" xfId="28776"/>
    <cellStyle name="Table Heading Centred 3 2 2 18" xfId="28777"/>
    <cellStyle name="Table Heading Centred 3 2 2 19" xfId="28778"/>
    <cellStyle name="Table Heading Centred 3 2 2 2" xfId="28779"/>
    <cellStyle name="Table Heading Centred 3 2 2 20" xfId="28780"/>
    <cellStyle name="Table Heading Centred 3 2 2 21" xfId="28781"/>
    <cellStyle name="Table Heading Centred 3 2 2 22" xfId="28782"/>
    <cellStyle name="Table Heading Centred 3 2 2 23" xfId="28783"/>
    <cellStyle name="Table Heading Centred 3 2 2 24" xfId="28784"/>
    <cellStyle name="Table Heading Centred 3 2 2 25" xfId="28785"/>
    <cellStyle name="Table Heading Centred 3 2 2 26" xfId="28786"/>
    <cellStyle name="Table Heading Centred 3 2 2 27" xfId="28787"/>
    <cellStyle name="Table Heading Centred 3 2 2 28" xfId="28788"/>
    <cellStyle name="Table Heading Centred 3 2 2 29" xfId="28789"/>
    <cellStyle name="Table Heading Centred 3 2 2 3" xfId="28790"/>
    <cellStyle name="Table Heading Centred 3 2 2 30" xfId="28791"/>
    <cellStyle name="Table Heading Centred 3 2 2 31" xfId="28792"/>
    <cellStyle name="Table Heading Centred 3 2 2 32" xfId="28793"/>
    <cellStyle name="Table Heading Centred 3 2 2 4" xfId="28794"/>
    <cellStyle name="Table Heading Centred 3 2 2 5" xfId="28795"/>
    <cellStyle name="Table Heading Centred 3 2 2 6" xfId="28796"/>
    <cellStyle name="Table Heading Centred 3 2 2 7" xfId="28797"/>
    <cellStyle name="Table Heading Centred 3 2 2 8" xfId="28798"/>
    <cellStyle name="Table Heading Centred 3 2 2 9" xfId="28799"/>
    <cellStyle name="Table Heading Centred 3 2 20" xfId="28800"/>
    <cellStyle name="Table Heading Centred 3 2 21" xfId="28801"/>
    <cellStyle name="Table Heading Centred 3 2 22" xfId="28802"/>
    <cellStyle name="Table Heading Centred 3 2 23" xfId="28803"/>
    <cellStyle name="Table Heading Centred 3 2 24" xfId="28804"/>
    <cellStyle name="Table Heading Centred 3 2 25" xfId="28805"/>
    <cellStyle name="Table Heading Centred 3 2 26" xfId="28806"/>
    <cellStyle name="Table Heading Centred 3 2 27" xfId="28807"/>
    <cellStyle name="Table Heading Centred 3 2 28" xfId="28808"/>
    <cellStyle name="Table Heading Centred 3 2 29" xfId="28809"/>
    <cellStyle name="Table Heading Centred 3 2 3" xfId="28810"/>
    <cellStyle name="Table Heading Centred 3 2 30" xfId="28811"/>
    <cellStyle name="Table Heading Centred 3 2 31" xfId="28812"/>
    <cellStyle name="Table Heading Centred 3 2 32" xfId="28813"/>
    <cellStyle name="Table Heading Centred 3 2 33" xfId="28814"/>
    <cellStyle name="Table Heading Centred 3 2 34" xfId="28815"/>
    <cellStyle name="Table Heading Centred 3 2 35" xfId="39206"/>
    <cellStyle name="Table Heading Centred 3 2 4" xfId="28816"/>
    <cellStyle name="Table Heading Centred 3 2 5" xfId="28817"/>
    <cellStyle name="Table Heading Centred 3 2 6" xfId="28818"/>
    <cellStyle name="Table Heading Centred 3 2 7" xfId="28819"/>
    <cellStyle name="Table Heading Centred 3 2 8" xfId="28820"/>
    <cellStyle name="Table Heading Centred 3 2 9" xfId="28821"/>
    <cellStyle name="Table Heading Centred 3 20" xfId="28822"/>
    <cellStyle name="Table Heading Centred 3 21" xfId="28823"/>
    <cellStyle name="Table Heading Centred 3 22" xfId="28824"/>
    <cellStyle name="Table Heading Centred 3 23" xfId="28825"/>
    <cellStyle name="Table Heading Centred 3 24" xfId="28826"/>
    <cellStyle name="Table Heading Centred 3 25" xfId="28827"/>
    <cellStyle name="Table Heading Centred 3 26" xfId="28828"/>
    <cellStyle name="Table Heading Centred 3 27" xfId="28829"/>
    <cellStyle name="Table Heading Centred 3 28" xfId="28830"/>
    <cellStyle name="Table Heading Centred 3 29" xfId="28831"/>
    <cellStyle name="Table Heading Centred 3 3" xfId="28832"/>
    <cellStyle name="Table Heading Centred 3 3 10" xfId="28833"/>
    <cellStyle name="Table Heading Centred 3 3 11" xfId="28834"/>
    <cellStyle name="Table Heading Centred 3 3 12" xfId="28835"/>
    <cellStyle name="Table Heading Centred 3 3 13" xfId="28836"/>
    <cellStyle name="Table Heading Centred 3 3 14" xfId="28837"/>
    <cellStyle name="Table Heading Centred 3 3 15" xfId="28838"/>
    <cellStyle name="Table Heading Centred 3 3 16" xfId="28839"/>
    <cellStyle name="Table Heading Centred 3 3 17" xfId="28840"/>
    <cellStyle name="Table Heading Centred 3 3 18" xfId="28841"/>
    <cellStyle name="Table Heading Centred 3 3 19" xfId="28842"/>
    <cellStyle name="Table Heading Centred 3 3 2" xfId="28843"/>
    <cellStyle name="Table Heading Centred 3 3 20" xfId="28844"/>
    <cellStyle name="Table Heading Centred 3 3 21" xfId="28845"/>
    <cellStyle name="Table Heading Centred 3 3 22" xfId="28846"/>
    <cellStyle name="Table Heading Centred 3 3 23" xfId="28847"/>
    <cellStyle name="Table Heading Centred 3 3 24" xfId="28848"/>
    <cellStyle name="Table Heading Centred 3 3 25" xfId="28849"/>
    <cellStyle name="Table Heading Centred 3 3 26" xfId="28850"/>
    <cellStyle name="Table Heading Centred 3 3 27" xfId="28851"/>
    <cellStyle name="Table Heading Centred 3 3 28" xfId="28852"/>
    <cellStyle name="Table Heading Centred 3 3 29" xfId="28853"/>
    <cellStyle name="Table Heading Centred 3 3 3" xfId="28854"/>
    <cellStyle name="Table Heading Centred 3 3 30" xfId="28855"/>
    <cellStyle name="Table Heading Centred 3 3 31" xfId="28856"/>
    <cellStyle name="Table Heading Centred 3 3 32" xfId="28857"/>
    <cellStyle name="Table Heading Centred 3 3 4" xfId="28858"/>
    <cellStyle name="Table Heading Centred 3 3 5" xfId="28859"/>
    <cellStyle name="Table Heading Centred 3 3 6" xfId="28860"/>
    <cellStyle name="Table Heading Centred 3 3 7" xfId="28861"/>
    <cellStyle name="Table Heading Centred 3 3 8" xfId="28862"/>
    <cellStyle name="Table Heading Centred 3 3 9" xfId="28863"/>
    <cellStyle name="Table Heading Centred 3 30" xfId="28864"/>
    <cellStyle name="Table Heading Centred 3 31" xfId="28865"/>
    <cellStyle name="Table Heading Centred 3 32" xfId="28866"/>
    <cellStyle name="Table Heading Centred 3 33" xfId="28867"/>
    <cellStyle name="Table Heading Centred 3 34" xfId="28868"/>
    <cellStyle name="Table Heading Centred 3 35" xfId="28869"/>
    <cellStyle name="Table Heading Centred 3 36" xfId="39205"/>
    <cellStyle name="Table Heading Centred 3 4" xfId="28870"/>
    <cellStyle name="Table Heading Centred 3 5" xfId="28871"/>
    <cellStyle name="Table Heading Centred 3 6" xfId="28872"/>
    <cellStyle name="Table Heading Centred 3 7" xfId="28873"/>
    <cellStyle name="Table Heading Centred 3 8" xfId="28874"/>
    <cellStyle name="Table Heading Centred 3 9" xfId="28875"/>
    <cellStyle name="Table Heading Centred 4" xfId="28876"/>
    <cellStyle name="Table Heading Centred 4 10" xfId="28877"/>
    <cellStyle name="Table Heading Centred 4 11" xfId="28878"/>
    <cellStyle name="Table Heading Centred 4 12" xfId="28879"/>
    <cellStyle name="Table Heading Centred 4 13" xfId="28880"/>
    <cellStyle name="Table Heading Centred 4 14" xfId="28881"/>
    <cellStyle name="Table Heading Centred 4 15" xfId="28882"/>
    <cellStyle name="Table Heading Centred 4 16" xfId="28883"/>
    <cellStyle name="Table Heading Centred 4 17" xfId="28884"/>
    <cellStyle name="Table Heading Centred 4 18" xfId="28885"/>
    <cellStyle name="Table Heading Centred 4 19" xfId="28886"/>
    <cellStyle name="Table Heading Centred 4 2" xfId="28887"/>
    <cellStyle name="Table Heading Centred 4 2 10" xfId="28888"/>
    <cellStyle name="Table Heading Centred 4 2 11" xfId="28889"/>
    <cellStyle name="Table Heading Centred 4 2 12" xfId="28890"/>
    <cellStyle name="Table Heading Centred 4 2 13" xfId="28891"/>
    <cellStyle name="Table Heading Centred 4 2 14" xfId="28892"/>
    <cellStyle name="Table Heading Centred 4 2 15" xfId="28893"/>
    <cellStyle name="Table Heading Centred 4 2 16" xfId="28894"/>
    <cellStyle name="Table Heading Centred 4 2 17" xfId="28895"/>
    <cellStyle name="Table Heading Centred 4 2 18" xfId="28896"/>
    <cellStyle name="Table Heading Centred 4 2 19" xfId="28897"/>
    <cellStyle name="Table Heading Centred 4 2 2" xfId="28898"/>
    <cellStyle name="Table Heading Centred 4 2 2 10" xfId="28899"/>
    <cellStyle name="Table Heading Centred 4 2 2 11" xfId="28900"/>
    <cellStyle name="Table Heading Centred 4 2 2 12" xfId="28901"/>
    <cellStyle name="Table Heading Centred 4 2 2 13" xfId="28902"/>
    <cellStyle name="Table Heading Centred 4 2 2 14" xfId="28903"/>
    <cellStyle name="Table Heading Centred 4 2 2 15" xfId="28904"/>
    <cellStyle name="Table Heading Centred 4 2 2 16" xfId="28905"/>
    <cellStyle name="Table Heading Centred 4 2 2 17" xfId="28906"/>
    <cellStyle name="Table Heading Centred 4 2 2 18" xfId="28907"/>
    <cellStyle name="Table Heading Centred 4 2 2 19" xfId="28908"/>
    <cellStyle name="Table Heading Centred 4 2 2 2" xfId="28909"/>
    <cellStyle name="Table Heading Centred 4 2 2 20" xfId="28910"/>
    <cellStyle name="Table Heading Centred 4 2 2 21" xfId="28911"/>
    <cellStyle name="Table Heading Centred 4 2 2 22" xfId="28912"/>
    <cellStyle name="Table Heading Centred 4 2 2 23" xfId="28913"/>
    <cellStyle name="Table Heading Centred 4 2 2 24" xfId="28914"/>
    <cellStyle name="Table Heading Centred 4 2 2 25" xfId="28915"/>
    <cellStyle name="Table Heading Centred 4 2 2 26" xfId="28916"/>
    <cellStyle name="Table Heading Centred 4 2 2 27" xfId="28917"/>
    <cellStyle name="Table Heading Centred 4 2 2 28" xfId="28918"/>
    <cellStyle name="Table Heading Centred 4 2 2 29" xfId="28919"/>
    <cellStyle name="Table Heading Centred 4 2 2 3" xfId="28920"/>
    <cellStyle name="Table Heading Centred 4 2 2 30" xfId="28921"/>
    <cellStyle name="Table Heading Centred 4 2 2 31" xfId="28922"/>
    <cellStyle name="Table Heading Centred 4 2 2 32" xfId="28923"/>
    <cellStyle name="Table Heading Centred 4 2 2 4" xfId="28924"/>
    <cellStyle name="Table Heading Centred 4 2 2 5" xfId="28925"/>
    <cellStyle name="Table Heading Centred 4 2 2 6" xfId="28926"/>
    <cellStyle name="Table Heading Centred 4 2 2 7" xfId="28927"/>
    <cellStyle name="Table Heading Centred 4 2 2 8" xfId="28928"/>
    <cellStyle name="Table Heading Centred 4 2 2 9" xfId="28929"/>
    <cellStyle name="Table Heading Centred 4 2 20" xfId="28930"/>
    <cellStyle name="Table Heading Centred 4 2 21" xfId="28931"/>
    <cellStyle name="Table Heading Centred 4 2 22" xfId="28932"/>
    <cellStyle name="Table Heading Centred 4 2 23" xfId="28933"/>
    <cellStyle name="Table Heading Centred 4 2 24" xfId="28934"/>
    <cellStyle name="Table Heading Centred 4 2 25" xfId="28935"/>
    <cellStyle name="Table Heading Centred 4 2 26" xfId="28936"/>
    <cellStyle name="Table Heading Centred 4 2 27" xfId="28937"/>
    <cellStyle name="Table Heading Centred 4 2 28" xfId="28938"/>
    <cellStyle name="Table Heading Centred 4 2 29" xfId="28939"/>
    <cellStyle name="Table Heading Centred 4 2 3" xfId="28940"/>
    <cellStyle name="Table Heading Centred 4 2 30" xfId="28941"/>
    <cellStyle name="Table Heading Centred 4 2 31" xfId="28942"/>
    <cellStyle name="Table Heading Centred 4 2 32" xfId="28943"/>
    <cellStyle name="Table Heading Centred 4 2 33" xfId="28944"/>
    <cellStyle name="Table Heading Centred 4 2 34" xfId="28945"/>
    <cellStyle name="Table Heading Centred 4 2 35" xfId="39208"/>
    <cellStyle name="Table Heading Centred 4 2 4" xfId="28946"/>
    <cellStyle name="Table Heading Centred 4 2 5" xfId="28947"/>
    <cellStyle name="Table Heading Centred 4 2 6" xfId="28948"/>
    <cellStyle name="Table Heading Centred 4 2 7" xfId="28949"/>
    <cellStyle name="Table Heading Centred 4 2 8" xfId="28950"/>
    <cellStyle name="Table Heading Centred 4 2 9" xfId="28951"/>
    <cellStyle name="Table Heading Centred 4 20" xfId="28952"/>
    <cellStyle name="Table Heading Centred 4 21" xfId="28953"/>
    <cellStyle name="Table Heading Centred 4 22" xfId="28954"/>
    <cellStyle name="Table Heading Centred 4 23" xfId="28955"/>
    <cellStyle name="Table Heading Centred 4 24" xfId="28956"/>
    <cellStyle name="Table Heading Centred 4 25" xfId="28957"/>
    <cellStyle name="Table Heading Centred 4 26" xfId="28958"/>
    <cellStyle name="Table Heading Centred 4 27" xfId="28959"/>
    <cellStyle name="Table Heading Centred 4 28" xfId="28960"/>
    <cellStyle name="Table Heading Centred 4 29" xfId="28961"/>
    <cellStyle name="Table Heading Centred 4 3" xfId="28962"/>
    <cellStyle name="Table Heading Centred 4 3 10" xfId="28963"/>
    <cellStyle name="Table Heading Centred 4 3 11" xfId="28964"/>
    <cellStyle name="Table Heading Centred 4 3 12" xfId="28965"/>
    <cellStyle name="Table Heading Centred 4 3 13" xfId="28966"/>
    <cellStyle name="Table Heading Centred 4 3 14" xfId="28967"/>
    <cellStyle name="Table Heading Centred 4 3 15" xfId="28968"/>
    <cellStyle name="Table Heading Centred 4 3 16" xfId="28969"/>
    <cellStyle name="Table Heading Centred 4 3 17" xfId="28970"/>
    <cellStyle name="Table Heading Centred 4 3 18" xfId="28971"/>
    <cellStyle name="Table Heading Centred 4 3 19" xfId="28972"/>
    <cellStyle name="Table Heading Centred 4 3 2" xfId="28973"/>
    <cellStyle name="Table Heading Centred 4 3 20" xfId="28974"/>
    <cellStyle name="Table Heading Centred 4 3 21" xfId="28975"/>
    <cellStyle name="Table Heading Centred 4 3 22" xfId="28976"/>
    <cellStyle name="Table Heading Centred 4 3 23" xfId="28977"/>
    <cellStyle name="Table Heading Centred 4 3 24" xfId="28978"/>
    <cellStyle name="Table Heading Centred 4 3 25" xfId="28979"/>
    <cellStyle name="Table Heading Centred 4 3 26" xfId="28980"/>
    <cellStyle name="Table Heading Centred 4 3 27" xfId="28981"/>
    <cellStyle name="Table Heading Centred 4 3 28" xfId="28982"/>
    <cellStyle name="Table Heading Centred 4 3 29" xfId="28983"/>
    <cellStyle name="Table Heading Centred 4 3 3" xfId="28984"/>
    <cellStyle name="Table Heading Centred 4 3 30" xfId="28985"/>
    <cellStyle name="Table Heading Centred 4 3 31" xfId="28986"/>
    <cellStyle name="Table Heading Centred 4 3 32" xfId="28987"/>
    <cellStyle name="Table Heading Centred 4 3 4" xfId="28988"/>
    <cellStyle name="Table Heading Centred 4 3 5" xfId="28989"/>
    <cellStyle name="Table Heading Centred 4 3 6" xfId="28990"/>
    <cellStyle name="Table Heading Centred 4 3 7" xfId="28991"/>
    <cellStyle name="Table Heading Centred 4 3 8" xfId="28992"/>
    <cellStyle name="Table Heading Centred 4 3 9" xfId="28993"/>
    <cellStyle name="Table Heading Centred 4 30" xfId="28994"/>
    <cellStyle name="Table Heading Centred 4 31" xfId="28995"/>
    <cellStyle name="Table Heading Centred 4 32" xfId="28996"/>
    <cellStyle name="Table Heading Centred 4 33" xfId="28997"/>
    <cellStyle name="Table Heading Centred 4 34" xfId="28998"/>
    <cellStyle name="Table Heading Centred 4 35" xfId="28999"/>
    <cellStyle name="Table Heading Centred 4 36" xfId="39207"/>
    <cellStyle name="Table Heading Centred 4 4" xfId="29000"/>
    <cellStyle name="Table Heading Centred 4 5" xfId="29001"/>
    <cellStyle name="Table Heading Centred 4 6" xfId="29002"/>
    <cellStyle name="Table Heading Centred 4 7" xfId="29003"/>
    <cellStyle name="Table Heading Centred 4 8" xfId="29004"/>
    <cellStyle name="Table Heading Centred 4 9" xfId="29005"/>
    <cellStyle name="Table Heading Centred 5" xfId="29006"/>
    <cellStyle name="Table Heading Centred 5 10" xfId="29007"/>
    <cellStyle name="Table Heading Centred 5 11" xfId="29008"/>
    <cellStyle name="Table Heading Centred 5 12" xfId="29009"/>
    <cellStyle name="Table Heading Centred 5 13" xfId="29010"/>
    <cellStyle name="Table Heading Centred 5 14" xfId="29011"/>
    <cellStyle name="Table Heading Centred 5 15" xfId="29012"/>
    <cellStyle name="Table Heading Centred 5 16" xfId="29013"/>
    <cellStyle name="Table Heading Centred 5 17" xfId="29014"/>
    <cellStyle name="Table Heading Centred 5 18" xfId="29015"/>
    <cellStyle name="Table Heading Centred 5 19" xfId="29016"/>
    <cellStyle name="Table Heading Centred 5 2" xfId="29017"/>
    <cellStyle name="Table Heading Centred 5 2 10" xfId="29018"/>
    <cellStyle name="Table Heading Centred 5 2 11" xfId="29019"/>
    <cellStyle name="Table Heading Centred 5 2 12" xfId="29020"/>
    <cellStyle name="Table Heading Centred 5 2 13" xfId="29021"/>
    <cellStyle name="Table Heading Centred 5 2 14" xfId="29022"/>
    <cellStyle name="Table Heading Centred 5 2 15" xfId="29023"/>
    <cellStyle name="Table Heading Centred 5 2 16" xfId="29024"/>
    <cellStyle name="Table Heading Centred 5 2 17" xfId="29025"/>
    <cellStyle name="Table Heading Centred 5 2 18" xfId="29026"/>
    <cellStyle name="Table Heading Centred 5 2 19" xfId="29027"/>
    <cellStyle name="Table Heading Centred 5 2 2" xfId="29028"/>
    <cellStyle name="Table Heading Centred 5 2 2 10" xfId="29029"/>
    <cellStyle name="Table Heading Centred 5 2 2 11" xfId="29030"/>
    <cellStyle name="Table Heading Centred 5 2 2 12" xfId="29031"/>
    <cellStyle name="Table Heading Centred 5 2 2 13" xfId="29032"/>
    <cellStyle name="Table Heading Centred 5 2 2 14" xfId="29033"/>
    <cellStyle name="Table Heading Centred 5 2 2 15" xfId="29034"/>
    <cellStyle name="Table Heading Centred 5 2 2 16" xfId="29035"/>
    <cellStyle name="Table Heading Centred 5 2 2 17" xfId="29036"/>
    <cellStyle name="Table Heading Centred 5 2 2 18" xfId="29037"/>
    <cellStyle name="Table Heading Centred 5 2 2 19" xfId="29038"/>
    <cellStyle name="Table Heading Centred 5 2 2 2" xfId="29039"/>
    <cellStyle name="Table Heading Centred 5 2 2 20" xfId="29040"/>
    <cellStyle name="Table Heading Centred 5 2 2 21" xfId="29041"/>
    <cellStyle name="Table Heading Centred 5 2 2 22" xfId="29042"/>
    <cellStyle name="Table Heading Centred 5 2 2 23" xfId="29043"/>
    <cellStyle name="Table Heading Centred 5 2 2 24" xfId="29044"/>
    <cellStyle name="Table Heading Centred 5 2 2 25" xfId="29045"/>
    <cellStyle name="Table Heading Centred 5 2 2 26" xfId="29046"/>
    <cellStyle name="Table Heading Centred 5 2 2 27" xfId="29047"/>
    <cellStyle name="Table Heading Centred 5 2 2 28" xfId="29048"/>
    <cellStyle name="Table Heading Centred 5 2 2 29" xfId="29049"/>
    <cellStyle name="Table Heading Centred 5 2 2 3" xfId="29050"/>
    <cellStyle name="Table Heading Centred 5 2 2 30" xfId="29051"/>
    <cellStyle name="Table Heading Centred 5 2 2 31" xfId="29052"/>
    <cellStyle name="Table Heading Centred 5 2 2 32" xfId="29053"/>
    <cellStyle name="Table Heading Centred 5 2 2 4" xfId="29054"/>
    <cellStyle name="Table Heading Centred 5 2 2 5" xfId="29055"/>
    <cellStyle name="Table Heading Centred 5 2 2 6" xfId="29056"/>
    <cellStyle name="Table Heading Centred 5 2 2 7" xfId="29057"/>
    <cellStyle name="Table Heading Centred 5 2 2 8" xfId="29058"/>
    <cellStyle name="Table Heading Centred 5 2 2 9" xfId="29059"/>
    <cellStyle name="Table Heading Centred 5 2 20" xfId="29060"/>
    <cellStyle name="Table Heading Centred 5 2 21" xfId="29061"/>
    <cellStyle name="Table Heading Centred 5 2 22" xfId="29062"/>
    <cellStyle name="Table Heading Centred 5 2 23" xfId="29063"/>
    <cellStyle name="Table Heading Centred 5 2 24" xfId="29064"/>
    <cellStyle name="Table Heading Centred 5 2 25" xfId="29065"/>
    <cellStyle name="Table Heading Centred 5 2 26" xfId="29066"/>
    <cellStyle name="Table Heading Centred 5 2 27" xfId="29067"/>
    <cellStyle name="Table Heading Centred 5 2 28" xfId="29068"/>
    <cellStyle name="Table Heading Centred 5 2 29" xfId="29069"/>
    <cellStyle name="Table Heading Centred 5 2 3" xfId="29070"/>
    <cellStyle name="Table Heading Centred 5 2 30" xfId="29071"/>
    <cellStyle name="Table Heading Centred 5 2 31" xfId="29072"/>
    <cellStyle name="Table Heading Centred 5 2 32" xfId="29073"/>
    <cellStyle name="Table Heading Centred 5 2 33" xfId="29074"/>
    <cellStyle name="Table Heading Centred 5 2 34" xfId="29075"/>
    <cellStyle name="Table Heading Centred 5 2 35" xfId="39210"/>
    <cellStyle name="Table Heading Centred 5 2 4" xfId="29076"/>
    <cellStyle name="Table Heading Centred 5 2 5" xfId="29077"/>
    <cellStyle name="Table Heading Centred 5 2 6" xfId="29078"/>
    <cellStyle name="Table Heading Centred 5 2 7" xfId="29079"/>
    <cellStyle name="Table Heading Centred 5 2 8" xfId="29080"/>
    <cellStyle name="Table Heading Centred 5 2 9" xfId="29081"/>
    <cellStyle name="Table Heading Centred 5 20" xfId="29082"/>
    <cellStyle name="Table Heading Centred 5 21" xfId="29083"/>
    <cellStyle name="Table Heading Centred 5 22" xfId="29084"/>
    <cellStyle name="Table Heading Centred 5 23" xfId="29085"/>
    <cellStyle name="Table Heading Centred 5 24" xfId="29086"/>
    <cellStyle name="Table Heading Centred 5 25" xfId="29087"/>
    <cellStyle name="Table Heading Centred 5 26" xfId="29088"/>
    <cellStyle name="Table Heading Centred 5 27" xfId="29089"/>
    <cellStyle name="Table Heading Centred 5 28" xfId="29090"/>
    <cellStyle name="Table Heading Centred 5 29" xfId="29091"/>
    <cellStyle name="Table Heading Centred 5 3" xfId="29092"/>
    <cellStyle name="Table Heading Centred 5 3 10" xfId="29093"/>
    <cellStyle name="Table Heading Centred 5 3 11" xfId="29094"/>
    <cellStyle name="Table Heading Centred 5 3 12" xfId="29095"/>
    <cellStyle name="Table Heading Centred 5 3 13" xfId="29096"/>
    <cellStyle name="Table Heading Centred 5 3 14" xfId="29097"/>
    <cellStyle name="Table Heading Centred 5 3 15" xfId="29098"/>
    <cellStyle name="Table Heading Centred 5 3 16" xfId="29099"/>
    <cellStyle name="Table Heading Centred 5 3 17" xfId="29100"/>
    <cellStyle name="Table Heading Centred 5 3 18" xfId="29101"/>
    <cellStyle name="Table Heading Centred 5 3 19" xfId="29102"/>
    <cellStyle name="Table Heading Centred 5 3 2" xfId="29103"/>
    <cellStyle name="Table Heading Centred 5 3 2 10" xfId="29104"/>
    <cellStyle name="Table Heading Centred 5 3 2 11" xfId="29105"/>
    <cellStyle name="Table Heading Centred 5 3 2 12" xfId="29106"/>
    <cellStyle name="Table Heading Centred 5 3 2 13" xfId="29107"/>
    <cellStyle name="Table Heading Centred 5 3 2 14" xfId="29108"/>
    <cellStyle name="Table Heading Centred 5 3 2 15" xfId="29109"/>
    <cellStyle name="Table Heading Centred 5 3 2 16" xfId="29110"/>
    <cellStyle name="Table Heading Centred 5 3 2 17" xfId="29111"/>
    <cellStyle name="Table Heading Centred 5 3 2 18" xfId="29112"/>
    <cellStyle name="Table Heading Centred 5 3 2 19" xfId="29113"/>
    <cellStyle name="Table Heading Centred 5 3 2 2" xfId="29114"/>
    <cellStyle name="Table Heading Centred 5 3 2 20" xfId="29115"/>
    <cellStyle name="Table Heading Centred 5 3 2 21" xfId="29116"/>
    <cellStyle name="Table Heading Centred 5 3 2 22" xfId="29117"/>
    <cellStyle name="Table Heading Centred 5 3 2 23" xfId="29118"/>
    <cellStyle name="Table Heading Centred 5 3 2 24" xfId="29119"/>
    <cellStyle name="Table Heading Centred 5 3 2 25" xfId="29120"/>
    <cellStyle name="Table Heading Centred 5 3 2 26" xfId="29121"/>
    <cellStyle name="Table Heading Centred 5 3 2 27" xfId="29122"/>
    <cellStyle name="Table Heading Centred 5 3 2 28" xfId="29123"/>
    <cellStyle name="Table Heading Centred 5 3 2 29" xfId="29124"/>
    <cellStyle name="Table Heading Centred 5 3 2 3" xfId="29125"/>
    <cellStyle name="Table Heading Centred 5 3 2 30" xfId="29126"/>
    <cellStyle name="Table Heading Centred 5 3 2 31" xfId="29127"/>
    <cellStyle name="Table Heading Centred 5 3 2 32" xfId="29128"/>
    <cellStyle name="Table Heading Centred 5 3 2 4" xfId="29129"/>
    <cellStyle name="Table Heading Centred 5 3 2 5" xfId="29130"/>
    <cellStyle name="Table Heading Centred 5 3 2 6" xfId="29131"/>
    <cellStyle name="Table Heading Centred 5 3 2 7" xfId="29132"/>
    <cellStyle name="Table Heading Centred 5 3 2 8" xfId="29133"/>
    <cellStyle name="Table Heading Centred 5 3 2 9" xfId="29134"/>
    <cellStyle name="Table Heading Centred 5 3 20" xfId="29135"/>
    <cellStyle name="Table Heading Centred 5 3 21" xfId="29136"/>
    <cellStyle name="Table Heading Centred 5 3 22" xfId="29137"/>
    <cellStyle name="Table Heading Centred 5 3 23" xfId="29138"/>
    <cellStyle name="Table Heading Centred 5 3 24" xfId="29139"/>
    <cellStyle name="Table Heading Centred 5 3 25" xfId="29140"/>
    <cellStyle name="Table Heading Centred 5 3 26" xfId="29141"/>
    <cellStyle name="Table Heading Centred 5 3 27" xfId="29142"/>
    <cellStyle name="Table Heading Centred 5 3 28" xfId="29143"/>
    <cellStyle name="Table Heading Centred 5 3 29" xfId="29144"/>
    <cellStyle name="Table Heading Centred 5 3 3" xfId="29145"/>
    <cellStyle name="Table Heading Centred 5 3 30" xfId="29146"/>
    <cellStyle name="Table Heading Centred 5 3 31" xfId="29147"/>
    <cellStyle name="Table Heading Centred 5 3 32" xfId="29148"/>
    <cellStyle name="Table Heading Centred 5 3 33" xfId="29149"/>
    <cellStyle name="Table Heading Centred 5 3 34" xfId="29150"/>
    <cellStyle name="Table Heading Centred 5 3 35" xfId="39211"/>
    <cellStyle name="Table Heading Centred 5 3 4" xfId="29151"/>
    <cellStyle name="Table Heading Centred 5 3 5" xfId="29152"/>
    <cellStyle name="Table Heading Centred 5 3 6" xfId="29153"/>
    <cellStyle name="Table Heading Centred 5 3 7" xfId="29154"/>
    <cellStyle name="Table Heading Centred 5 3 8" xfId="29155"/>
    <cellStyle name="Table Heading Centred 5 3 9" xfId="29156"/>
    <cellStyle name="Table Heading Centred 5 30" xfId="29157"/>
    <cellStyle name="Table Heading Centred 5 31" xfId="29158"/>
    <cellStyle name="Table Heading Centred 5 32" xfId="29159"/>
    <cellStyle name="Table Heading Centred 5 33" xfId="29160"/>
    <cellStyle name="Table Heading Centred 5 34" xfId="29161"/>
    <cellStyle name="Table Heading Centred 5 35" xfId="29162"/>
    <cellStyle name="Table Heading Centred 5 36" xfId="29163"/>
    <cellStyle name="Table Heading Centred 5 37" xfId="39209"/>
    <cellStyle name="Table Heading Centred 5 4" xfId="29164"/>
    <cellStyle name="Table Heading Centred 5 4 10" xfId="29165"/>
    <cellStyle name="Table Heading Centred 5 4 11" xfId="29166"/>
    <cellStyle name="Table Heading Centred 5 4 12" xfId="29167"/>
    <cellStyle name="Table Heading Centred 5 4 13" xfId="29168"/>
    <cellStyle name="Table Heading Centred 5 4 14" xfId="40020"/>
    <cellStyle name="Table Heading Centred 5 4 2" xfId="29169"/>
    <cellStyle name="Table Heading Centred 5 4 3" xfId="29170"/>
    <cellStyle name="Table Heading Centred 5 4 4" xfId="29171"/>
    <cellStyle name="Table Heading Centred 5 4 5" xfId="29172"/>
    <cellStyle name="Table Heading Centred 5 4 6" xfId="29173"/>
    <cellStyle name="Table Heading Centred 5 4 7" xfId="29174"/>
    <cellStyle name="Table Heading Centred 5 4 8" xfId="29175"/>
    <cellStyle name="Table Heading Centred 5 4 9" xfId="29176"/>
    <cellStyle name="Table Heading Centred 5 5" xfId="29177"/>
    <cellStyle name="Table Heading Centred 5 6" xfId="29178"/>
    <cellStyle name="Table Heading Centred 5 7" xfId="29179"/>
    <cellStyle name="Table Heading Centred 5 8" xfId="29180"/>
    <cellStyle name="Table Heading Centred 5 9" xfId="29181"/>
    <cellStyle name="Table Heading Centred 6" xfId="29182"/>
    <cellStyle name="Table Heading Centred 6 10" xfId="29183"/>
    <cellStyle name="Table Heading Centred 6 11" xfId="29184"/>
    <cellStyle name="Table Heading Centred 6 12" xfId="29185"/>
    <cellStyle name="Table Heading Centred 6 13" xfId="29186"/>
    <cellStyle name="Table Heading Centred 6 2" xfId="29187"/>
    <cellStyle name="Table Heading Centred 6 3" xfId="29188"/>
    <cellStyle name="Table Heading Centred 6 4" xfId="29189"/>
    <cellStyle name="Table Heading Centred 6 5" xfId="29190"/>
    <cellStyle name="Table Heading Centred 6 6" xfId="29191"/>
    <cellStyle name="Table Heading Centred 6 7" xfId="29192"/>
    <cellStyle name="Table Heading Centred 6 8" xfId="29193"/>
    <cellStyle name="Table Heading Centred 6 9" xfId="29194"/>
    <cellStyle name="Table Heading Centred 7" xfId="29195"/>
    <cellStyle name="Table Heading Centred 8" xfId="38551"/>
    <cellStyle name="Table Rows" xfId="440"/>
    <cellStyle name="Table Rows 2" xfId="29196"/>
    <cellStyle name="Table Rows 2 10" xfId="29197"/>
    <cellStyle name="Table Rows 2 11" xfId="29198"/>
    <cellStyle name="Table Rows 2 12" xfId="29199"/>
    <cellStyle name="Table Rows 2 13" xfId="29200"/>
    <cellStyle name="Table Rows 2 14" xfId="29201"/>
    <cellStyle name="Table Rows 2 15" xfId="29202"/>
    <cellStyle name="Table Rows 2 16" xfId="29203"/>
    <cellStyle name="Table Rows 2 17" xfId="29204"/>
    <cellStyle name="Table Rows 2 18" xfId="29205"/>
    <cellStyle name="Table Rows 2 19" xfId="29206"/>
    <cellStyle name="Table Rows 2 2" xfId="29207"/>
    <cellStyle name="Table Rows 2 2 10" xfId="29208"/>
    <cellStyle name="Table Rows 2 2 11" xfId="29209"/>
    <cellStyle name="Table Rows 2 2 12" xfId="29210"/>
    <cellStyle name="Table Rows 2 2 13" xfId="29211"/>
    <cellStyle name="Table Rows 2 2 14" xfId="29212"/>
    <cellStyle name="Table Rows 2 2 15" xfId="29213"/>
    <cellStyle name="Table Rows 2 2 16" xfId="29214"/>
    <cellStyle name="Table Rows 2 2 17" xfId="29215"/>
    <cellStyle name="Table Rows 2 2 18" xfId="29216"/>
    <cellStyle name="Table Rows 2 2 19" xfId="29217"/>
    <cellStyle name="Table Rows 2 2 2" xfId="29218"/>
    <cellStyle name="Table Rows 2 2 2 10" xfId="29219"/>
    <cellStyle name="Table Rows 2 2 2 11" xfId="29220"/>
    <cellStyle name="Table Rows 2 2 2 12" xfId="29221"/>
    <cellStyle name="Table Rows 2 2 2 13" xfId="29222"/>
    <cellStyle name="Table Rows 2 2 2 14" xfId="29223"/>
    <cellStyle name="Table Rows 2 2 2 15" xfId="29224"/>
    <cellStyle name="Table Rows 2 2 2 16" xfId="29225"/>
    <cellStyle name="Table Rows 2 2 2 17" xfId="29226"/>
    <cellStyle name="Table Rows 2 2 2 18" xfId="29227"/>
    <cellStyle name="Table Rows 2 2 2 19" xfId="29228"/>
    <cellStyle name="Table Rows 2 2 2 2" xfId="29229"/>
    <cellStyle name="Table Rows 2 2 2 2 10" xfId="29230"/>
    <cellStyle name="Table Rows 2 2 2 2 11" xfId="29231"/>
    <cellStyle name="Table Rows 2 2 2 2 12" xfId="29232"/>
    <cellStyle name="Table Rows 2 2 2 2 13" xfId="29233"/>
    <cellStyle name="Table Rows 2 2 2 2 14" xfId="29234"/>
    <cellStyle name="Table Rows 2 2 2 2 15" xfId="29235"/>
    <cellStyle name="Table Rows 2 2 2 2 16" xfId="29236"/>
    <cellStyle name="Table Rows 2 2 2 2 17" xfId="29237"/>
    <cellStyle name="Table Rows 2 2 2 2 18" xfId="29238"/>
    <cellStyle name="Table Rows 2 2 2 2 19" xfId="29239"/>
    <cellStyle name="Table Rows 2 2 2 2 2" xfId="29240"/>
    <cellStyle name="Table Rows 2 2 2 2 20" xfId="29241"/>
    <cellStyle name="Table Rows 2 2 2 2 21" xfId="29242"/>
    <cellStyle name="Table Rows 2 2 2 2 22" xfId="29243"/>
    <cellStyle name="Table Rows 2 2 2 2 23" xfId="29244"/>
    <cellStyle name="Table Rows 2 2 2 2 24" xfId="29245"/>
    <cellStyle name="Table Rows 2 2 2 2 25" xfId="29246"/>
    <cellStyle name="Table Rows 2 2 2 2 26" xfId="29247"/>
    <cellStyle name="Table Rows 2 2 2 2 27" xfId="29248"/>
    <cellStyle name="Table Rows 2 2 2 2 28" xfId="29249"/>
    <cellStyle name="Table Rows 2 2 2 2 29" xfId="29250"/>
    <cellStyle name="Table Rows 2 2 2 2 3" xfId="29251"/>
    <cellStyle name="Table Rows 2 2 2 2 30" xfId="29252"/>
    <cellStyle name="Table Rows 2 2 2 2 31" xfId="29253"/>
    <cellStyle name="Table Rows 2 2 2 2 32" xfId="29254"/>
    <cellStyle name="Table Rows 2 2 2 2 4" xfId="29255"/>
    <cellStyle name="Table Rows 2 2 2 2 5" xfId="29256"/>
    <cellStyle name="Table Rows 2 2 2 2 6" xfId="29257"/>
    <cellStyle name="Table Rows 2 2 2 2 7" xfId="29258"/>
    <cellStyle name="Table Rows 2 2 2 2 8" xfId="29259"/>
    <cellStyle name="Table Rows 2 2 2 2 9" xfId="29260"/>
    <cellStyle name="Table Rows 2 2 2 20" xfId="29261"/>
    <cellStyle name="Table Rows 2 2 2 21" xfId="29262"/>
    <cellStyle name="Table Rows 2 2 2 22" xfId="29263"/>
    <cellStyle name="Table Rows 2 2 2 23" xfId="29264"/>
    <cellStyle name="Table Rows 2 2 2 24" xfId="29265"/>
    <cellStyle name="Table Rows 2 2 2 25" xfId="29266"/>
    <cellStyle name="Table Rows 2 2 2 26" xfId="29267"/>
    <cellStyle name="Table Rows 2 2 2 27" xfId="29268"/>
    <cellStyle name="Table Rows 2 2 2 28" xfId="29269"/>
    <cellStyle name="Table Rows 2 2 2 29" xfId="29270"/>
    <cellStyle name="Table Rows 2 2 2 3" xfId="29271"/>
    <cellStyle name="Table Rows 2 2 2 30" xfId="29272"/>
    <cellStyle name="Table Rows 2 2 2 31" xfId="29273"/>
    <cellStyle name="Table Rows 2 2 2 32" xfId="29274"/>
    <cellStyle name="Table Rows 2 2 2 33" xfId="29275"/>
    <cellStyle name="Table Rows 2 2 2 34" xfId="29276"/>
    <cellStyle name="Table Rows 2 2 2 35" xfId="39214"/>
    <cellStyle name="Table Rows 2 2 2 4" xfId="29277"/>
    <cellStyle name="Table Rows 2 2 2 5" xfId="29278"/>
    <cellStyle name="Table Rows 2 2 2 6" xfId="29279"/>
    <cellStyle name="Table Rows 2 2 2 7" xfId="29280"/>
    <cellStyle name="Table Rows 2 2 2 8" xfId="29281"/>
    <cellStyle name="Table Rows 2 2 2 9" xfId="29282"/>
    <cellStyle name="Table Rows 2 2 20" xfId="29283"/>
    <cellStyle name="Table Rows 2 2 21" xfId="29284"/>
    <cellStyle name="Table Rows 2 2 22" xfId="29285"/>
    <cellStyle name="Table Rows 2 2 23" xfId="29286"/>
    <cellStyle name="Table Rows 2 2 24" xfId="29287"/>
    <cellStyle name="Table Rows 2 2 25" xfId="29288"/>
    <cellStyle name="Table Rows 2 2 26" xfId="29289"/>
    <cellStyle name="Table Rows 2 2 27" xfId="29290"/>
    <cellStyle name="Table Rows 2 2 28" xfId="29291"/>
    <cellStyle name="Table Rows 2 2 29" xfId="29292"/>
    <cellStyle name="Table Rows 2 2 3" xfId="29293"/>
    <cellStyle name="Table Rows 2 2 3 10" xfId="29294"/>
    <cellStyle name="Table Rows 2 2 3 11" xfId="29295"/>
    <cellStyle name="Table Rows 2 2 3 12" xfId="29296"/>
    <cellStyle name="Table Rows 2 2 3 13" xfId="29297"/>
    <cellStyle name="Table Rows 2 2 3 14" xfId="29298"/>
    <cellStyle name="Table Rows 2 2 3 15" xfId="29299"/>
    <cellStyle name="Table Rows 2 2 3 16" xfId="29300"/>
    <cellStyle name="Table Rows 2 2 3 17" xfId="29301"/>
    <cellStyle name="Table Rows 2 2 3 18" xfId="29302"/>
    <cellStyle name="Table Rows 2 2 3 19" xfId="29303"/>
    <cellStyle name="Table Rows 2 2 3 2" xfId="29304"/>
    <cellStyle name="Table Rows 2 2 3 20" xfId="29305"/>
    <cellStyle name="Table Rows 2 2 3 21" xfId="29306"/>
    <cellStyle name="Table Rows 2 2 3 22" xfId="29307"/>
    <cellStyle name="Table Rows 2 2 3 23" xfId="29308"/>
    <cellStyle name="Table Rows 2 2 3 24" xfId="29309"/>
    <cellStyle name="Table Rows 2 2 3 25" xfId="29310"/>
    <cellStyle name="Table Rows 2 2 3 26" xfId="29311"/>
    <cellStyle name="Table Rows 2 2 3 27" xfId="29312"/>
    <cellStyle name="Table Rows 2 2 3 28" xfId="29313"/>
    <cellStyle name="Table Rows 2 2 3 29" xfId="29314"/>
    <cellStyle name="Table Rows 2 2 3 3" xfId="29315"/>
    <cellStyle name="Table Rows 2 2 3 30" xfId="29316"/>
    <cellStyle name="Table Rows 2 2 3 31" xfId="29317"/>
    <cellStyle name="Table Rows 2 2 3 32" xfId="29318"/>
    <cellStyle name="Table Rows 2 2 3 4" xfId="29319"/>
    <cellStyle name="Table Rows 2 2 3 5" xfId="29320"/>
    <cellStyle name="Table Rows 2 2 3 6" xfId="29321"/>
    <cellStyle name="Table Rows 2 2 3 7" xfId="29322"/>
    <cellStyle name="Table Rows 2 2 3 8" xfId="29323"/>
    <cellStyle name="Table Rows 2 2 3 9" xfId="29324"/>
    <cellStyle name="Table Rows 2 2 30" xfId="29325"/>
    <cellStyle name="Table Rows 2 2 31" xfId="29326"/>
    <cellStyle name="Table Rows 2 2 32" xfId="29327"/>
    <cellStyle name="Table Rows 2 2 33" xfId="29328"/>
    <cellStyle name="Table Rows 2 2 34" xfId="29329"/>
    <cellStyle name="Table Rows 2 2 35" xfId="29330"/>
    <cellStyle name="Table Rows 2 2 36" xfId="39213"/>
    <cellStyle name="Table Rows 2 2 4" xfId="29331"/>
    <cellStyle name="Table Rows 2 2 5" xfId="29332"/>
    <cellStyle name="Table Rows 2 2 6" xfId="29333"/>
    <cellStyle name="Table Rows 2 2 7" xfId="29334"/>
    <cellStyle name="Table Rows 2 2 8" xfId="29335"/>
    <cellStyle name="Table Rows 2 2 9" xfId="29336"/>
    <cellStyle name="Table Rows 2 20" xfId="29337"/>
    <cellStyle name="Table Rows 2 21" xfId="29338"/>
    <cellStyle name="Table Rows 2 22" xfId="29339"/>
    <cellStyle name="Table Rows 2 23" xfId="29340"/>
    <cellStyle name="Table Rows 2 24" xfId="29341"/>
    <cellStyle name="Table Rows 2 25" xfId="29342"/>
    <cellStyle name="Table Rows 2 26" xfId="29343"/>
    <cellStyle name="Table Rows 2 27" xfId="29344"/>
    <cellStyle name="Table Rows 2 28" xfId="29345"/>
    <cellStyle name="Table Rows 2 29" xfId="29346"/>
    <cellStyle name="Table Rows 2 3" xfId="29347"/>
    <cellStyle name="Table Rows 2 3 10" xfId="29348"/>
    <cellStyle name="Table Rows 2 3 11" xfId="29349"/>
    <cellStyle name="Table Rows 2 3 12" xfId="29350"/>
    <cellStyle name="Table Rows 2 3 13" xfId="29351"/>
    <cellStyle name="Table Rows 2 3 14" xfId="29352"/>
    <cellStyle name="Table Rows 2 3 15" xfId="29353"/>
    <cellStyle name="Table Rows 2 3 16" xfId="29354"/>
    <cellStyle name="Table Rows 2 3 17" xfId="29355"/>
    <cellStyle name="Table Rows 2 3 18" xfId="29356"/>
    <cellStyle name="Table Rows 2 3 19" xfId="29357"/>
    <cellStyle name="Table Rows 2 3 2" xfId="29358"/>
    <cellStyle name="Table Rows 2 3 2 10" xfId="29359"/>
    <cellStyle name="Table Rows 2 3 2 11" xfId="29360"/>
    <cellStyle name="Table Rows 2 3 2 12" xfId="29361"/>
    <cellStyle name="Table Rows 2 3 2 13" xfId="29362"/>
    <cellStyle name="Table Rows 2 3 2 14" xfId="29363"/>
    <cellStyle name="Table Rows 2 3 2 15" xfId="29364"/>
    <cellStyle name="Table Rows 2 3 2 16" xfId="29365"/>
    <cellStyle name="Table Rows 2 3 2 17" xfId="29366"/>
    <cellStyle name="Table Rows 2 3 2 18" xfId="29367"/>
    <cellStyle name="Table Rows 2 3 2 19" xfId="29368"/>
    <cellStyle name="Table Rows 2 3 2 2" xfId="29369"/>
    <cellStyle name="Table Rows 2 3 2 2 10" xfId="29370"/>
    <cellStyle name="Table Rows 2 3 2 2 11" xfId="29371"/>
    <cellStyle name="Table Rows 2 3 2 2 12" xfId="29372"/>
    <cellStyle name="Table Rows 2 3 2 2 13" xfId="29373"/>
    <cellStyle name="Table Rows 2 3 2 2 14" xfId="29374"/>
    <cellStyle name="Table Rows 2 3 2 2 15" xfId="29375"/>
    <cellStyle name="Table Rows 2 3 2 2 16" xfId="29376"/>
    <cellStyle name="Table Rows 2 3 2 2 17" xfId="29377"/>
    <cellStyle name="Table Rows 2 3 2 2 18" xfId="29378"/>
    <cellStyle name="Table Rows 2 3 2 2 19" xfId="29379"/>
    <cellStyle name="Table Rows 2 3 2 2 2" xfId="29380"/>
    <cellStyle name="Table Rows 2 3 2 2 20" xfId="29381"/>
    <cellStyle name="Table Rows 2 3 2 2 21" xfId="29382"/>
    <cellStyle name="Table Rows 2 3 2 2 22" xfId="29383"/>
    <cellStyle name="Table Rows 2 3 2 2 23" xfId="29384"/>
    <cellStyle name="Table Rows 2 3 2 2 24" xfId="29385"/>
    <cellStyle name="Table Rows 2 3 2 2 25" xfId="29386"/>
    <cellStyle name="Table Rows 2 3 2 2 26" xfId="29387"/>
    <cellStyle name="Table Rows 2 3 2 2 27" xfId="29388"/>
    <cellStyle name="Table Rows 2 3 2 2 28" xfId="29389"/>
    <cellStyle name="Table Rows 2 3 2 2 29" xfId="29390"/>
    <cellStyle name="Table Rows 2 3 2 2 3" xfId="29391"/>
    <cellStyle name="Table Rows 2 3 2 2 30" xfId="29392"/>
    <cellStyle name="Table Rows 2 3 2 2 31" xfId="29393"/>
    <cellStyle name="Table Rows 2 3 2 2 32" xfId="29394"/>
    <cellStyle name="Table Rows 2 3 2 2 4" xfId="29395"/>
    <cellStyle name="Table Rows 2 3 2 2 5" xfId="29396"/>
    <cellStyle name="Table Rows 2 3 2 2 6" xfId="29397"/>
    <cellStyle name="Table Rows 2 3 2 2 7" xfId="29398"/>
    <cellStyle name="Table Rows 2 3 2 2 8" xfId="29399"/>
    <cellStyle name="Table Rows 2 3 2 2 9" xfId="29400"/>
    <cellStyle name="Table Rows 2 3 2 20" xfId="29401"/>
    <cellStyle name="Table Rows 2 3 2 21" xfId="29402"/>
    <cellStyle name="Table Rows 2 3 2 22" xfId="29403"/>
    <cellStyle name="Table Rows 2 3 2 23" xfId="29404"/>
    <cellStyle name="Table Rows 2 3 2 24" xfId="29405"/>
    <cellStyle name="Table Rows 2 3 2 25" xfId="29406"/>
    <cellStyle name="Table Rows 2 3 2 26" xfId="29407"/>
    <cellStyle name="Table Rows 2 3 2 27" xfId="29408"/>
    <cellStyle name="Table Rows 2 3 2 28" xfId="29409"/>
    <cellStyle name="Table Rows 2 3 2 29" xfId="29410"/>
    <cellStyle name="Table Rows 2 3 2 3" xfId="29411"/>
    <cellStyle name="Table Rows 2 3 2 30" xfId="29412"/>
    <cellStyle name="Table Rows 2 3 2 31" xfId="29413"/>
    <cellStyle name="Table Rows 2 3 2 32" xfId="29414"/>
    <cellStyle name="Table Rows 2 3 2 33" xfId="29415"/>
    <cellStyle name="Table Rows 2 3 2 34" xfId="29416"/>
    <cellStyle name="Table Rows 2 3 2 35" xfId="39216"/>
    <cellStyle name="Table Rows 2 3 2 4" xfId="29417"/>
    <cellStyle name="Table Rows 2 3 2 5" xfId="29418"/>
    <cellStyle name="Table Rows 2 3 2 6" xfId="29419"/>
    <cellStyle name="Table Rows 2 3 2 7" xfId="29420"/>
    <cellStyle name="Table Rows 2 3 2 8" xfId="29421"/>
    <cellStyle name="Table Rows 2 3 2 9" xfId="29422"/>
    <cellStyle name="Table Rows 2 3 20" xfId="29423"/>
    <cellStyle name="Table Rows 2 3 21" xfId="29424"/>
    <cellStyle name="Table Rows 2 3 22" xfId="29425"/>
    <cellStyle name="Table Rows 2 3 23" xfId="29426"/>
    <cellStyle name="Table Rows 2 3 24" xfId="29427"/>
    <cellStyle name="Table Rows 2 3 25" xfId="29428"/>
    <cellStyle name="Table Rows 2 3 26" xfId="29429"/>
    <cellStyle name="Table Rows 2 3 27" xfId="29430"/>
    <cellStyle name="Table Rows 2 3 28" xfId="29431"/>
    <cellStyle name="Table Rows 2 3 29" xfId="29432"/>
    <cellStyle name="Table Rows 2 3 3" xfId="29433"/>
    <cellStyle name="Table Rows 2 3 3 10" xfId="29434"/>
    <cellStyle name="Table Rows 2 3 3 11" xfId="29435"/>
    <cellStyle name="Table Rows 2 3 3 12" xfId="29436"/>
    <cellStyle name="Table Rows 2 3 3 13" xfId="29437"/>
    <cellStyle name="Table Rows 2 3 3 14" xfId="29438"/>
    <cellStyle name="Table Rows 2 3 3 15" xfId="29439"/>
    <cellStyle name="Table Rows 2 3 3 16" xfId="29440"/>
    <cellStyle name="Table Rows 2 3 3 17" xfId="29441"/>
    <cellStyle name="Table Rows 2 3 3 18" xfId="29442"/>
    <cellStyle name="Table Rows 2 3 3 19" xfId="29443"/>
    <cellStyle name="Table Rows 2 3 3 2" xfId="29444"/>
    <cellStyle name="Table Rows 2 3 3 20" xfId="29445"/>
    <cellStyle name="Table Rows 2 3 3 21" xfId="29446"/>
    <cellStyle name="Table Rows 2 3 3 22" xfId="29447"/>
    <cellStyle name="Table Rows 2 3 3 23" xfId="29448"/>
    <cellStyle name="Table Rows 2 3 3 24" xfId="29449"/>
    <cellStyle name="Table Rows 2 3 3 25" xfId="29450"/>
    <cellStyle name="Table Rows 2 3 3 26" xfId="29451"/>
    <cellStyle name="Table Rows 2 3 3 27" xfId="29452"/>
    <cellStyle name="Table Rows 2 3 3 28" xfId="29453"/>
    <cellStyle name="Table Rows 2 3 3 29" xfId="29454"/>
    <cellStyle name="Table Rows 2 3 3 3" xfId="29455"/>
    <cellStyle name="Table Rows 2 3 3 30" xfId="29456"/>
    <cellStyle name="Table Rows 2 3 3 31" xfId="29457"/>
    <cellStyle name="Table Rows 2 3 3 32" xfId="29458"/>
    <cellStyle name="Table Rows 2 3 3 4" xfId="29459"/>
    <cellStyle name="Table Rows 2 3 3 5" xfId="29460"/>
    <cellStyle name="Table Rows 2 3 3 6" xfId="29461"/>
    <cellStyle name="Table Rows 2 3 3 7" xfId="29462"/>
    <cellStyle name="Table Rows 2 3 3 8" xfId="29463"/>
    <cellStyle name="Table Rows 2 3 3 9" xfId="29464"/>
    <cellStyle name="Table Rows 2 3 30" xfId="29465"/>
    <cellStyle name="Table Rows 2 3 31" xfId="29466"/>
    <cellStyle name="Table Rows 2 3 32" xfId="29467"/>
    <cellStyle name="Table Rows 2 3 33" xfId="29468"/>
    <cellStyle name="Table Rows 2 3 34" xfId="29469"/>
    <cellStyle name="Table Rows 2 3 35" xfId="29470"/>
    <cellStyle name="Table Rows 2 3 36" xfId="39215"/>
    <cellStyle name="Table Rows 2 3 4" xfId="29471"/>
    <cellStyle name="Table Rows 2 3 5" xfId="29472"/>
    <cellStyle name="Table Rows 2 3 6" xfId="29473"/>
    <cellStyle name="Table Rows 2 3 7" xfId="29474"/>
    <cellStyle name="Table Rows 2 3 8" xfId="29475"/>
    <cellStyle name="Table Rows 2 3 9" xfId="29476"/>
    <cellStyle name="Table Rows 2 30" xfId="29477"/>
    <cellStyle name="Table Rows 2 31" xfId="29478"/>
    <cellStyle name="Table Rows 2 32" xfId="29479"/>
    <cellStyle name="Table Rows 2 33" xfId="29480"/>
    <cellStyle name="Table Rows 2 34" xfId="29481"/>
    <cellStyle name="Table Rows 2 35" xfId="29482"/>
    <cellStyle name="Table Rows 2 36" xfId="29483"/>
    <cellStyle name="Table Rows 2 37" xfId="29484"/>
    <cellStyle name="Table Rows 2 38" xfId="29485"/>
    <cellStyle name="Table Rows 2 39" xfId="29486"/>
    <cellStyle name="Table Rows 2 4" xfId="29487"/>
    <cellStyle name="Table Rows 2 4 10" xfId="29488"/>
    <cellStyle name="Table Rows 2 4 11" xfId="29489"/>
    <cellStyle name="Table Rows 2 4 12" xfId="29490"/>
    <cellStyle name="Table Rows 2 4 13" xfId="29491"/>
    <cellStyle name="Table Rows 2 4 14" xfId="29492"/>
    <cellStyle name="Table Rows 2 4 15" xfId="29493"/>
    <cellStyle name="Table Rows 2 4 16" xfId="29494"/>
    <cellStyle name="Table Rows 2 4 17" xfId="29495"/>
    <cellStyle name="Table Rows 2 4 18" xfId="29496"/>
    <cellStyle name="Table Rows 2 4 19" xfId="29497"/>
    <cellStyle name="Table Rows 2 4 2" xfId="29498"/>
    <cellStyle name="Table Rows 2 4 2 10" xfId="29499"/>
    <cellStyle name="Table Rows 2 4 2 11" xfId="29500"/>
    <cellStyle name="Table Rows 2 4 2 12" xfId="29501"/>
    <cellStyle name="Table Rows 2 4 2 13" xfId="29502"/>
    <cellStyle name="Table Rows 2 4 2 14" xfId="29503"/>
    <cellStyle name="Table Rows 2 4 2 15" xfId="29504"/>
    <cellStyle name="Table Rows 2 4 2 16" xfId="29505"/>
    <cellStyle name="Table Rows 2 4 2 17" xfId="29506"/>
    <cellStyle name="Table Rows 2 4 2 18" xfId="29507"/>
    <cellStyle name="Table Rows 2 4 2 19" xfId="29508"/>
    <cellStyle name="Table Rows 2 4 2 2" xfId="29509"/>
    <cellStyle name="Table Rows 2 4 2 2 10" xfId="29510"/>
    <cellStyle name="Table Rows 2 4 2 2 11" xfId="29511"/>
    <cellStyle name="Table Rows 2 4 2 2 12" xfId="29512"/>
    <cellStyle name="Table Rows 2 4 2 2 13" xfId="29513"/>
    <cellStyle name="Table Rows 2 4 2 2 14" xfId="29514"/>
    <cellStyle name="Table Rows 2 4 2 2 15" xfId="29515"/>
    <cellStyle name="Table Rows 2 4 2 2 16" xfId="29516"/>
    <cellStyle name="Table Rows 2 4 2 2 17" xfId="29517"/>
    <cellStyle name="Table Rows 2 4 2 2 18" xfId="29518"/>
    <cellStyle name="Table Rows 2 4 2 2 19" xfId="29519"/>
    <cellStyle name="Table Rows 2 4 2 2 2" xfId="29520"/>
    <cellStyle name="Table Rows 2 4 2 2 20" xfId="29521"/>
    <cellStyle name="Table Rows 2 4 2 2 21" xfId="29522"/>
    <cellStyle name="Table Rows 2 4 2 2 22" xfId="29523"/>
    <cellStyle name="Table Rows 2 4 2 2 23" xfId="29524"/>
    <cellStyle name="Table Rows 2 4 2 2 24" xfId="29525"/>
    <cellStyle name="Table Rows 2 4 2 2 25" xfId="29526"/>
    <cellStyle name="Table Rows 2 4 2 2 26" xfId="29527"/>
    <cellStyle name="Table Rows 2 4 2 2 27" xfId="29528"/>
    <cellStyle name="Table Rows 2 4 2 2 28" xfId="29529"/>
    <cellStyle name="Table Rows 2 4 2 2 29" xfId="29530"/>
    <cellStyle name="Table Rows 2 4 2 2 3" xfId="29531"/>
    <cellStyle name="Table Rows 2 4 2 2 30" xfId="29532"/>
    <cellStyle name="Table Rows 2 4 2 2 31" xfId="29533"/>
    <cellStyle name="Table Rows 2 4 2 2 32" xfId="29534"/>
    <cellStyle name="Table Rows 2 4 2 2 4" xfId="29535"/>
    <cellStyle name="Table Rows 2 4 2 2 5" xfId="29536"/>
    <cellStyle name="Table Rows 2 4 2 2 6" xfId="29537"/>
    <cellStyle name="Table Rows 2 4 2 2 7" xfId="29538"/>
    <cellStyle name="Table Rows 2 4 2 2 8" xfId="29539"/>
    <cellStyle name="Table Rows 2 4 2 2 9" xfId="29540"/>
    <cellStyle name="Table Rows 2 4 2 20" xfId="29541"/>
    <cellStyle name="Table Rows 2 4 2 21" xfId="29542"/>
    <cellStyle name="Table Rows 2 4 2 22" xfId="29543"/>
    <cellStyle name="Table Rows 2 4 2 23" xfId="29544"/>
    <cellStyle name="Table Rows 2 4 2 24" xfId="29545"/>
    <cellStyle name="Table Rows 2 4 2 25" xfId="29546"/>
    <cellStyle name="Table Rows 2 4 2 26" xfId="29547"/>
    <cellStyle name="Table Rows 2 4 2 27" xfId="29548"/>
    <cellStyle name="Table Rows 2 4 2 28" xfId="29549"/>
    <cellStyle name="Table Rows 2 4 2 29" xfId="29550"/>
    <cellStyle name="Table Rows 2 4 2 3" xfId="29551"/>
    <cellStyle name="Table Rows 2 4 2 30" xfId="29552"/>
    <cellStyle name="Table Rows 2 4 2 31" xfId="29553"/>
    <cellStyle name="Table Rows 2 4 2 32" xfId="29554"/>
    <cellStyle name="Table Rows 2 4 2 33" xfId="29555"/>
    <cellStyle name="Table Rows 2 4 2 34" xfId="29556"/>
    <cellStyle name="Table Rows 2 4 2 35" xfId="39218"/>
    <cellStyle name="Table Rows 2 4 2 4" xfId="29557"/>
    <cellStyle name="Table Rows 2 4 2 5" xfId="29558"/>
    <cellStyle name="Table Rows 2 4 2 6" xfId="29559"/>
    <cellStyle name="Table Rows 2 4 2 7" xfId="29560"/>
    <cellStyle name="Table Rows 2 4 2 8" xfId="29561"/>
    <cellStyle name="Table Rows 2 4 2 9" xfId="29562"/>
    <cellStyle name="Table Rows 2 4 20" xfId="29563"/>
    <cellStyle name="Table Rows 2 4 21" xfId="29564"/>
    <cellStyle name="Table Rows 2 4 22" xfId="29565"/>
    <cellStyle name="Table Rows 2 4 23" xfId="29566"/>
    <cellStyle name="Table Rows 2 4 24" xfId="29567"/>
    <cellStyle name="Table Rows 2 4 25" xfId="29568"/>
    <cellStyle name="Table Rows 2 4 26" xfId="29569"/>
    <cellStyle name="Table Rows 2 4 27" xfId="29570"/>
    <cellStyle name="Table Rows 2 4 28" xfId="29571"/>
    <cellStyle name="Table Rows 2 4 29" xfId="29572"/>
    <cellStyle name="Table Rows 2 4 3" xfId="29573"/>
    <cellStyle name="Table Rows 2 4 3 10" xfId="29574"/>
    <cellStyle name="Table Rows 2 4 3 11" xfId="29575"/>
    <cellStyle name="Table Rows 2 4 3 12" xfId="29576"/>
    <cellStyle name="Table Rows 2 4 3 13" xfId="29577"/>
    <cellStyle name="Table Rows 2 4 3 14" xfId="29578"/>
    <cellStyle name="Table Rows 2 4 3 15" xfId="29579"/>
    <cellStyle name="Table Rows 2 4 3 16" xfId="29580"/>
    <cellStyle name="Table Rows 2 4 3 17" xfId="29581"/>
    <cellStyle name="Table Rows 2 4 3 18" xfId="29582"/>
    <cellStyle name="Table Rows 2 4 3 19" xfId="29583"/>
    <cellStyle name="Table Rows 2 4 3 2" xfId="29584"/>
    <cellStyle name="Table Rows 2 4 3 2 10" xfId="29585"/>
    <cellStyle name="Table Rows 2 4 3 2 11" xfId="29586"/>
    <cellStyle name="Table Rows 2 4 3 2 12" xfId="29587"/>
    <cellStyle name="Table Rows 2 4 3 2 13" xfId="29588"/>
    <cellStyle name="Table Rows 2 4 3 2 14" xfId="29589"/>
    <cellStyle name="Table Rows 2 4 3 2 15" xfId="29590"/>
    <cellStyle name="Table Rows 2 4 3 2 16" xfId="29591"/>
    <cellStyle name="Table Rows 2 4 3 2 17" xfId="29592"/>
    <cellStyle name="Table Rows 2 4 3 2 18" xfId="29593"/>
    <cellStyle name="Table Rows 2 4 3 2 19" xfId="29594"/>
    <cellStyle name="Table Rows 2 4 3 2 2" xfId="29595"/>
    <cellStyle name="Table Rows 2 4 3 2 20" xfId="29596"/>
    <cellStyle name="Table Rows 2 4 3 2 21" xfId="29597"/>
    <cellStyle name="Table Rows 2 4 3 2 22" xfId="29598"/>
    <cellStyle name="Table Rows 2 4 3 2 23" xfId="29599"/>
    <cellStyle name="Table Rows 2 4 3 2 24" xfId="29600"/>
    <cellStyle name="Table Rows 2 4 3 2 25" xfId="29601"/>
    <cellStyle name="Table Rows 2 4 3 2 26" xfId="29602"/>
    <cellStyle name="Table Rows 2 4 3 2 27" xfId="29603"/>
    <cellStyle name="Table Rows 2 4 3 2 28" xfId="29604"/>
    <cellStyle name="Table Rows 2 4 3 2 29" xfId="29605"/>
    <cellStyle name="Table Rows 2 4 3 2 3" xfId="29606"/>
    <cellStyle name="Table Rows 2 4 3 2 30" xfId="29607"/>
    <cellStyle name="Table Rows 2 4 3 2 31" xfId="29608"/>
    <cellStyle name="Table Rows 2 4 3 2 32" xfId="29609"/>
    <cellStyle name="Table Rows 2 4 3 2 4" xfId="29610"/>
    <cellStyle name="Table Rows 2 4 3 2 5" xfId="29611"/>
    <cellStyle name="Table Rows 2 4 3 2 6" xfId="29612"/>
    <cellStyle name="Table Rows 2 4 3 2 7" xfId="29613"/>
    <cellStyle name="Table Rows 2 4 3 2 8" xfId="29614"/>
    <cellStyle name="Table Rows 2 4 3 2 9" xfId="29615"/>
    <cellStyle name="Table Rows 2 4 3 20" xfId="29616"/>
    <cellStyle name="Table Rows 2 4 3 21" xfId="29617"/>
    <cellStyle name="Table Rows 2 4 3 22" xfId="29618"/>
    <cellStyle name="Table Rows 2 4 3 23" xfId="29619"/>
    <cellStyle name="Table Rows 2 4 3 24" xfId="29620"/>
    <cellStyle name="Table Rows 2 4 3 25" xfId="29621"/>
    <cellStyle name="Table Rows 2 4 3 26" xfId="29622"/>
    <cellStyle name="Table Rows 2 4 3 27" xfId="29623"/>
    <cellStyle name="Table Rows 2 4 3 28" xfId="29624"/>
    <cellStyle name="Table Rows 2 4 3 29" xfId="29625"/>
    <cellStyle name="Table Rows 2 4 3 3" xfId="29626"/>
    <cellStyle name="Table Rows 2 4 3 30" xfId="29627"/>
    <cellStyle name="Table Rows 2 4 3 31" xfId="29628"/>
    <cellStyle name="Table Rows 2 4 3 32" xfId="29629"/>
    <cellStyle name="Table Rows 2 4 3 33" xfId="29630"/>
    <cellStyle name="Table Rows 2 4 3 34" xfId="29631"/>
    <cellStyle name="Table Rows 2 4 3 35" xfId="39219"/>
    <cellStyle name="Table Rows 2 4 3 4" xfId="29632"/>
    <cellStyle name="Table Rows 2 4 3 5" xfId="29633"/>
    <cellStyle name="Table Rows 2 4 3 6" xfId="29634"/>
    <cellStyle name="Table Rows 2 4 3 7" xfId="29635"/>
    <cellStyle name="Table Rows 2 4 3 8" xfId="29636"/>
    <cellStyle name="Table Rows 2 4 3 9" xfId="29637"/>
    <cellStyle name="Table Rows 2 4 30" xfId="29638"/>
    <cellStyle name="Table Rows 2 4 31" xfId="29639"/>
    <cellStyle name="Table Rows 2 4 32" xfId="29640"/>
    <cellStyle name="Table Rows 2 4 33" xfId="29641"/>
    <cellStyle name="Table Rows 2 4 34" xfId="29642"/>
    <cellStyle name="Table Rows 2 4 35" xfId="29643"/>
    <cellStyle name="Table Rows 2 4 36" xfId="29644"/>
    <cellStyle name="Table Rows 2 4 37" xfId="39217"/>
    <cellStyle name="Table Rows 2 4 4" xfId="29645"/>
    <cellStyle name="Table Rows 2 4 4 10" xfId="29646"/>
    <cellStyle name="Table Rows 2 4 4 11" xfId="29647"/>
    <cellStyle name="Table Rows 2 4 4 12" xfId="29648"/>
    <cellStyle name="Table Rows 2 4 4 13" xfId="29649"/>
    <cellStyle name="Table Rows 2 4 4 14" xfId="39902"/>
    <cellStyle name="Table Rows 2 4 4 2" xfId="29650"/>
    <cellStyle name="Table Rows 2 4 4 3" xfId="29651"/>
    <cellStyle name="Table Rows 2 4 4 4" xfId="29652"/>
    <cellStyle name="Table Rows 2 4 4 5" xfId="29653"/>
    <cellStyle name="Table Rows 2 4 4 6" xfId="29654"/>
    <cellStyle name="Table Rows 2 4 4 7" xfId="29655"/>
    <cellStyle name="Table Rows 2 4 4 8" xfId="29656"/>
    <cellStyle name="Table Rows 2 4 4 9" xfId="29657"/>
    <cellStyle name="Table Rows 2 4 5" xfId="29658"/>
    <cellStyle name="Table Rows 2 4 6" xfId="29659"/>
    <cellStyle name="Table Rows 2 4 7" xfId="29660"/>
    <cellStyle name="Table Rows 2 4 8" xfId="29661"/>
    <cellStyle name="Table Rows 2 4 9" xfId="29662"/>
    <cellStyle name="Table Rows 2 40" xfId="29663"/>
    <cellStyle name="Table Rows 2 41" xfId="39212"/>
    <cellStyle name="Table Rows 2 5" xfId="29664"/>
    <cellStyle name="Table Rows 2 5 10" xfId="29665"/>
    <cellStyle name="Table Rows 2 5 11" xfId="29666"/>
    <cellStyle name="Table Rows 2 5 12" xfId="29667"/>
    <cellStyle name="Table Rows 2 5 13" xfId="29668"/>
    <cellStyle name="Table Rows 2 5 14" xfId="29669"/>
    <cellStyle name="Table Rows 2 5 15" xfId="29670"/>
    <cellStyle name="Table Rows 2 5 16" xfId="29671"/>
    <cellStyle name="Table Rows 2 5 17" xfId="29672"/>
    <cellStyle name="Table Rows 2 5 18" xfId="29673"/>
    <cellStyle name="Table Rows 2 5 19" xfId="29674"/>
    <cellStyle name="Table Rows 2 5 2" xfId="29675"/>
    <cellStyle name="Table Rows 2 5 2 10" xfId="29676"/>
    <cellStyle name="Table Rows 2 5 2 11" xfId="29677"/>
    <cellStyle name="Table Rows 2 5 2 12" xfId="29678"/>
    <cellStyle name="Table Rows 2 5 2 13" xfId="29679"/>
    <cellStyle name="Table Rows 2 5 2 14" xfId="40029"/>
    <cellStyle name="Table Rows 2 5 2 2" xfId="29680"/>
    <cellStyle name="Table Rows 2 5 2 3" xfId="29681"/>
    <cellStyle name="Table Rows 2 5 2 4" xfId="29682"/>
    <cellStyle name="Table Rows 2 5 2 5" xfId="29683"/>
    <cellStyle name="Table Rows 2 5 2 6" xfId="29684"/>
    <cellStyle name="Table Rows 2 5 2 7" xfId="29685"/>
    <cellStyle name="Table Rows 2 5 2 8" xfId="29686"/>
    <cellStyle name="Table Rows 2 5 2 9" xfId="29687"/>
    <cellStyle name="Table Rows 2 5 20" xfId="29688"/>
    <cellStyle name="Table Rows 2 5 21" xfId="29689"/>
    <cellStyle name="Table Rows 2 5 22" xfId="29690"/>
    <cellStyle name="Table Rows 2 5 23" xfId="29691"/>
    <cellStyle name="Table Rows 2 5 24" xfId="29692"/>
    <cellStyle name="Table Rows 2 5 25" xfId="29693"/>
    <cellStyle name="Table Rows 2 5 26" xfId="29694"/>
    <cellStyle name="Table Rows 2 5 27" xfId="29695"/>
    <cellStyle name="Table Rows 2 5 28" xfId="29696"/>
    <cellStyle name="Table Rows 2 5 29" xfId="29697"/>
    <cellStyle name="Table Rows 2 5 3" xfId="29698"/>
    <cellStyle name="Table Rows 2 5 30" xfId="29699"/>
    <cellStyle name="Table Rows 2 5 31" xfId="29700"/>
    <cellStyle name="Table Rows 2 5 32" xfId="29701"/>
    <cellStyle name="Table Rows 2 5 33" xfId="29702"/>
    <cellStyle name="Table Rows 2 5 34" xfId="29703"/>
    <cellStyle name="Table Rows 2 5 35" xfId="39220"/>
    <cellStyle name="Table Rows 2 5 4" xfId="29704"/>
    <cellStyle name="Table Rows 2 5 5" xfId="29705"/>
    <cellStyle name="Table Rows 2 5 6" xfId="29706"/>
    <cellStyle name="Table Rows 2 5 7" xfId="29707"/>
    <cellStyle name="Table Rows 2 5 8" xfId="29708"/>
    <cellStyle name="Table Rows 2 5 9" xfId="29709"/>
    <cellStyle name="Table Rows 2 6" xfId="29710"/>
    <cellStyle name="Table Rows 2 6 10" xfId="29711"/>
    <cellStyle name="Table Rows 2 6 11" xfId="29712"/>
    <cellStyle name="Table Rows 2 6 12" xfId="29713"/>
    <cellStyle name="Table Rows 2 6 13" xfId="29714"/>
    <cellStyle name="Table Rows 2 6 14" xfId="29715"/>
    <cellStyle name="Table Rows 2 6 15" xfId="29716"/>
    <cellStyle name="Table Rows 2 6 16" xfId="29717"/>
    <cellStyle name="Table Rows 2 6 17" xfId="29718"/>
    <cellStyle name="Table Rows 2 6 18" xfId="29719"/>
    <cellStyle name="Table Rows 2 6 19" xfId="29720"/>
    <cellStyle name="Table Rows 2 6 2" xfId="29721"/>
    <cellStyle name="Table Rows 2 6 2 10" xfId="29722"/>
    <cellStyle name="Table Rows 2 6 2 11" xfId="29723"/>
    <cellStyle name="Table Rows 2 6 2 12" xfId="29724"/>
    <cellStyle name="Table Rows 2 6 2 13" xfId="29725"/>
    <cellStyle name="Table Rows 2 6 2 14" xfId="29726"/>
    <cellStyle name="Table Rows 2 6 2 15" xfId="29727"/>
    <cellStyle name="Table Rows 2 6 2 16" xfId="29728"/>
    <cellStyle name="Table Rows 2 6 2 17" xfId="29729"/>
    <cellStyle name="Table Rows 2 6 2 18" xfId="29730"/>
    <cellStyle name="Table Rows 2 6 2 19" xfId="29731"/>
    <cellStyle name="Table Rows 2 6 2 2" xfId="29732"/>
    <cellStyle name="Table Rows 2 6 2 20" xfId="29733"/>
    <cellStyle name="Table Rows 2 6 2 21" xfId="29734"/>
    <cellStyle name="Table Rows 2 6 2 22" xfId="29735"/>
    <cellStyle name="Table Rows 2 6 2 23" xfId="29736"/>
    <cellStyle name="Table Rows 2 6 2 24" xfId="29737"/>
    <cellStyle name="Table Rows 2 6 2 25" xfId="29738"/>
    <cellStyle name="Table Rows 2 6 2 26" xfId="29739"/>
    <cellStyle name="Table Rows 2 6 2 27" xfId="29740"/>
    <cellStyle name="Table Rows 2 6 2 28" xfId="29741"/>
    <cellStyle name="Table Rows 2 6 2 29" xfId="29742"/>
    <cellStyle name="Table Rows 2 6 2 3" xfId="29743"/>
    <cellStyle name="Table Rows 2 6 2 30" xfId="29744"/>
    <cellStyle name="Table Rows 2 6 2 31" xfId="29745"/>
    <cellStyle name="Table Rows 2 6 2 32" xfId="29746"/>
    <cellStyle name="Table Rows 2 6 2 4" xfId="29747"/>
    <cellStyle name="Table Rows 2 6 2 5" xfId="29748"/>
    <cellStyle name="Table Rows 2 6 2 6" xfId="29749"/>
    <cellStyle name="Table Rows 2 6 2 7" xfId="29750"/>
    <cellStyle name="Table Rows 2 6 2 8" xfId="29751"/>
    <cellStyle name="Table Rows 2 6 2 9" xfId="29752"/>
    <cellStyle name="Table Rows 2 6 20" xfId="29753"/>
    <cellStyle name="Table Rows 2 6 21" xfId="29754"/>
    <cellStyle name="Table Rows 2 6 22" xfId="29755"/>
    <cellStyle name="Table Rows 2 6 23" xfId="29756"/>
    <cellStyle name="Table Rows 2 6 24" xfId="29757"/>
    <cellStyle name="Table Rows 2 6 25" xfId="29758"/>
    <cellStyle name="Table Rows 2 6 26" xfId="29759"/>
    <cellStyle name="Table Rows 2 6 27" xfId="29760"/>
    <cellStyle name="Table Rows 2 6 28" xfId="29761"/>
    <cellStyle name="Table Rows 2 6 29" xfId="29762"/>
    <cellStyle name="Table Rows 2 6 3" xfId="29763"/>
    <cellStyle name="Table Rows 2 6 30" xfId="29764"/>
    <cellStyle name="Table Rows 2 6 31" xfId="29765"/>
    <cellStyle name="Table Rows 2 6 32" xfId="29766"/>
    <cellStyle name="Table Rows 2 6 33" xfId="29767"/>
    <cellStyle name="Table Rows 2 6 34" xfId="29768"/>
    <cellStyle name="Table Rows 2 6 35" xfId="39221"/>
    <cellStyle name="Table Rows 2 6 4" xfId="29769"/>
    <cellStyle name="Table Rows 2 6 5" xfId="29770"/>
    <cellStyle name="Table Rows 2 6 6" xfId="29771"/>
    <cellStyle name="Table Rows 2 6 7" xfId="29772"/>
    <cellStyle name="Table Rows 2 6 8" xfId="29773"/>
    <cellStyle name="Table Rows 2 6 9" xfId="29774"/>
    <cellStyle name="Table Rows 2 7" xfId="29775"/>
    <cellStyle name="Table Rows 2 7 10" xfId="29776"/>
    <cellStyle name="Table Rows 2 7 11" xfId="29777"/>
    <cellStyle name="Table Rows 2 7 12" xfId="29778"/>
    <cellStyle name="Table Rows 2 7 13" xfId="29779"/>
    <cellStyle name="Table Rows 2 7 14" xfId="39527"/>
    <cellStyle name="Table Rows 2 7 2" xfId="29780"/>
    <cellStyle name="Table Rows 2 7 3" xfId="29781"/>
    <cellStyle name="Table Rows 2 7 4" xfId="29782"/>
    <cellStyle name="Table Rows 2 7 5" xfId="29783"/>
    <cellStyle name="Table Rows 2 7 6" xfId="29784"/>
    <cellStyle name="Table Rows 2 7 7" xfId="29785"/>
    <cellStyle name="Table Rows 2 7 8" xfId="29786"/>
    <cellStyle name="Table Rows 2 7 9" xfId="29787"/>
    <cellStyle name="Table Rows 2 8" xfId="29788"/>
    <cellStyle name="Table Rows 2 8 10" xfId="29789"/>
    <cellStyle name="Table Rows 2 8 11" xfId="29790"/>
    <cellStyle name="Table Rows 2 8 12" xfId="29791"/>
    <cellStyle name="Table Rows 2 8 13" xfId="29792"/>
    <cellStyle name="Table Rows 2 8 14" xfId="29793"/>
    <cellStyle name="Table Rows 2 8 15" xfId="29794"/>
    <cellStyle name="Table Rows 2 8 16" xfId="29795"/>
    <cellStyle name="Table Rows 2 8 17" xfId="29796"/>
    <cellStyle name="Table Rows 2 8 18" xfId="29797"/>
    <cellStyle name="Table Rows 2 8 19" xfId="29798"/>
    <cellStyle name="Table Rows 2 8 2" xfId="29799"/>
    <cellStyle name="Table Rows 2 8 20" xfId="29800"/>
    <cellStyle name="Table Rows 2 8 21" xfId="29801"/>
    <cellStyle name="Table Rows 2 8 22" xfId="29802"/>
    <cellStyle name="Table Rows 2 8 23" xfId="29803"/>
    <cellStyle name="Table Rows 2 8 24" xfId="29804"/>
    <cellStyle name="Table Rows 2 8 25" xfId="29805"/>
    <cellStyle name="Table Rows 2 8 26" xfId="29806"/>
    <cellStyle name="Table Rows 2 8 27" xfId="29807"/>
    <cellStyle name="Table Rows 2 8 28" xfId="29808"/>
    <cellStyle name="Table Rows 2 8 29" xfId="29809"/>
    <cellStyle name="Table Rows 2 8 3" xfId="29810"/>
    <cellStyle name="Table Rows 2 8 30" xfId="29811"/>
    <cellStyle name="Table Rows 2 8 31" xfId="29812"/>
    <cellStyle name="Table Rows 2 8 32" xfId="29813"/>
    <cellStyle name="Table Rows 2 8 4" xfId="29814"/>
    <cellStyle name="Table Rows 2 8 5" xfId="29815"/>
    <cellStyle name="Table Rows 2 8 6" xfId="29816"/>
    <cellStyle name="Table Rows 2 8 7" xfId="29817"/>
    <cellStyle name="Table Rows 2 8 8" xfId="29818"/>
    <cellStyle name="Table Rows 2 8 9" xfId="29819"/>
    <cellStyle name="Table Rows 2 9" xfId="29820"/>
    <cellStyle name="Table Rows 3" xfId="29821"/>
    <cellStyle name="Table Rows 3 10" xfId="29822"/>
    <cellStyle name="Table Rows 3 11" xfId="29823"/>
    <cellStyle name="Table Rows 3 12" xfId="29824"/>
    <cellStyle name="Table Rows 3 13" xfId="29825"/>
    <cellStyle name="Table Rows 3 14" xfId="29826"/>
    <cellStyle name="Table Rows 3 15" xfId="29827"/>
    <cellStyle name="Table Rows 3 16" xfId="29828"/>
    <cellStyle name="Table Rows 3 17" xfId="29829"/>
    <cellStyle name="Table Rows 3 18" xfId="29830"/>
    <cellStyle name="Table Rows 3 19" xfId="29831"/>
    <cellStyle name="Table Rows 3 2" xfId="29832"/>
    <cellStyle name="Table Rows 3 2 10" xfId="29833"/>
    <cellStyle name="Table Rows 3 2 11" xfId="29834"/>
    <cellStyle name="Table Rows 3 2 12" xfId="29835"/>
    <cellStyle name="Table Rows 3 2 13" xfId="29836"/>
    <cellStyle name="Table Rows 3 2 14" xfId="29837"/>
    <cellStyle name="Table Rows 3 2 15" xfId="29838"/>
    <cellStyle name="Table Rows 3 2 16" xfId="29839"/>
    <cellStyle name="Table Rows 3 2 17" xfId="29840"/>
    <cellStyle name="Table Rows 3 2 18" xfId="29841"/>
    <cellStyle name="Table Rows 3 2 19" xfId="29842"/>
    <cellStyle name="Table Rows 3 2 2" xfId="29843"/>
    <cellStyle name="Table Rows 3 2 2 10" xfId="29844"/>
    <cellStyle name="Table Rows 3 2 2 11" xfId="29845"/>
    <cellStyle name="Table Rows 3 2 2 12" xfId="29846"/>
    <cellStyle name="Table Rows 3 2 2 13" xfId="29847"/>
    <cellStyle name="Table Rows 3 2 2 14" xfId="29848"/>
    <cellStyle name="Table Rows 3 2 2 15" xfId="29849"/>
    <cellStyle name="Table Rows 3 2 2 16" xfId="29850"/>
    <cellStyle name="Table Rows 3 2 2 17" xfId="29851"/>
    <cellStyle name="Table Rows 3 2 2 18" xfId="29852"/>
    <cellStyle name="Table Rows 3 2 2 19" xfId="29853"/>
    <cellStyle name="Table Rows 3 2 2 2" xfId="29854"/>
    <cellStyle name="Table Rows 3 2 2 20" xfId="29855"/>
    <cellStyle name="Table Rows 3 2 2 21" xfId="29856"/>
    <cellStyle name="Table Rows 3 2 2 22" xfId="29857"/>
    <cellStyle name="Table Rows 3 2 2 23" xfId="29858"/>
    <cellStyle name="Table Rows 3 2 2 24" xfId="29859"/>
    <cellStyle name="Table Rows 3 2 2 25" xfId="29860"/>
    <cellStyle name="Table Rows 3 2 2 26" xfId="29861"/>
    <cellStyle name="Table Rows 3 2 2 27" xfId="29862"/>
    <cellStyle name="Table Rows 3 2 2 28" xfId="29863"/>
    <cellStyle name="Table Rows 3 2 2 29" xfId="29864"/>
    <cellStyle name="Table Rows 3 2 2 3" xfId="29865"/>
    <cellStyle name="Table Rows 3 2 2 30" xfId="29866"/>
    <cellStyle name="Table Rows 3 2 2 31" xfId="29867"/>
    <cellStyle name="Table Rows 3 2 2 32" xfId="29868"/>
    <cellStyle name="Table Rows 3 2 2 4" xfId="29869"/>
    <cellStyle name="Table Rows 3 2 2 5" xfId="29870"/>
    <cellStyle name="Table Rows 3 2 2 6" xfId="29871"/>
    <cellStyle name="Table Rows 3 2 2 7" xfId="29872"/>
    <cellStyle name="Table Rows 3 2 2 8" xfId="29873"/>
    <cellStyle name="Table Rows 3 2 2 9" xfId="29874"/>
    <cellStyle name="Table Rows 3 2 20" xfId="29875"/>
    <cellStyle name="Table Rows 3 2 21" xfId="29876"/>
    <cellStyle name="Table Rows 3 2 22" xfId="29877"/>
    <cellStyle name="Table Rows 3 2 23" xfId="29878"/>
    <cellStyle name="Table Rows 3 2 24" xfId="29879"/>
    <cellStyle name="Table Rows 3 2 25" xfId="29880"/>
    <cellStyle name="Table Rows 3 2 26" xfId="29881"/>
    <cellStyle name="Table Rows 3 2 27" xfId="29882"/>
    <cellStyle name="Table Rows 3 2 28" xfId="29883"/>
    <cellStyle name="Table Rows 3 2 29" xfId="29884"/>
    <cellStyle name="Table Rows 3 2 3" xfId="29885"/>
    <cellStyle name="Table Rows 3 2 30" xfId="29886"/>
    <cellStyle name="Table Rows 3 2 31" xfId="29887"/>
    <cellStyle name="Table Rows 3 2 32" xfId="29888"/>
    <cellStyle name="Table Rows 3 2 33" xfId="29889"/>
    <cellStyle name="Table Rows 3 2 34" xfId="29890"/>
    <cellStyle name="Table Rows 3 2 35" xfId="39223"/>
    <cellStyle name="Table Rows 3 2 4" xfId="29891"/>
    <cellStyle name="Table Rows 3 2 5" xfId="29892"/>
    <cellStyle name="Table Rows 3 2 6" xfId="29893"/>
    <cellStyle name="Table Rows 3 2 7" xfId="29894"/>
    <cellStyle name="Table Rows 3 2 8" xfId="29895"/>
    <cellStyle name="Table Rows 3 2 9" xfId="29896"/>
    <cellStyle name="Table Rows 3 20" xfId="29897"/>
    <cellStyle name="Table Rows 3 21" xfId="29898"/>
    <cellStyle name="Table Rows 3 22" xfId="29899"/>
    <cellStyle name="Table Rows 3 23" xfId="29900"/>
    <cellStyle name="Table Rows 3 24" xfId="29901"/>
    <cellStyle name="Table Rows 3 25" xfId="29902"/>
    <cellStyle name="Table Rows 3 26" xfId="29903"/>
    <cellStyle name="Table Rows 3 27" xfId="29904"/>
    <cellStyle name="Table Rows 3 28" xfId="29905"/>
    <cellStyle name="Table Rows 3 29" xfId="29906"/>
    <cellStyle name="Table Rows 3 3" xfId="29907"/>
    <cellStyle name="Table Rows 3 3 10" xfId="29908"/>
    <cellStyle name="Table Rows 3 3 11" xfId="29909"/>
    <cellStyle name="Table Rows 3 3 12" xfId="29910"/>
    <cellStyle name="Table Rows 3 3 13" xfId="29911"/>
    <cellStyle name="Table Rows 3 3 14" xfId="29912"/>
    <cellStyle name="Table Rows 3 3 15" xfId="29913"/>
    <cellStyle name="Table Rows 3 3 16" xfId="29914"/>
    <cellStyle name="Table Rows 3 3 17" xfId="29915"/>
    <cellStyle name="Table Rows 3 3 18" xfId="29916"/>
    <cellStyle name="Table Rows 3 3 19" xfId="29917"/>
    <cellStyle name="Table Rows 3 3 2" xfId="29918"/>
    <cellStyle name="Table Rows 3 3 20" xfId="29919"/>
    <cellStyle name="Table Rows 3 3 21" xfId="29920"/>
    <cellStyle name="Table Rows 3 3 22" xfId="29921"/>
    <cellStyle name="Table Rows 3 3 23" xfId="29922"/>
    <cellStyle name="Table Rows 3 3 24" xfId="29923"/>
    <cellStyle name="Table Rows 3 3 25" xfId="29924"/>
    <cellStyle name="Table Rows 3 3 26" xfId="29925"/>
    <cellStyle name="Table Rows 3 3 27" xfId="29926"/>
    <cellStyle name="Table Rows 3 3 28" xfId="29927"/>
    <cellStyle name="Table Rows 3 3 29" xfId="29928"/>
    <cellStyle name="Table Rows 3 3 3" xfId="29929"/>
    <cellStyle name="Table Rows 3 3 30" xfId="29930"/>
    <cellStyle name="Table Rows 3 3 31" xfId="29931"/>
    <cellStyle name="Table Rows 3 3 32" xfId="29932"/>
    <cellStyle name="Table Rows 3 3 4" xfId="29933"/>
    <cellStyle name="Table Rows 3 3 5" xfId="29934"/>
    <cellStyle name="Table Rows 3 3 6" xfId="29935"/>
    <cellStyle name="Table Rows 3 3 7" xfId="29936"/>
    <cellStyle name="Table Rows 3 3 8" xfId="29937"/>
    <cellStyle name="Table Rows 3 3 9" xfId="29938"/>
    <cellStyle name="Table Rows 3 30" xfId="29939"/>
    <cellStyle name="Table Rows 3 31" xfId="29940"/>
    <cellStyle name="Table Rows 3 32" xfId="29941"/>
    <cellStyle name="Table Rows 3 33" xfId="29942"/>
    <cellStyle name="Table Rows 3 34" xfId="29943"/>
    <cellStyle name="Table Rows 3 35" xfId="29944"/>
    <cellStyle name="Table Rows 3 36" xfId="39222"/>
    <cellStyle name="Table Rows 3 4" xfId="29945"/>
    <cellStyle name="Table Rows 3 5" xfId="29946"/>
    <cellStyle name="Table Rows 3 6" xfId="29947"/>
    <cellStyle name="Table Rows 3 7" xfId="29948"/>
    <cellStyle name="Table Rows 3 8" xfId="29949"/>
    <cellStyle name="Table Rows 3 9" xfId="29950"/>
    <cellStyle name="Table Rows 4" xfId="29951"/>
    <cellStyle name="Table Rows 4 10" xfId="29952"/>
    <cellStyle name="Table Rows 4 11" xfId="29953"/>
    <cellStyle name="Table Rows 4 12" xfId="29954"/>
    <cellStyle name="Table Rows 4 13" xfId="29955"/>
    <cellStyle name="Table Rows 4 14" xfId="29956"/>
    <cellStyle name="Table Rows 4 15" xfId="29957"/>
    <cellStyle name="Table Rows 4 16" xfId="29958"/>
    <cellStyle name="Table Rows 4 17" xfId="29959"/>
    <cellStyle name="Table Rows 4 18" xfId="29960"/>
    <cellStyle name="Table Rows 4 19" xfId="29961"/>
    <cellStyle name="Table Rows 4 2" xfId="29962"/>
    <cellStyle name="Table Rows 4 2 10" xfId="29963"/>
    <cellStyle name="Table Rows 4 2 11" xfId="29964"/>
    <cellStyle name="Table Rows 4 2 12" xfId="29965"/>
    <cellStyle name="Table Rows 4 2 13" xfId="29966"/>
    <cellStyle name="Table Rows 4 2 14" xfId="29967"/>
    <cellStyle name="Table Rows 4 2 15" xfId="29968"/>
    <cellStyle name="Table Rows 4 2 16" xfId="29969"/>
    <cellStyle name="Table Rows 4 2 17" xfId="29970"/>
    <cellStyle name="Table Rows 4 2 18" xfId="29971"/>
    <cellStyle name="Table Rows 4 2 19" xfId="29972"/>
    <cellStyle name="Table Rows 4 2 2" xfId="29973"/>
    <cellStyle name="Table Rows 4 2 2 10" xfId="29974"/>
    <cellStyle name="Table Rows 4 2 2 11" xfId="29975"/>
    <cellStyle name="Table Rows 4 2 2 12" xfId="29976"/>
    <cellStyle name="Table Rows 4 2 2 13" xfId="29977"/>
    <cellStyle name="Table Rows 4 2 2 14" xfId="29978"/>
    <cellStyle name="Table Rows 4 2 2 15" xfId="29979"/>
    <cellStyle name="Table Rows 4 2 2 16" xfId="29980"/>
    <cellStyle name="Table Rows 4 2 2 17" xfId="29981"/>
    <cellStyle name="Table Rows 4 2 2 18" xfId="29982"/>
    <cellStyle name="Table Rows 4 2 2 19" xfId="29983"/>
    <cellStyle name="Table Rows 4 2 2 2" xfId="29984"/>
    <cellStyle name="Table Rows 4 2 2 20" xfId="29985"/>
    <cellStyle name="Table Rows 4 2 2 21" xfId="29986"/>
    <cellStyle name="Table Rows 4 2 2 22" xfId="29987"/>
    <cellStyle name="Table Rows 4 2 2 23" xfId="29988"/>
    <cellStyle name="Table Rows 4 2 2 24" xfId="29989"/>
    <cellStyle name="Table Rows 4 2 2 25" xfId="29990"/>
    <cellStyle name="Table Rows 4 2 2 26" xfId="29991"/>
    <cellStyle name="Table Rows 4 2 2 27" xfId="29992"/>
    <cellStyle name="Table Rows 4 2 2 28" xfId="29993"/>
    <cellStyle name="Table Rows 4 2 2 29" xfId="29994"/>
    <cellStyle name="Table Rows 4 2 2 3" xfId="29995"/>
    <cellStyle name="Table Rows 4 2 2 30" xfId="29996"/>
    <cellStyle name="Table Rows 4 2 2 31" xfId="29997"/>
    <cellStyle name="Table Rows 4 2 2 32" xfId="29998"/>
    <cellStyle name="Table Rows 4 2 2 4" xfId="29999"/>
    <cellStyle name="Table Rows 4 2 2 5" xfId="30000"/>
    <cellStyle name="Table Rows 4 2 2 6" xfId="30001"/>
    <cellStyle name="Table Rows 4 2 2 7" xfId="30002"/>
    <cellStyle name="Table Rows 4 2 2 8" xfId="30003"/>
    <cellStyle name="Table Rows 4 2 2 9" xfId="30004"/>
    <cellStyle name="Table Rows 4 2 20" xfId="30005"/>
    <cellStyle name="Table Rows 4 2 21" xfId="30006"/>
    <cellStyle name="Table Rows 4 2 22" xfId="30007"/>
    <cellStyle name="Table Rows 4 2 23" xfId="30008"/>
    <cellStyle name="Table Rows 4 2 24" xfId="30009"/>
    <cellStyle name="Table Rows 4 2 25" xfId="30010"/>
    <cellStyle name="Table Rows 4 2 26" xfId="30011"/>
    <cellStyle name="Table Rows 4 2 27" xfId="30012"/>
    <cellStyle name="Table Rows 4 2 28" xfId="30013"/>
    <cellStyle name="Table Rows 4 2 29" xfId="30014"/>
    <cellStyle name="Table Rows 4 2 3" xfId="30015"/>
    <cellStyle name="Table Rows 4 2 30" xfId="30016"/>
    <cellStyle name="Table Rows 4 2 31" xfId="30017"/>
    <cellStyle name="Table Rows 4 2 32" xfId="30018"/>
    <cellStyle name="Table Rows 4 2 33" xfId="30019"/>
    <cellStyle name="Table Rows 4 2 34" xfId="30020"/>
    <cellStyle name="Table Rows 4 2 35" xfId="39225"/>
    <cellStyle name="Table Rows 4 2 4" xfId="30021"/>
    <cellStyle name="Table Rows 4 2 5" xfId="30022"/>
    <cellStyle name="Table Rows 4 2 6" xfId="30023"/>
    <cellStyle name="Table Rows 4 2 7" xfId="30024"/>
    <cellStyle name="Table Rows 4 2 8" xfId="30025"/>
    <cellStyle name="Table Rows 4 2 9" xfId="30026"/>
    <cellStyle name="Table Rows 4 20" xfId="30027"/>
    <cellStyle name="Table Rows 4 21" xfId="30028"/>
    <cellStyle name="Table Rows 4 22" xfId="30029"/>
    <cellStyle name="Table Rows 4 23" xfId="30030"/>
    <cellStyle name="Table Rows 4 24" xfId="30031"/>
    <cellStyle name="Table Rows 4 25" xfId="30032"/>
    <cellStyle name="Table Rows 4 26" xfId="30033"/>
    <cellStyle name="Table Rows 4 27" xfId="30034"/>
    <cellStyle name="Table Rows 4 28" xfId="30035"/>
    <cellStyle name="Table Rows 4 29" xfId="30036"/>
    <cellStyle name="Table Rows 4 3" xfId="30037"/>
    <cellStyle name="Table Rows 4 3 10" xfId="30038"/>
    <cellStyle name="Table Rows 4 3 11" xfId="30039"/>
    <cellStyle name="Table Rows 4 3 12" xfId="30040"/>
    <cellStyle name="Table Rows 4 3 13" xfId="30041"/>
    <cellStyle name="Table Rows 4 3 14" xfId="30042"/>
    <cellStyle name="Table Rows 4 3 15" xfId="30043"/>
    <cellStyle name="Table Rows 4 3 16" xfId="30044"/>
    <cellStyle name="Table Rows 4 3 17" xfId="30045"/>
    <cellStyle name="Table Rows 4 3 18" xfId="30046"/>
    <cellStyle name="Table Rows 4 3 19" xfId="30047"/>
    <cellStyle name="Table Rows 4 3 2" xfId="30048"/>
    <cellStyle name="Table Rows 4 3 20" xfId="30049"/>
    <cellStyle name="Table Rows 4 3 21" xfId="30050"/>
    <cellStyle name="Table Rows 4 3 22" xfId="30051"/>
    <cellStyle name="Table Rows 4 3 23" xfId="30052"/>
    <cellStyle name="Table Rows 4 3 24" xfId="30053"/>
    <cellStyle name="Table Rows 4 3 25" xfId="30054"/>
    <cellStyle name="Table Rows 4 3 26" xfId="30055"/>
    <cellStyle name="Table Rows 4 3 27" xfId="30056"/>
    <cellStyle name="Table Rows 4 3 28" xfId="30057"/>
    <cellStyle name="Table Rows 4 3 29" xfId="30058"/>
    <cellStyle name="Table Rows 4 3 3" xfId="30059"/>
    <cellStyle name="Table Rows 4 3 30" xfId="30060"/>
    <cellStyle name="Table Rows 4 3 31" xfId="30061"/>
    <cellStyle name="Table Rows 4 3 32" xfId="30062"/>
    <cellStyle name="Table Rows 4 3 4" xfId="30063"/>
    <cellStyle name="Table Rows 4 3 5" xfId="30064"/>
    <cellStyle name="Table Rows 4 3 6" xfId="30065"/>
    <cellStyle name="Table Rows 4 3 7" xfId="30066"/>
    <cellStyle name="Table Rows 4 3 8" xfId="30067"/>
    <cellStyle name="Table Rows 4 3 9" xfId="30068"/>
    <cellStyle name="Table Rows 4 30" xfId="30069"/>
    <cellStyle name="Table Rows 4 31" xfId="30070"/>
    <cellStyle name="Table Rows 4 32" xfId="30071"/>
    <cellStyle name="Table Rows 4 33" xfId="30072"/>
    <cellStyle name="Table Rows 4 34" xfId="30073"/>
    <cellStyle name="Table Rows 4 35" xfId="30074"/>
    <cellStyle name="Table Rows 4 36" xfId="39224"/>
    <cellStyle name="Table Rows 4 4" xfId="30075"/>
    <cellStyle name="Table Rows 4 5" xfId="30076"/>
    <cellStyle name="Table Rows 4 6" xfId="30077"/>
    <cellStyle name="Table Rows 4 7" xfId="30078"/>
    <cellStyle name="Table Rows 4 8" xfId="30079"/>
    <cellStyle name="Table Rows 4 9" xfId="30080"/>
    <cellStyle name="Table Rows 5" xfId="30081"/>
    <cellStyle name="Table Rows 5 10" xfId="30082"/>
    <cellStyle name="Table Rows 5 11" xfId="30083"/>
    <cellStyle name="Table Rows 5 12" xfId="30084"/>
    <cellStyle name="Table Rows 5 13" xfId="30085"/>
    <cellStyle name="Table Rows 5 14" xfId="30086"/>
    <cellStyle name="Table Rows 5 15" xfId="30087"/>
    <cellStyle name="Table Rows 5 16" xfId="30088"/>
    <cellStyle name="Table Rows 5 17" xfId="30089"/>
    <cellStyle name="Table Rows 5 18" xfId="30090"/>
    <cellStyle name="Table Rows 5 19" xfId="30091"/>
    <cellStyle name="Table Rows 5 2" xfId="30092"/>
    <cellStyle name="Table Rows 5 2 10" xfId="30093"/>
    <cellStyle name="Table Rows 5 2 11" xfId="30094"/>
    <cellStyle name="Table Rows 5 2 12" xfId="30095"/>
    <cellStyle name="Table Rows 5 2 13" xfId="30096"/>
    <cellStyle name="Table Rows 5 2 14" xfId="30097"/>
    <cellStyle name="Table Rows 5 2 15" xfId="30098"/>
    <cellStyle name="Table Rows 5 2 16" xfId="30099"/>
    <cellStyle name="Table Rows 5 2 17" xfId="30100"/>
    <cellStyle name="Table Rows 5 2 18" xfId="30101"/>
    <cellStyle name="Table Rows 5 2 19" xfId="30102"/>
    <cellStyle name="Table Rows 5 2 2" xfId="30103"/>
    <cellStyle name="Table Rows 5 2 2 10" xfId="30104"/>
    <cellStyle name="Table Rows 5 2 2 11" xfId="30105"/>
    <cellStyle name="Table Rows 5 2 2 12" xfId="30106"/>
    <cellStyle name="Table Rows 5 2 2 13" xfId="30107"/>
    <cellStyle name="Table Rows 5 2 2 14" xfId="30108"/>
    <cellStyle name="Table Rows 5 2 2 15" xfId="30109"/>
    <cellStyle name="Table Rows 5 2 2 16" xfId="30110"/>
    <cellStyle name="Table Rows 5 2 2 17" xfId="30111"/>
    <cellStyle name="Table Rows 5 2 2 18" xfId="30112"/>
    <cellStyle name="Table Rows 5 2 2 19" xfId="30113"/>
    <cellStyle name="Table Rows 5 2 2 2" xfId="30114"/>
    <cellStyle name="Table Rows 5 2 2 20" xfId="30115"/>
    <cellStyle name="Table Rows 5 2 2 21" xfId="30116"/>
    <cellStyle name="Table Rows 5 2 2 22" xfId="30117"/>
    <cellStyle name="Table Rows 5 2 2 23" xfId="30118"/>
    <cellStyle name="Table Rows 5 2 2 24" xfId="30119"/>
    <cellStyle name="Table Rows 5 2 2 25" xfId="30120"/>
    <cellStyle name="Table Rows 5 2 2 26" xfId="30121"/>
    <cellStyle name="Table Rows 5 2 2 27" xfId="30122"/>
    <cellStyle name="Table Rows 5 2 2 28" xfId="30123"/>
    <cellStyle name="Table Rows 5 2 2 29" xfId="30124"/>
    <cellStyle name="Table Rows 5 2 2 3" xfId="30125"/>
    <cellStyle name="Table Rows 5 2 2 30" xfId="30126"/>
    <cellStyle name="Table Rows 5 2 2 31" xfId="30127"/>
    <cellStyle name="Table Rows 5 2 2 32" xfId="30128"/>
    <cellStyle name="Table Rows 5 2 2 4" xfId="30129"/>
    <cellStyle name="Table Rows 5 2 2 5" xfId="30130"/>
    <cellStyle name="Table Rows 5 2 2 6" xfId="30131"/>
    <cellStyle name="Table Rows 5 2 2 7" xfId="30132"/>
    <cellStyle name="Table Rows 5 2 2 8" xfId="30133"/>
    <cellStyle name="Table Rows 5 2 2 9" xfId="30134"/>
    <cellStyle name="Table Rows 5 2 20" xfId="30135"/>
    <cellStyle name="Table Rows 5 2 21" xfId="30136"/>
    <cellStyle name="Table Rows 5 2 22" xfId="30137"/>
    <cellStyle name="Table Rows 5 2 23" xfId="30138"/>
    <cellStyle name="Table Rows 5 2 24" xfId="30139"/>
    <cellStyle name="Table Rows 5 2 25" xfId="30140"/>
    <cellStyle name="Table Rows 5 2 26" xfId="30141"/>
    <cellStyle name="Table Rows 5 2 27" xfId="30142"/>
    <cellStyle name="Table Rows 5 2 28" xfId="30143"/>
    <cellStyle name="Table Rows 5 2 29" xfId="30144"/>
    <cellStyle name="Table Rows 5 2 3" xfId="30145"/>
    <cellStyle name="Table Rows 5 2 30" xfId="30146"/>
    <cellStyle name="Table Rows 5 2 31" xfId="30147"/>
    <cellStyle name="Table Rows 5 2 32" xfId="30148"/>
    <cellStyle name="Table Rows 5 2 33" xfId="30149"/>
    <cellStyle name="Table Rows 5 2 34" xfId="30150"/>
    <cellStyle name="Table Rows 5 2 35" xfId="39227"/>
    <cellStyle name="Table Rows 5 2 4" xfId="30151"/>
    <cellStyle name="Table Rows 5 2 5" xfId="30152"/>
    <cellStyle name="Table Rows 5 2 6" xfId="30153"/>
    <cellStyle name="Table Rows 5 2 7" xfId="30154"/>
    <cellStyle name="Table Rows 5 2 8" xfId="30155"/>
    <cellStyle name="Table Rows 5 2 9" xfId="30156"/>
    <cellStyle name="Table Rows 5 20" xfId="30157"/>
    <cellStyle name="Table Rows 5 21" xfId="30158"/>
    <cellStyle name="Table Rows 5 22" xfId="30159"/>
    <cellStyle name="Table Rows 5 23" xfId="30160"/>
    <cellStyle name="Table Rows 5 24" xfId="30161"/>
    <cellStyle name="Table Rows 5 25" xfId="30162"/>
    <cellStyle name="Table Rows 5 26" xfId="30163"/>
    <cellStyle name="Table Rows 5 27" xfId="30164"/>
    <cellStyle name="Table Rows 5 28" xfId="30165"/>
    <cellStyle name="Table Rows 5 29" xfId="30166"/>
    <cellStyle name="Table Rows 5 3" xfId="30167"/>
    <cellStyle name="Table Rows 5 3 10" xfId="30168"/>
    <cellStyle name="Table Rows 5 3 11" xfId="30169"/>
    <cellStyle name="Table Rows 5 3 12" xfId="30170"/>
    <cellStyle name="Table Rows 5 3 13" xfId="30171"/>
    <cellStyle name="Table Rows 5 3 14" xfId="30172"/>
    <cellStyle name="Table Rows 5 3 15" xfId="30173"/>
    <cellStyle name="Table Rows 5 3 16" xfId="30174"/>
    <cellStyle name="Table Rows 5 3 17" xfId="30175"/>
    <cellStyle name="Table Rows 5 3 18" xfId="30176"/>
    <cellStyle name="Table Rows 5 3 19" xfId="30177"/>
    <cellStyle name="Table Rows 5 3 2" xfId="30178"/>
    <cellStyle name="Table Rows 5 3 2 10" xfId="30179"/>
    <cellStyle name="Table Rows 5 3 2 11" xfId="30180"/>
    <cellStyle name="Table Rows 5 3 2 12" xfId="30181"/>
    <cellStyle name="Table Rows 5 3 2 13" xfId="30182"/>
    <cellStyle name="Table Rows 5 3 2 14" xfId="30183"/>
    <cellStyle name="Table Rows 5 3 2 15" xfId="30184"/>
    <cellStyle name="Table Rows 5 3 2 16" xfId="30185"/>
    <cellStyle name="Table Rows 5 3 2 17" xfId="30186"/>
    <cellStyle name="Table Rows 5 3 2 18" xfId="30187"/>
    <cellStyle name="Table Rows 5 3 2 19" xfId="30188"/>
    <cellStyle name="Table Rows 5 3 2 2" xfId="30189"/>
    <cellStyle name="Table Rows 5 3 2 20" xfId="30190"/>
    <cellStyle name="Table Rows 5 3 2 21" xfId="30191"/>
    <cellStyle name="Table Rows 5 3 2 22" xfId="30192"/>
    <cellStyle name="Table Rows 5 3 2 23" xfId="30193"/>
    <cellStyle name="Table Rows 5 3 2 24" xfId="30194"/>
    <cellStyle name="Table Rows 5 3 2 25" xfId="30195"/>
    <cellStyle name="Table Rows 5 3 2 26" xfId="30196"/>
    <cellStyle name="Table Rows 5 3 2 27" xfId="30197"/>
    <cellStyle name="Table Rows 5 3 2 28" xfId="30198"/>
    <cellStyle name="Table Rows 5 3 2 29" xfId="30199"/>
    <cellStyle name="Table Rows 5 3 2 3" xfId="30200"/>
    <cellStyle name="Table Rows 5 3 2 30" xfId="30201"/>
    <cellStyle name="Table Rows 5 3 2 31" xfId="30202"/>
    <cellStyle name="Table Rows 5 3 2 32" xfId="30203"/>
    <cellStyle name="Table Rows 5 3 2 4" xfId="30204"/>
    <cellStyle name="Table Rows 5 3 2 5" xfId="30205"/>
    <cellStyle name="Table Rows 5 3 2 6" xfId="30206"/>
    <cellStyle name="Table Rows 5 3 2 7" xfId="30207"/>
    <cellStyle name="Table Rows 5 3 2 8" xfId="30208"/>
    <cellStyle name="Table Rows 5 3 2 9" xfId="30209"/>
    <cellStyle name="Table Rows 5 3 20" xfId="30210"/>
    <cellStyle name="Table Rows 5 3 21" xfId="30211"/>
    <cellStyle name="Table Rows 5 3 22" xfId="30212"/>
    <cellStyle name="Table Rows 5 3 23" xfId="30213"/>
    <cellStyle name="Table Rows 5 3 24" xfId="30214"/>
    <cellStyle name="Table Rows 5 3 25" xfId="30215"/>
    <cellStyle name="Table Rows 5 3 26" xfId="30216"/>
    <cellStyle name="Table Rows 5 3 27" xfId="30217"/>
    <cellStyle name="Table Rows 5 3 28" xfId="30218"/>
    <cellStyle name="Table Rows 5 3 29" xfId="30219"/>
    <cellStyle name="Table Rows 5 3 3" xfId="30220"/>
    <cellStyle name="Table Rows 5 3 30" xfId="30221"/>
    <cellStyle name="Table Rows 5 3 31" xfId="30222"/>
    <cellStyle name="Table Rows 5 3 32" xfId="30223"/>
    <cellStyle name="Table Rows 5 3 33" xfId="30224"/>
    <cellStyle name="Table Rows 5 3 34" xfId="30225"/>
    <cellStyle name="Table Rows 5 3 35" xfId="39228"/>
    <cellStyle name="Table Rows 5 3 4" xfId="30226"/>
    <cellStyle name="Table Rows 5 3 5" xfId="30227"/>
    <cellStyle name="Table Rows 5 3 6" xfId="30228"/>
    <cellStyle name="Table Rows 5 3 7" xfId="30229"/>
    <cellStyle name="Table Rows 5 3 8" xfId="30230"/>
    <cellStyle name="Table Rows 5 3 9" xfId="30231"/>
    <cellStyle name="Table Rows 5 30" xfId="30232"/>
    <cellStyle name="Table Rows 5 31" xfId="30233"/>
    <cellStyle name="Table Rows 5 32" xfId="30234"/>
    <cellStyle name="Table Rows 5 33" xfId="30235"/>
    <cellStyle name="Table Rows 5 34" xfId="30236"/>
    <cellStyle name="Table Rows 5 35" xfId="30237"/>
    <cellStyle name="Table Rows 5 36" xfId="30238"/>
    <cellStyle name="Table Rows 5 37" xfId="39226"/>
    <cellStyle name="Table Rows 5 4" xfId="30239"/>
    <cellStyle name="Table Rows 5 4 10" xfId="30240"/>
    <cellStyle name="Table Rows 5 4 11" xfId="30241"/>
    <cellStyle name="Table Rows 5 4 12" xfId="30242"/>
    <cellStyle name="Table Rows 5 4 13" xfId="30243"/>
    <cellStyle name="Table Rows 5 4 14" xfId="40021"/>
    <cellStyle name="Table Rows 5 4 2" xfId="30244"/>
    <cellStyle name="Table Rows 5 4 3" xfId="30245"/>
    <cellStyle name="Table Rows 5 4 4" xfId="30246"/>
    <cellStyle name="Table Rows 5 4 5" xfId="30247"/>
    <cellStyle name="Table Rows 5 4 6" xfId="30248"/>
    <cellStyle name="Table Rows 5 4 7" xfId="30249"/>
    <cellStyle name="Table Rows 5 4 8" xfId="30250"/>
    <cellStyle name="Table Rows 5 4 9" xfId="30251"/>
    <cellStyle name="Table Rows 5 5" xfId="30252"/>
    <cellStyle name="Table Rows 5 6" xfId="30253"/>
    <cellStyle name="Table Rows 5 7" xfId="30254"/>
    <cellStyle name="Table Rows 5 8" xfId="30255"/>
    <cellStyle name="Table Rows 5 9" xfId="30256"/>
    <cellStyle name="Table Rows 6" xfId="30257"/>
    <cellStyle name="Table Rows 6 10" xfId="30258"/>
    <cellStyle name="Table Rows 6 11" xfId="30259"/>
    <cellStyle name="Table Rows 6 12" xfId="30260"/>
    <cellStyle name="Table Rows 6 13" xfId="30261"/>
    <cellStyle name="Table Rows 6 2" xfId="30262"/>
    <cellStyle name="Table Rows 6 3" xfId="30263"/>
    <cellStyle name="Table Rows 6 4" xfId="30264"/>
    <cellStyle name="Table Rows 6 5" xfId="30265"/>
    <cellStyle name="Table Rows 6 6" xfId="30266"/>
    <cellStyle name="Table Rows 6 7" xfId="30267"/>
    <cellStyle name="Table Rows 6 8" xfId="30268"/>
    <cellStyle name="Table Rows 6 9" xfId="30269"/>
    <cellStyle name="Table Rows 7" xfId="30270"/>
    <cellStyle name="Table Rows 8" xfId="38552"/>
    <cellStyle name="Table Text" xfId="441"/>
    <cellStyle name="Table Text 2" xfId="30271"/>
    <cellStyle name="Table Text 2 10" xfId="30272"/>
    <cellStyle name="Table Text 2 11" xfId="30273"/>
    <cellStyle name="Table Text 2 12" xfId="30274"/>
    <cellStyle name="Table Text 2 13" xfId="30275"/>
    <cellStyle name="Table Text 2 14" xfId="30276"/>
    <cellStyle name="Table Text 2 15" xfId="30277"/>
    <cellStyle name="Table Text 2 16" xfId="30278"/>
    <cellStyle name="Table Text 2 17" xfId="30279"/>
    <cellStyle name="Table Text 2 18" xfId="30280"/>
    <cellStyle name="Table Text 2 19" xfId="30281"/>
    <cellStyle name="Table Text 2 2" xfId="30282"/>
    <cellStyle name="Table Text 2 2 10" xfId="30283"/>
    <cellStyle name="Table Text 2 2 11" xfId="30284"/>
    <cellStyle name="Table Text 2 2 12" xfId="30285"/>
    <cellStyle name="Table Text 2 2 13" xfId="30286"/>
    <cellStyle name="Table Text 2 2 14" xfId="30287"/>
    <cellStyle name="Table Text 2 2 15" xfId="30288"/>
    <cellStyle name="Table Text 2 2 16" xfId="30289"/>
    <cellStyle name="Table Text 2 2 17" xfId="30290"/>
    <cellStyle name="Table Text 2 2 18" xfId="30291"/>
    <cellStyle name="Table Text 2 2 19" xfId="30292"/>
    <cellStyle name="Table Text 2 2 2" xfId="30293"/>
    <cellStyle name="Table Text 2 2 2 10" xfId="30294"/>
    <cellStyle name="Table Text 2 2 2 11" xfId="30295"/>
    <cellStyle name="Table Text 2 2 2 12" xfId="30296"/>
    <cellStyle name="Table Text 2 2 2 13" xfId="30297"/>
    <cellStyle name="Table Text 2 2 2 14" xfId="30298"/>
    <cellStyle name="Table Text 2 2 2 15" xfId="30299"/>
    <cellStyle name="Table Text 2 2 2 16" xfId="30300"/>
    <cellStyle name="Table Text 2 2 2 17" xfId="30301"/>
    <cellStyle name="Table Text 2 2 2 18" xfId="30302"/>
    <cellStyle name="Table Text 2 2 2 19" xfId="30303"/>
    <cellStyle name="Table Text 2 2 2 2" xfId="30304"/>
    <cellStyle name="Table Text 2 2 2 2 10" xfId="30305"/>
    <cellStyle name="Table Text 2 2 2 2 11" xfId="30306"/>
    <cellStyle name="Table Text 2 2 2 2 12" xfId="30307"/>
    <cellStyle name="Table Text 2 2 2 2 13" xfId="30308"/>
    <cellStyle name="Table Text 2 2 2 2 14" xfId="30309"/>
    <cellStyle name="Table Text 2 2 2 2 15" xfId="30310"/>
    <cellStyle name="Table Text 2 2 2 2 16" xfId="30311"/>
    <cellStyle name="Table Text 2 2 2 2 17" xfId="30312"/>
    <cellStyle name="Table Text 2 2 2 2 18" xfId="30313"/>
    <cellStyle name="Table Text 2 2 2 2 19" xfId="30314"/>
    <cellStyle name="Table Text 2 2 2 2 2" xfId="30315"/>
    <cellStyle name="Table Text 2 2 2 2 20" xfId="30316"/>
    <cellStyle name="Table Text 2 2 2 2 21" xfId="30317"/>
    <cellStyle name="Table Text 2 2 2 2 22" xfId="30318"/>
    <cellStyle name="Table Text 2 2 2 2 23" xfId="30319"/>
    <cellStyle name="Table Text 2 2 2 2 24" xfId="30320"/>
    <cellStyle name="Table Text 2 2 2 2 25" xfId="30321"/>
    <cellStyle name="Table Text 2 2 2 2 26" xfId="30322"/>
    <cellStyle name="Table Text 2 2 2 2 27" xfId="30323"/>
    <cellStyle name="Table Text 2 2 2 2 28" xfId="30324"/>
    <cellStyle name="Table Text 2 2 2 2 29" xfId="30325"/>
    <cellStyle name="Table Text 2 2 2 2 3" xfId="30326"/>
    <cellStyle name="Table Text 2 2 2 2 30" xfId="30327"/>
    <cellStyle name="Table Text 2 2 2 2 31" xfId="30328"/>
    <cellStyle name="Table Text 2 2 2 2 32" xfId="30329"/>
    <cellStyle name="Table Text 2 2 2 2 4" xfId="30330"/>
    <cellStyle name="Table Text 2 2 2 2 5" xfId="30331"/>
    <cellStyle name="Table Text 2 2 2 2 6" xfId="30332"/>
    <cellStyle name="Table Text 2 2 2 2 7" xfId="30333"/>
    <cellStyle name="Table Text 2 2 2 2 8" xfId="30334"/>
    <cellStyle name="Table Text 2 2 2 2 9" xfId="30335"/>
    <cellStyle name="Table Text 2 2 2 20" xfId="30336"/>
    <cellStyle name="Table Text 2 2 2 21" xfId="30337"/>
    <cellStyle name="Table Text 2 2 2 22" xfId="30338"/>
    <cellStyle name="Table Text 2 2 2 23" xfId="30339"/>
    <cellStyle name="Table Text 2 2 2 24" xfId="30340"/>
    <cellStyle name="Table Text 2 2 2 25" xfId="30341"/>
    <cellStyle name="Table Text 2 2 2 26" xfId="30342"/>
    <cellStyle name="Table Text 2 2 2 27" xfId="30343"/>
    <cellStyle name="Table Text 2 2 2 28" xfId="30344"/>
    <cellStyle name="Table Text 2 2 2 29" xfId="30345"/>
    <cellStyle name="Table Text 2 2 2 3" xfId="30346"/>
    <cellStyle name="Table Text 2 2 2 30" xfId="30347"/>
    <cellStyle name="Table Text 2 2 2 31" xfId="30348"/>
    <cellStyle name="Table Text 2 2 2 32" xfId="30349"/>
    <cellStyle name="Table Text 2 2 2 33" xfId="30350"/>
    <cellStyle name="Table Text 2 2 2 34" xfId="30351"/>
    <cellStyle name="Table Text 2 2 2 35" xfId="39231"/>
    <cellStyle name="Table Text 2 2 2 4" xfId="30352"/>
    <cellStyle name="Table Text 2 2 2 5" xfId="30353"/>
    <cellStyle name="Table Text 2 2 2 6" xfId="30354"/>
    <cellStyle name="Table Text 2 2 2 7" xfId="30355"/>
    <cellStyle name="Table Text 2 2 2 8" xfId="30356"/>
    <cellStyle name="Table Text 2 2 2 9" xfId="30357"/>
    <cellStyle name="Table Text 2 2 20" xfId="30358"/>
    <cellStyle name="Table Text 2 2 21" xfId="30359"/>
    <cellStyle name="Table Text 2 2 22" xfId="30360"/>
    <cellStyle name="Table Text 2 2 23" xfId="30361"/>
    <cellStyle name="Table Text 2 2 24" xfId="30362"/>
    <cellStyle name="Table Text 2 2 25" xfId="30363"/>
    <cellStyle name="Table Text 2 2 26" xfId="30364"/>
    <cellStyle name="Table Text 2 2 27" xfId="30365"/>
    <cellStyle name="Table Text 2 2 28" xfId="30366"/>
    <cellStyle name="Table Text 2 2 29" xfId="30367"/>
    <cellStyle name="Table Text 2 2 3" xfId="30368"/>
    <cellStyle name="Table Text 2 2 3 10" xfId="30369"/>
    <cellStyle name="Table Text 2 2 3 11" xfId="30370"/>
    <cellStyle name="Table Text 2 2 3 12" xfId="30371"/>
    <cellStyle name="Table Text 2 2 3 13" xfId="30372"/>
    <cellStyle name="Table Text 2 2 3 14" xfId="30373"/>
    <cellStyle name="Table Text 2 2 3 15" xfId="30374"/>
    <cellStyle name="Table Text 2 2 3 16" xfId="30375"/>
    <cellStyle name="Table Text 2 2 3 17" xfId="30376"/>
    <cellStyle name="Table Text 2 2 3 18" xfId="30377"/>
    <cellStyle name="Table Text 2 2 3 19" xfId="30378"/>
    <cellStyle name="Table Text 2 2 3 2" xfId="30379"/>
    <cellStyle name="Table Text 2 2 3 20" xfId="30380"/>
    <cellStyle name="Table Text 2 2 3 21" xfId="30381"/>
    <cellStyle name="Table Text 2 2 3 22" xfId="30382"/>
    <cellStyle name="Table Text 2 2 3 23" xfId="30383"/>
    <cellStyle name="Table Text 2 2 3 24" xfId="30384"/>
    <cellStyle name="Table Text 2 2 3 25" xfId="30385"/>
    <cellStyle name="Table Text 2 2 3 26" xfId="30386"/>
    <cellStyle name="Table Text 2 2 3 27" xfId="30387"/>
    <cellStyle name="Table Text 2 2 3 28" xfId="30388"/>
    <cellStyle name="Table Text 2 2 3 29" xfId="30389"/>
    <cellStyle name="Table Text 2 2 3 3" xfId="30390"/>
    <cellStyle name="Table Text 2 2 3 30" xfId="30391"/>
    <cellStyle name="Table Text 2 2 3 31" xfId="30392"/>
    <cellStyle name="Table Text 2 2 3 32" xfId="30393"/>
    <cellStyle name="Table Text 2 2 3 4" xfId="30394"/>
    <cellStyle name="Table Text 2 2 3 5" xfId="30395"/>
    <cellStyle name="Table Text 2 2 3 6" xfId="30396"/>
    <cellStyle name="Table Text 2 2 3 7" xfId="30397"/>
    <cellStyle name="Table Text 2 2 3 8" xfId="30398"/>
    <cellStyle name="Table Text 2 2 3 9" xfId="30399"/>
    <cellStyle name="Table Text 2 2 30" xfId="30400"/>
    <cellStyle name="Table Text 2 2 31" xfId="30401"/>
    <cellStyle name="Table Text 2 2 32" xfId="30402"/>
    <cellStyle name="Table Text 2 2 33" xfId="30403"/>
    <cellStyle name="Table Text 2 2 34" xfId="30404"/>
    <cellStyle name="Table Text 2 2 35" xfId="30405"/>
    <cellStyle name="Table Text 2 2 36" xfId="39230"/>
    <cellStyle name="Table Text 2 2 4" xfId="30406"/>
    <cellStyle name="Table Text 2 2 5" xfId="30407"/>
    <cellStyle name="Table Text 2 2 6" xfId="30408"/>
    <cellStyle name="Table Text 2 2 7" xfId="30409"/>
    <cellStyle name="Table Text 2 2 8" xfId="30410"/>
    <cellStyle name="Table Text 2 2 9" xfId="30411"/>
    <cellStyle name="Table Text 2 20" xfId="30412"/>
    <cellStyle name="Table Text 2 21" xfId="30413"/>
    <cellStyle name="Table Text 2 22" xfId="30414"/>
    <cellStyle name="Table Text 2 23" xfId="30415"/>
    <cellStyle name="Table Text 2 24" xfId="30416"/>
    <cellStyle name="Table Text 2 25" xfId="30417"/>
    <cellStyle name="Table Text 2 26" xfId="30418"/>
    <cellStyle name="Table Text 2 27" xfId="30419"/>
    <cellStyle name="Table Text 2 28" xfId="30420"/>
    <cellStyle name="Table Text 2 29" xfId="30421"/>
    <cellStyle name="Table Text 2 3" xfId="30422"/>
    <cellStyle name="Table Text 2 3 10" xfId="30423"/>
    <cellStyle name="Table Text 2 3 11" xfId="30424"/>
    <cellStyle name="Table Text 2 3 12" xfId="30425"/>
    <cellStyle name="Table Text 2 3 13" xfId="30426"/>
    <cellStyle name="Table Text 2 3 14" xfId="30427"/>
    <cellStyle name="Table Text 2 3 15" xfId="30428"/>
    <cellStyle name="Table Text 2 3 16" xfId="30429"/>
    <cellStyle name="Table Text 2 3 17" xfId="30430"/>
    <cellStyle name="Table Text 2 3 18" xfId="30431"/>
    <cellStyle name="Table Text 2 3 19" xfId="30432"/>
    <cellStyle name="Table Text 2 3 2" xfId="30433"/>
    <cellStyle name="Table Text 2 3 2 10" xfId="30434"/>
    <cellStyle name="Table Text 2 3 2 11" xfId="30435"/>
    <cellStyle name="Table Text 2 3 2 12" xfId="30436"/>
    <cellStyle name="Table Text 2 3 2 13" xfId="30437"/>
    <cellStyle name="Table Text 2 3 2 14" xfId="30438"/>
    <cellStyle name="Table Text 2 3 2 15" xfId="30439"/>
    <cellStyle name="Table Text 2 3 2 16" xfId="30440"/>
    <cellStyle name="Table Text 2 3 2 17" xfId="30441"/>
    <cellStyle name="Table Text 2 3 2 18" xfId="30442"/>
    <cellStyle name="Table Text 2 3 2 19" xfId="30443"/>
    <cellStyle name="Table Text 2 3 2 2" xfId="30444"/>
    <cellStyle name="Table Text 2 3 2 2 10" xfId="30445"/>
    <cellStyle name="Table Text 2 3 2 2 11" xfId="30446"/>
    <cellStyle name="Table Text 2 3 2 2 12" xfId="30447"/>
    <cellStyle name="Table Text 2 3 2 2 13" xfId="30448"/>
    <cellStyle name="Table Text 2 3 2 2 14" xfId="30449"/>
    <cellStyle name="Table Text 2 3 2 2 15" xfId="30450"/>
    <cellStyle name="Table Text 2 3 2 2 16" xfId="30451"/>
    <cellStyle name="Table Text 2 3 2 2 17" xfId="30452"/>
    <cellStyle name="Table Text 2 3 2 2 18" xfId="30453"/>
    <cellStyle name="Table Text 2 3 2 2 19" xfId="30454"/>
    <cellStyle name="Table Text 2 3 2 2 2" xfId="30455"/>
    <cellStyle name="Table Text 2 3 2 2 20" xfId="30456"/>
    <cellStyle name="Table Text 2 3 2 2 21" xfId="30457"/>
    <cellStyle name="Table Text 2 3 2 2 22" xfId="30458"/>
    <cellStyle name="Table Text 2 3 2 2 23" xfId="30459"/>
    <cellStyle name="Table Text 2 3 2 2 24" xfId="30460"/>
    <cellStyle name="Table Text 2 3 2 2 25" xfId="30461"/>
    <cellStyle name="Table Text 2 3 2 2 26" xfId="30462"/>
    <cellStyle name="Table Text 2 3 2 2 27" xfId="30463"/>
    <cellStyle name="Table Text 2 3 2 2 28" xfId="30464"/>
    <cellStyle name="Table Text 2 3 2 2 29" xfId="30465"/>
    <cellStyle name="Table Text 2 3 2 2 3" xfId="30466"/>
    <cellStyle name="Table Text 2 3 2 2 30" xfId="30467"/>
    <cellStyle name="Table Text 2 3 2 2 31" xfId="30468"/>
    <cellStyle name="Table Text 2 3 2 2 32" xfId="30469"/>
    <cellStyle name="Table Text 2 3 2 2 4" xfId="30470"/>
    <cellStyle name="Table Text 2 3 2 2 5" xfId="30471"/>
    <cellStyle name="Table Text 2 3 2 2 6" xfId="30472"/>
    <cellStyle name="Table Text 2 3 2 2 7" xfId="30473"/>
    <cellStyle name="Table Text 2 3 2 2 8" xfId="30474"/>
    <cellStyle name="Table Text 2 3 2 2 9" xfId="30475"/>
    <cellStyle name="Table Text 2 3 2 20" xfId="30476"/>
    <cellStyle name="Table Text 2 3 2 21" xfId="30477"/>
    <cellStyle name="Table Text 2 3 2 22" xfId="30478"/>
    <cellStyle name="Table Text 2 3 2 23" xfId="30479"/>
    <cellStyle name="Table Text 2 3 2 24" xfId="30480"/>
    <cellStyle name="Table Text 2 3 2 25" xfId="30481"/>
    <cellStyle name="Table Text 2 3 2 26" xfId="30482"/>
    <cellStyle name="Table Text 2 3 2 27" xfId="30483"/>
    <cellStyle name="Table Text 2 3 2 28" xfId="30484"/>
    <cellStyle name="Table Text 2 3 2 29" xfId="30485"/>
    <cellStyle name="Table Text 2 3 2 3" xfId="30486"/>
    <cellStyle name="Table Text 2 3 2 30" xfId="30487"/>
    <cellStyle name="Table Text 2 3 2 31" xfId="30488"/>
    <cellStyle name="Table Text 2 3 2 32" xfId="30489"/>
    <cellStyle name="Table Text 2 3 2 33" xfId="30490"/>
    <cellStyle name="Table Text 2 3 2 34" xfId="30491"/>
    <cellStyle name="Table Text 2 3 2 35" xfId="39233"/>
    <cellStyle name="Table Text 2 3 2 4" xfId="30492"/>
    <cellStyle name="Table Text 2 3 2 5" xfId="30493"/>
    <cellStyle name="Table Text 2 3 2 6" xfId="30494"/>
    <cellStyle name="Table Text 2 3 2 7" xfId="30495"/>
    <cellStyle name="Table Text 2 3 2 8" xfId="30496"/>
    <cellStyle name="Table Text 2 3 2 9" xfId="30497"/>
    <cellStyle name="Table Text 2 3 20" xfId="30498"/>
    <cellStyle name="Table Text 2 3 21" xfId="30499"/>
    <cellStyle name="Table Text 2 3 22" xfId="30500"/>
    <cellStyle name="Table Text 2 3 23" xfId="30501"/>
    <cellStyle name="Table Text 2 3 24" xfId="30502"/>
    <cellStyle name="Table Text 2 3 25" xfId="30503"/>
    <cellStyle name="Table Text 2 3 26" xfId="30504"/>
    <cellStyle name="Table Text 2 3 27" xfId="30505"/>
    <cellStyle name="Table Text 2 3 28" xfId="30506"/>
    <cellStyle name="Table Text 2 3 29" xfId="30507"/>
    <cellStyle name="Table Text 2 3 3" xfId="30508"/>
    <cellStyle name="Table Text 2 3 3 10" xfId="30509"/>
    <cellStyle name="Table Text 2 3 3 11" xfId="30510"/>
    <cellStyle name="Table Text 2 3 3 12" xfId="30511"/>
    <cellStyle name="Table Text 2 3 3 13" xfId="30512"/>
    <cellStyle name="Table Text 2 3 3 14" xfId="30513"/>
    <cellStyle name="Table Text 2 3 3 15" xfId="30514"/>
    <cellStyle name="Table Text 2 3 3 16" xfId="30515"/>
    <cellStyle name="Table Text 2 3 3 17" xfId="30516"/>
    <cellStyle name="Table Text 2 3 3 18" xfId="30517"/>
    <cellStyle name="Table Text 2 3 3 19" xfId="30518"/>
    <cellStyle name="Table Text 2 3 3 2" xfId="30519"/>
    <cellStyle name="Table Text 2 3 3 20" xfId="30520"/>
    <cellStyle name="Table Text 2 3 3 21" xfId="30521"/>
    <cellStyle name="Table Text 2 3 3 22" xfId="30522"/>
    <cellStyle name="Table Text 2 3 3 23" xfId="30523"/>
    <cellStyle name="Table Text 2 3 3 24" xfId="30524"/>
    <cellStyle name="Table Text 2 3 3 25" xfId="30525"/>
    <cellStyle name="Table Text 2 3 3 26" xfId="30526"/>
    <cellStyle name="Table Text 2 3 3 27" xfId="30527"/>
    <cellStyle name="Table Text 2 3 3 28" xfId="30528"/>
    <cellStyle name="Table Text 2 3 3 29" xfId="30529"/>
    <cellStyle name="Table Text 2 3 3 3" xfId="30530"/>
    <cellStyle name="Table Text 2 3 3 30" xfId="30531"/>
    <cellStyle name="Table Text 2 3 3 31" xfId="30532"/>
    <cellStyle name="Table Text 2 3 3 32" xfId="30533"/>
    <cellStyle name="Table Text 2 3 3 4" xfId="30534"/>
    <cellStyle name="Table Text 2 3 3 5" xfId="30535"/>
    <cellStyle name="Table Text 2 3 3 6" xfId="30536"/>
    <cellStyle name="Table Text 2 3 3 7" xfId="30537"/>
    <cellStyle name="Table Text 2 3 3 8" xfId="30538"/>
    <cellStyle name="Table Text 2 3 3 9" xfId="30539"/>
    <cellStyle name="Table Text 2 3 30" xfId="30540"/>
    <cellStyle name="Table Text 2 3 31" xfId="30541"/>
    <cellStyle name="Table Text 2 3 32" xfId="30542"/>
    <cellStyle name="Table Text 2 3 33" xfId="30543"/>
    <cellStyle name="Table Text 2 3 34" xfId="30544"/>
    <cellStyle name="Table Text 2 3 35" xfId="30545"/>
    <cellStyle name="Table Text 2 3 36" xfId="39232"/>
    <cellStyle name="Table Text 2 3 4" xfId="30546"/>
    <cellStyle name="Table Text 2 3 5" xfId="30547"/>
    <cellStyle name="Table Text 2 3 6" xfId="30548"/>
    <cellStyle name="Table Text 2 3 7" xfId="30549"/>
    <cellStyle name="Table Text 2 3 8" xfId="30550"/>
    <cellStyle name="Table Text 2 3 9" xfId="30551"/>
    <cellStyle name="Table Text 2 30" xfId="30552"/>
    <cellStyle name="Table Text 2 31" xfId="30553"/>
    <cellStyle name="Table Text 2 32" xfId="30554"/>
    <cellStyle name="Table Text 2 33" xfId="30555"/>
    <cellStyle name="Table Text 2 34" xfId="30556"/>
    <cellStyle name="Table Text 2 35" xfId="30557"/>
    <cellStyle name="Table Text 2 36" xfId="30558"/>
    <cellStyle name="Table Text 2 37" xfId="30559"/>
    <cellStyle name="Table Text 2 38" xfId="30560"/>
    <cellStyle name="Table Text 2 39" xfId="30561"/>
    <cellStyle name="Table Text 2 4" xfId="30562"/>
    <cellStyle name="Table Text 2 4 10" xfId="30563"/>
    <cellStyle name="Table Text 2 4 11" xfId="30564"/>
    <cellStyle name="Table Text 2 4 12" xfId="30565"/>
    <cellStyle name="Table Text 2 4 13" xfId="30566"/>
    <cellStyle name="Table Text 2 4 14" xfId="30567"/>
    <cellStyle name="Table Text 2 4 15" xfId="30568"/>
    <cellStyle name="Table Text 2 4 16" xfId="30569"/>
    <cellStyle name="Table Text 2 4 17" xfId="30570"/>
    <cellStyle name="Table Text 2 4 18" xfId="30571"/>
    <cellStyle name="Table Text 2 4 19" xfId="30572"/>
    <cellStyle name="Table Text 2 4 2" xfId="30573"/>
    <cellStyle name="Table Text 2 4 2 10" xfId="30574"/>
    <cellStyle name="Table Text 2 4 2 11" xfId="30575"/>
    <cellStyle name="Table Text 2 4 2 12" xfId="30576"/>
    <cellStyle name="Table Text 2 4 2 13" xfId="30577"/>
    <cellStyle name="Table Text 2 4 2 14" xfId="30578"/>
    <cellStyle name="Table Text 2 4 2 15" xfId="30579"/>
    <cellStyle name="Table Text 2 4 2 16" xfId="30580"/>
    <cellStyle name="Table Text 2 4 2 17" xfId="30581"/>
    <cellStyle name="Table Text 2 4 2 18" xfId="30582"/>
    <cellStyle name="Table Text 2 4 2 19" xfId="30583"/>
    <cellStyle name="Table Text 2 4 2 2" xfId="30584"/>
    <cellStyle name="Table Text 2 4 2 2 10" xfId="30585"/>
    <cellStyle name="Table Text 2 4 2 2 11" xfId="30586"/>
    <cellStyle name="Table Text 2 4 2 2 12" xfId="30587"/>
    <cellStyle name="Table Text 2 4 2 2 13" xfId="30588"/>
    <cellStyle name="Table Text 2 4 2 2 14" xfId="30589"/>
    <cellStyle name="Table Text 2 4 2 2 15" xfId="30590"/>
    <cellStyle name="Table Text 2 4 2 2 16" xfId="30591"/>
    <cellStyle name="Table Text 2 4 2 2 17" xfId="30592"/>
    <cellStyle name="Table Text 2 4 2 2 18" xfId="30593"/>
    <cellStyle name="Table Text 2 4 2 2 19" xfId="30594"/>
    <cellStyle name="Table Text 2 4 2 2 2" xfId="30595"/>
    <cellStyle name="Table Text 2 4 2 2 20" xfId="30596"/>
    <cellStyle name="Table Text 2 4 2 2 21" xfId="30597"/>
    <cellStyle name="Table Text 2 4 2 2 22" xfId="30598"/>
    <cellStyle name="Table Text 2 4 2 2 23" xfId="30599"/>
    <cellStyle name="Table Text 2 4 2 2 24" xfId="30600"/>
    <cellStyle name="Table Text 2 4 2 2 25" xfId="30601"/>
    <cellStyle name="Table Text 2 4 2 2 26" xfId="30602"/>
    <cellStyle name="Table Text 2 4 2 2 27" xfId="30603"/>
    <cellStyle name="Table Text 2 4 2 2 28" xfId="30604"/>
    <cellStyle name="Table Text 2 4 2 2 29" xfId="30605"/>
    <cellStyle name="Table Text 2 4 2 2 3" xfId="30606"/>
    <cellStyle name="Table Text 2 4 2 2 30" xfId="30607"/>
    <cellStyle name="Table Text 2 4 2 2 31" xfId="30608"/>
    <cellStyle name="Table Text 2 4 2 2 32" xfId="30609"/>
    <cellStyle name="Table Text 2 4 2 2 4" xfId="30610"/>
    <cellStyle name="Table Text 2 4 2 2 5" xfId="30611"/>
    <cellStyle name="Table Text 2 4 2 2 6" xfId="30612"/>
    <cellStyle name="Table Text 2 4 2 2 7" xfId="30613"/>
    <cellStyle name="Table Text 2 4 2 2 8" xfId="30614"/>
    <cellStyle name="Table Text 2 4 2 2 9" xfId="30615"/>
    <cellStyle name="Table Text 2 4 2 20" xfId="30616"/>
    <cellStyle name="Table Text 2 4 2 21" xfId="30617"/>
    <cellStyle name="Table Text 2 4 2 22" xfId="30618"/>
    <cellStyle name="Table Text 2 4 2 23" xfId="30619"/>
    <cellStyle name="Table Text 2 4 2 24" xfId="30620"/>
    <cellStyle name="Table Text 2 4 2 25" xfId="30621"/>
    <cellStyle name="Table Text 2 4 2 26" xfId="30622"/>
    <cellStyle name="Table Text 2 4 2 27" xfId="30623"/>
    <cellStyle name="Table Text 2 4 2 28" xfId="30624"/>
    <cellStyle name="Table Text 2 4 2 29" xfId="30625"/>
    <cellStyle name="Table Text 2 4 2 3" xfId="30626"/>
    <cellStyle name="Table Text 2 4 2 30" xfId="30627"/>
    <cellStyle name="Table Text 2 4 2 31" xfId="30628"/>
    <cellStyle name="Table Text 2 4 2 32" xfId="30629"/>
    <cellStyle name="Table Text 2 4 2 33" xfId="30630"/>
    <cellStyle name="Table Text 2 4 2 34" xfId="30631"/>
    <cellStyle name="Table Text 2 4 2 35" xfId="39235"/>
    <cellStyle name="Table Text 2 4 2 4" xfId="30632"/>
    <cellStyle name="Table Text 2 4 2 5" xfId="30633"/>
    <cellStyle name="Table Text 2 4 2 6" xfId="30634"/>
    <cellStyle name="Table Text 2 4 2 7" xfId="30635"/>
    <cellStyle name="Table Text 2 4 2 8" xfId="30636"/>
    <cellStyle name="Table Text 2 4 2 9" xfId="30637"/>
    <cellStyle name="Table Text 2 4 20" xfId="30638"/>
    <cellStyle name="Table Text 2 4 21" xfId="30639"/>
    <cellStyle name="Table Text 2 4 22" xfId="30640"/>
    <cellStyle name="Table Text 2 4 23" xfId="30641"/>
    <cellStyle name="Table Text 2 4 24" xfId="30642"/>
    <cellStyle name="Table Text 2 4 25" xfId="30643"/>
    <cellStyle name="Table Text 2 4 26" xfId="30644"/>
    <cellStyle name="Table Text 2 4 27" xfId="30645"/>
    <cellStyle name="Table Text 2 4 28" xfId="30646"/>
    <cellStyle name="Table Text 2 4 29" xfId="30647"/>
    <cellStyle name="Table Text 2 4 3" xfId="30648"/>
    <cellStyle name="Table Text 2 4 3 10" xfId="30649"/>
    <cellStyle name="Table Text 2 4 3 11" xfId="30650"/>
    <cellStyle name="Table Text 2 4 3 12" xfId="30651"/>
    <cellStyle name="Table Text 2 4 3 13" xfId="30652"/>
    <cellStyle name="Table Text 2 4 3 14" xfId="30653"/>
    <cellStyle name="Table Text 2 4 3 15" xfId="30654"/>
    <cellStyle name="Table Text 2 4 3 16" xfId="30655"/>
    <cellStyle name="Table Text 2 4 3 17" xfId="30656"/>
    <cellStyle name="Table Text 2 4 3 18" xfId="30657"/>
    <cellStyle name="Table Text 2 4 3 19" xfId="30658"/>
    <cellStyle name="Table Text 2 4 3 2" xfId="30659"/>
    <cellStyle name="Table Text 2 4 3 2 10" xfId="30660"/>
    <cellStyle name="Table Text 2 4 3 2 11" xfId="30661"/>
    <cellStyle name="Table Text 2 4 3 2 12" xfId="30662"/>
    <cellStyle name="Table Text 2 4 3 2 13" xfId="30663"/>
    <cellStyle name="Table Text 2 4 3 2 14" xfId="30664"/>
    <cellStyle name="Table Text 2 4 3 2 15" xfId="30665"/>
    <cellStyle name="Table Text 2 4 3 2 16" xfId="30666"/>
    <cellStyle name="Table Text 2 4 3 2 17" xfId="30667"/>
    <cellStyle name="Table Text 2 4 3 2 18" xfId="30668"/>
    <cellStyle name="Table Text 2 4 3 2 19" xfId="30669"/>
    <cellStyle name="Table Text 2 4 3 2 2" xfId="30670"/>
    <cellStyle name="Table Text 2 4 3 2 20" xfId="30671"/>
    <cellStyle name="Table Text 2 4 3 2 21" xfId="30672"/>
    <cellStyle name="Table Text 2 4 3 2 22" xfId="30673"/>
    <cellStyle name="Table Text 2 4 3 2 23" xfId="30674"/>
    <cellStyle name="Table Text 2 4 3 2 24" xfId="30675"/>
    <cellStyle name="Table Text 2 4 3 2 25" xfId="30676"/>
    <cellStyle name="Table Text 2 4 3 2 26" xfId="30677"/>
    <cellStyle name="Table Text 2 4 3 2 27" xfId="30678"/>
    <cellStyle name="Table Text 2 4 3 2 28" xfId="30679"/>
    <cellStyle name="Table Text 2 4 3 2 29" xfId="30680"/>
    <cellStyle name="Table Text 2 4 3 2 3" xfId="30681"/>
    <cellStyle name="Table Text 2 4 3 2 30" xfId="30682"/>
    <cellStyle name="Table Text 2 4 3 2 31" xfId="30683"/>
    <cellStyle name="Table Text 2 4 3 2 32" xfId="30684"/>
    <cellStyle name="Table Text 2 4 3 2 4" xfId="30685"/>
    <cellStyle name="Table Text 2 4 3 2 5" xfId="30686"/>
    <cellStyle name="Table Text 2 4 3 2 6" xfId="30687"/>
    <cellStyle name="Table Text 2 4 3 2 7" xfId="30688"/>
    <cellStyle name="Table Text 2 4 3 2 8" xfId="30689"/>
    <cellStyle name="Table Text 2 4 3 2 9" xfId="30690"/>
    <cellStyle name="Table Text 2 4 3 20" xfId="30691"/>
    <cellStyle name="Table Text 2 4 3 21" xfId="30692"/>
    <cellStyle name="Table Text 2 4 3 22" xfId="30693"/>
    <cellStyle name="Table Text 2 4 3 23" xfId="30694"/>
    <cellStyle name="Table Text 2 4 3 24" xfId="30695"/>
    <cellStyle name="Table Text 2 4 3 25" xfId="30696"/>
    <cellStyle name="Table Text 2 4 3 26" xfId="30697"/>
    <cellStyle name="Table Text 2 4 3 27" xfId="30698"/>
    <cellStyle name="Table Text 2 4 3 28" xfId="30699"/>
    <cellStyle name="Table Text 2 4 3 29" xfId="30700"/>
    <cellStyle name="Table Text 2 4 3 3" xfId="30701"/>
    <cellStyle name="Table Text 2 4 3 30" xfId="30702"/>
    <cellStyle name="Table Text 2 4 3 31" xfId="30703"/>
    <cellStyle name="Table Text 2 4 3 32" xfId="30704"/>
    <cellStyle name="Table Text 2 4 3 33" xfId="30705"/>
    <cellStyle name="Table Text 2 4 3 34" xfId="30706"/>
    <cellStyle name="Table Text 2 4 3 35" xfId="39236"/>
    <cellStyle name="Table Text 2 4 3 4" xfId="30707"/>
    <cellStyle name="Table Text 2 4 3 5" xfId="30708"/>
    <cellStyle name="Table Text 2 4 3 6" xfId="30709"/>
    <cellStyle name="Table Text 2 4 3 7" xfId="30710"/>
    <cellStyle name="Table Text 2 4 3 8" xfId="30711"/>
    <cellStyle name="Table Text 2 4 3 9" xfId="30712"/>
    <cellStyle name="Table Text 2 4 30" xfId="30713"/>
    <cellStyle name="Table Text 2 4 31" xfId="30714"/>
    <cellStyle name="Table Text 2 4 32" xfId="30715"/>
    <cellStyle name="Table Text 2 4 33" xfId="30716"/>
    <cellStyle name="Table Text 2 4 34" xfId="30717"/>
    <cellStyle name="Table Text 2 4 35" xfId="30718"/>
    <cellStyle name="Table Text 2 4 36" xfId="30719"/>
    <cellStyle name="Table Text 2 4 37" xfId="39234"/>
    <cellStyle name="Table Text 2 4 4" xfId="30720"/>
    <cellStyle name="Table Text 2 4 4 10" xfId="30721"/>
    <cellStyle name="Table Text 2 4 4 11" xfId="30722"/>
    <cellStyle name="Table Text 2 4 4 12" xfId="30723"/>
    <cellStyle name="Table Text 2 4 4 13" xfId="30724"/>
    <cellStyle name="Table Text 2 4 4 14" xfId="39911"/>
    <cellStyle name="Table Text 2 4 4 2" xfId="30725"/>
    <cellStyle name="Table Text 2 4 4 3" xfId="30726"/>
    <cellStyle name="Table Text 2 4 4 4" xfId="30727"/>
    <cellStyle name="Table Text 2 4 4 5" xfId="30728"/>
    <cellStyle name="Table Text 2 4 4 6" xfId="30729"/>
    <cellStyle name="Table Text 2 4 4 7" xfId="30730"/>
    <cellStyle name="Table Text 2 4 4 8" xfId="30731"/>
    <cellStyle name="Table Text 2 4 4 9" xfId="30732"/>
    <cellStyle name="Table Text 2 4 5" xfId="30733"/>
    <cellStyle name="Table Text 2 4 6" xfId="30734"/>
    <cellStyle name="Table Text 2 4 7" xfId="30735"/>
    <cellStyle name="Table Text 2 4 8" xfId="30736"/>
    <cellStyle name="Table Text 2 4 9" xfId="30737"/>
    <cellStyle name="Table Text 2 40" xfId="30738"/>
    <cellStyle name="Table Text 2 41" xfId="39229"/>
    <cellStyle name="Table Text 2 5" xfId="30739"/>
    <cellStyle name="Table Text 2 5 10" xfId="30740"/>
    <cellStyle name="Table Text 2 5 11" xfId="30741"/>
    <cellStyle name="Table Text 2 5 12" xfId="30742"/>
    <cellStyle name="Table Text 2 5 13" xfId="30743"/>
    <cellStyle name="Table Text 2 5 14" xfId="30744"/>
    <cellStyle name="Table Text 2 5 15" xfId="30745"/>
    <cellStyle name="Table Text 2 5 16" xfId="30746"/>
    <cellStyle name="Table Text 2 5 17" xfId="30747"/>
    <cellStyle name="Table Text 2 5 18" xfId="30748"/>
    <cellStyle name="Table Text 2 5 19" xfId="30749"/>
    <cellStyle name="Table Text 2 5 2" xfId="30750"/>
    <cellStyle name="Table Text 2 5 2 10" xfId="30751"/>
    <cellStyle name="Table Text 2 5 2 11" xfId="30752"/>
    <cellStyle name="Table Text 2 5 2 12" xfId="30753"/>
    <cellStyle name="Table Text 2 5 2 13" xfId="30754"/>
    <cellStyle name="Table Text 2 5 2 14" xfId="40036"/>
    <cellStyle name="Table Text 2 5 2 2" xfId="30755"/>
    <cellStyle name="Table Text 2 5 2 3" xfId="30756"/>
    <cellStyle name="Table Text 2 5 2 4" xfId="30757"/>
    <cellStyle name="Table Text 2 5 2 5" xfId="30758"/>
    <cellStyle name="Table Text 2 5 2 6" xfId="30759"/>
    <cellStyle name="Table Text 2 5 2 7" xfId="30760"/>
    <cellStyle name="Table Text 2 5 2 8" xfId="30761"/>
    <cellStyle name="Table Text 2 5 2 9" xfId="30762"/>
    <cellStyle name="Table Text 2 5 20" xfId="30763"/>
    <cellStyle name="Table Text 2 5 21" xfId="30764"/>
    <cellStyle name="Table Text 2 5 22" xfId="30765"/>
    <cellStyle name="Table Text 2 5 23" xfId="30766"/>
    <cellStyle name="Table Text 2 5 24" xfId="30767"/>
    <cellStyle name="Table Text 2 5 25" xfId="30768"/>
    <cellStyle name="Table Text 2 5 26" xfId="30769"/>
    <cellStyle name="Table Text 2 5 27" xfId="30770"/>
    <cellStyle name="Table Text 2 5 28" xfId="30771"/>
    <cellStyle name="Table Text 2 5 29" xfId="30772"/>
    <cellStyle name="Table Text 2 5 3" xfId="30773"/>
    <cellStyle name="Table Text 2 5 30" xfId="30774"/>
    <cellStyle name="Table Text 2 5 31" xfId="30775"/>
    <cellStyle name="Table Text 2 5 32" xfId="30776"/>
    <cellStyle name="Table Text 2 5 33" xfId="30777"/>
    <cellStyle name="Table Text 2 5 34" xfId="30778"/>
    <cellStyle name="Table Text 2 5 35" xfId="39237"/>
    <cellStyle name="Table Text 2 5 4" xfId="30779"/>
    <cellStyle name="Table Text 2 5 5" xfId="30780"/>
    <cellStyle name="Table Text 2 5 6" xfId="30781"/>
    <cellStyle name="Table Text 2 5 7" xfId="30782"/>
    <cellStyle name="Table Text 2 5 8" xfId="30783"/>
    <cellStyle name="Table Text 2 5 9" xfId="30784"/>
    <cellStyle name="Table Text 2 6" xfId="30785"/>
    <cellStyle name="Table Text 2 6 10" xfId="30786"/>
    <cellStyle name="Table Text 2 6 11" xfId="30787"/>
    <cellStyle name="Table Text 2 6 12" xfId="30788"/>
    <cellStyle name="Table Text 2 6 13" xfId="30789"/>
    <cellStyle name="Table Text 2 6 14" xfId="30790"/>
    <cellStyle name="Table Text 2 6 15" xfId="30791"/>
    <cellStyle name="Table Text 2 6 16" xfId="30792"/>
    <cellStyle name="Table Text 2 6 17" xfId="30793"/>
    <cellStyle name="Table Text 2 6 18" xfId="30794"/>
    <cellStyle name="Table Text 2 6 19" xfId="30795"/>
    <cellStyle name="Table Text 2 6 2" xfId="30796"/>
    <cellStyle name="Table Text 2 6 2 10" xfId="30797"/>
    <cellStyle name="Table Text 2 6 2 11" xfId="30798"/>
    <cellStyle name="Table Text 2 6 2 12" xfId="30799"/>
    <cellStyle name="Table Text 2 6 2 13" xfId="30800"/>
    <cellStyle name="Table Text 2 6 2 14" xfId="30801"/>
    <cellStyle name="Table Text 2 6 2 15" xfId="30802"/>
    <cellStyle name="Table Text 2 6 2 16" xfId="30803"/>
    <cellStyle name="Table Text 2 6 2 17" xfId="30804"/>
    <cellStyle name="Table Text 2 6 2 18" xfId="30805"/>
    <cellStyle name="Table Text 2 6 2 19" xfId="30806"/>
    <cellStyle name="Table Text 2 6 2 2" xfId="30807"/>
    <cellStyle name="Table Text 2 6 2 20" xfId="30808"/>
    <cellStyle name="Table Text 2 6 2 21" xfId="30809"/>
    <cellStyle name="Table Text 2 6 2 22" xfId="30810"/>
    <cellStyle name="Table Text 2 6 2 23" xfId="30811"/>
    <cellStyle name="Table Text 2 6 2 24" xfId="30812"/>
    <cellStyle name="Table Text 2 6 2 25" xfId="30813"/>
    <cellStyle name="Table Text 2 6 2 26" xfId="30814"/>
    <cellStyle name="Table Text 2 6 2 27" xfId="30815"/>
    <cellStyle name="Table Text 2 6 2 28" xfId="30816"/>
    <cellStyle name="Table Text 2 6 2 29" xfId="30817"/>
    <cellStyle name="Table Text 2 6 2 3" xfId="30818"/>
    <cellStyle name="Table Text 2 6 2 30" xfId="30819"/>
    <cellStyle name="Table Text 2 6 2 31" xfId="30820"/>
    <cellStyle name="Table Text 2 6 2 32" xfId="30821"/>
    <cellStyle name="Table Text 2 6 2 4" xfId="30822"/>
    <cellStyle name="Table Text 2 6 2 5" xfId="30823"/>
    <cellStyle name="Table Text 2 6 2 6" xfId="30824"/>
    <cellStyle name="Table Text 2 6 2 7" xfId="30825"/>
    <cellStyle name="Table Text 2 6 2 8" xfId="30826"/>
    <cellStyle name="Table Text 2 6 2 9" xfId="30827"/>
    <cellStyle name="Table Text 2 6 20" xfId="30828"/>
    <cellStyle name="Table Text 2 6 21" xfId="30829"/>
    <cellStyle name="Table Text 2 6 22" xfId="30830"/>
    <cellStyle name="Table Text 2 6 23" xfId="30831"/>
    <cellStyle name="Table Text 2 6 24" xfId="30832"/>
    <cellStyle name="Table Text 2 6 25" xfId="30833"/>
    <cellStyle name="Table Text 2 6 26" xfId="30834"/>
    <cellStyle name="Table Text 2 6 27" xfId="30835"/>
    <cellStyle name="Table Text 2 6 28" xfId="30836"/>
    <cellStyle name="Table Text 2 6 29" xfId="30837"/>
    <cellStyle name="Table Text 2 6 3" xfId="30838"/>
    <cellStyle name="Table Text 2 6 30" xfId="30839"/>
    <cellStyle name="Table Text 2 6 31" xfId="30840"/>
    <cellStyle name="Table Text 2 6 32" xfId="30841"/>
    <cellStyle name="Table Text 2 6 33" xfId="30842"/>
    <cellStyle name="Table Text 2 6 34" xfId="30843"/>
    <cellStyle name="Table Text 2 6 35" xfId="39238"/>
    <cellStyle name="Table Text 2 6 4" xfId="30844"/>
    <cellStyle name="Table Text 2 6 5" xfId="30845"/>
    <cellStyle name="Table Text 2 6 6" xfId="30846"/>
    <cellStyle name="Table Text 2 6 7" xfId="30847"/>
    <cellStyle name="Table Text 2 6 8" xfId="30848"/>
    <cellStyle name="Table Text 2 6 9" xfId="30849"/>
    <cellStyle name="Table Text 2 7" xfId="30850"/>
    <cellStyle name="Table Text 2 7 10" xfId="30851"/>
    <cellStyle name="Table Text 2 7 11" xfId="30852"/>
    <cellStyle name="Table Text 2 7 12" xfId="30853"/>
    <cellStyle name="Table Text 2 7 13" xfId="30854"/>
    <cellStyle name="Table Text 2 7 14" xfId="39528"/>
    <cellStyle name="Table Text 2 7 2" xfId="30855"/>
    <cellStyle name="Table Text 2 7 3" xfId="30856"/>
    <cellStyle name="Table Text 2 7 4" xfId="30857"/>
    <cellStyle name="Table Text 2 7 5" xfId="30858"/>
    <cellStyle name="Table Text 2 7 6" xfId="30859"/>
    <cellStyle name="Table Text 2 7 7" xfId="30860"/>
    <cellStyle name="Table Text 2 7 8" xfId="30861"/>
    <cellStyle name="Table Text 2 7 9" xfId="30862"/>
    <cellStyle name="Table Text 2 8" xfId="30863"/>
    <cellStyle name="Table Text 2 8 10" xfId="30864"/>
    <cellStyle name="Table Text 2 8 11" xfId="30865"/>
    <cellStyle name="Table Text 2 8 12" xfId="30866"/>
    <cellStyle name="Table Text 2 8 13" xfId="30867"/>
    <cellStyle name="Table Text 2 8 14" xfId="30868"/>
    <cellStyle name="Table Text 2 8 15" xfId="30869"/>
    <cellStyle name="Table Text 2 8 16" xfId="30870"/>
    <cellStyle name="Table Text 2 8 17" xfId="30871"/>
    <cellStyle name="Table Text 2 8 18" xfId="30872"/>
    <cellStyle name="Table Text 2 8 19" xfId="30873"/>
    <cellStyle name="Table Text 2 8 2" xfId="30874"/>
    <cellStyle name="Table Text 2 8 20" xfId="30875"/>
    <cellStyle name="Table Text 2 8 21" xfId="30876"/>
    <cellStyle name="Table Text 2 8 22" xfId="30877"/>
    <cellStyle name="Table Text 2 8 23" xfId="30878"/>
    <cellStyle name="Table Text 2 8 24" xfId="30879"/>
    <cellStyle name="Table Text 2 8 25" xfId="30880"/>
    <cellStyle name="Table Text 2 8 26" xfId="30881"/>
    <cellStyle name="Table Text 2 8 27" xfId="30882"/>
    <cellStyle name="Table Text 2 8 28" xfId="30883"/>
    <cellStyle name="Table Text 2 8 29" xfId="30884"/>
    <cellStyle name="Table Text 2 8 3" xfId="30885"/>
    <cellStyle name="Table Text 2 8 30" xfId="30886"/>
    <cellStyle name="Table Text 2 8 31" xfId="30887"/>
    <cellStyle name="Table Text 2 8 32" xfId="30888"/>
    <cellStyle name="Table Text 2 8 4" xfId="30889"/>
    <cellStyle name="Table Text 2 8 5" xfId="30890"/>
    <cellStyle name="Table Text 2 8 6" xfId="30891"/>
    <cellStyle name="Table Text 2 8 7" xfId="30892"/>
    <cellStyle name="Table Text 2 8 8" xfId="30893"/>
    <cellStyle name="Table Text 2 8 9" xfId="30894"/>
    <cellStyle name="Table Text 2 9" xfId="30895"/>
    <cellStyle name="Table Text 3" xfId="30896"/>
    <cellStyle name="Table Text 3 10" xfId="30897"/>
    <cellStyle name="Table Text 3 11" xfId="30898"/>
    <cellStyle name="Table Text 3 12" xfId="30899"/>
    <cellStyle name="Table Text 3 13" xfId="30900"/>
    <cellStyle name="Table Text 3 14" xfId="30901"/>
    <cellStyle name="Table Text 3 15" xfId="30902"/>
    <cellStyle name="Table Text 3 16" xfId="30903"/>
    <cellStyle name="Table Text 3 17" xfId="30904"/>
    <cellStyle name="Table Text 3 18" xfId="30905"/>
    <cellStyle name="Table Text 3 19" xfId="30906"/>
    <cellStyle name="Table Text 3 2" xfId="30907"/>
    <cellStyle name="Table Text 3 2 10" xfId="30908"/>
    <cellStyle name="Table Text 3 2 11" xfId="30909"/>
    <cellStyle name="Table Text 3 2 12" xfId="30910"/>
    <cellStyle name="Table Text 3 2 13" xfId="30911"/>
    <cellStyle name="Table Text 3 2 14" xfId="30912"/>
    <cellStyle name="Table Text 3 2 15" xfId="30913"/>
    <cellStyle name="Table Text 3 2 16" xfId="30914"/>
    <cellStyle name="Table Text 3 2 17" xfId="30915"/>
    <cellStyle name="Table Text 3 2 18" xfId="30916"/>
    <cellStyle name="Table Text 3 2 19" xfId="30917"/>
    <cellStyle name="Table Text 3 2 2" xfId="30918"/>
    <cellStyle name="Table Text 3 2 2 10" xfId="30919"/>
    <cellStyle name="Table Text 3 2 2 11" xfId="30920"/>
    <cellStyle name="Table Text 3 2 2 12" xfId="30921"/>
    <cellStyle name="Table Text 3 2 2 13" xfId="30922"/>
    <cellStyle name="Table Text 3 2 2 14" xfId="30923"/>
    <cellStyle name="Table Text 3 2 2 15" xfId="30924"/>
    <cellStyle name="Table Text 3 2 2 16" xfId="30925"/>
    <cellStyle name="Table Text 3 2 2 17" xfId="30926"/>
    <cellStyle name="Table Text 3 2 2 18" xfId="30927"/>
    <cellStyle name="Table Text 3 2 2 19" xfId="30928"/>
    <cellStyle name="Table Text 3 2 2 2" xfId="30929"/>
    <cellStyle name="Table Text 3 2 2 20" xfId="30930"/>
    <cellStyle name="Table Text 3 2 2 21" xfId="30931"/>
    <cellStyle name="Table Text 3 2 2 22" xfId="30932"/>
    <cellStyle name="Table Text 3 2 2 23" xfId="30933"/>
    <cellStyle name="Table Text 3 2 2 24" xfId="30934"/>
    <cellStyle name="Table Text 3 2 2 25" xfId="30935"/>
    <cellStyle name="Table Text 3 2 2 26" xfId="30936"/>
    <cellStyle name="Table Text 3 2 2 27" xfId="30937"/>
    <cellStyle name="Table Text 3 2 2 28" xfId="30938"/>
    <cellStyle name="Table Text 3 2 2 29" xfId="30939"/>
    <cellStyle name="Table Text 3 2 2 3" xfId="30940"/>
    <cellStyle name="Table Text 3 2 2 30" xfId="30941"/>
    <cellStyle name="Table Text 3 2 2 31" xfId="30942"/>
    <cellStyle name="Table Text 3 2 2 32" xfId="30943"/>
    <cellStyle name="Table Text 3 2 2 4" xfId="30944"/>
    <cellStyle name="Table Text 3 2 2 5" xfId="30945"/>
    <cellStyle name="Table Text 3 2 2 6" xfId="30946"/>
    <cellStyle name="Table Text 3 2 2 7" xfId="30947"/>
    <cellStyle name="Table Text 3 2 2 8" xfId="30948"/>
    <cellStyle name="Table Text 3 2 2 9" xfId="30949"/>
    <cellStyle name="Table Text 3 2 20" xfId="30950"/>
    <cellStyle name="Table Text 3 2 21" xfId="30951"/>
    <cellStyle name="Table Text 3 2 22" xfId="30952"/>
    <cellStyle name="Table Text 3 2 23" xfId="30953"/>
    <cellStyle name="Table Text 3 2 24" xfId="30954"/>
    <cellStyle name="Table Text 3 2 25" xfId="30955"/>
    <cellStyle name="Table Text 3 2 26" xfId="30956"/>
    <cellStyle name="Table Text 3 2 27" xfId="30957"/>
    <cellStyle name="Table Text 3 2 28" xfId="30958"/>
    <cellStyle name="Table Text 3 2 29" xfId="30959"/>
    <cellStyle name="Table Text 3 2 3" xfId="30960"/>
    <cellStyle name="Table Text 3 2 30" xfId="30961"/>
    <cellStyle name="Table Text 3 2 31" xfId="30962"/>
    <cellStyle name="Table Text 3 2 32" xfId="30963"/>
    <cellStyle name="Table Text 3 2 33" xfId="30964"/>
    <cellStyle name="Table Text 3 2 34" xfId="30965"/>
    <cellStyle name="Table Text 3 2 35" xfId="39240"/>
    <cellStyle name="Table Text 3 2 4" xfId="30966"/>
    <cellStyle name="Table Text 3 2 5" xfId="30967"/>
    <cellStyle name="Table Text 3 2 6" xfId="30968"/>
    <cellStyle name="Table Text 3 2 7" xfId="30969"/>
    <cellStyle name="Table Text 3 2 8" xfId="30970"/>
    <cellStyle name="Table Text 3 2 9" xfId="30971"/>
    <cellStyle name="Table Text 3 20" xfId="30972"/>
    <cellStyle name="Table Text 3 21" xfId="30973"/>
    <cellStyle name="Table Text 3 22" xfId="30974"/>
    <cellStyle name="Table Text 3 23" xfId="30975"/>
    <cellStyle name="Table Text 3 24" xfId="30976"/>
    <cellStyle name="Table Text 3 25" xfId="30977"/>
    <cellStyle name="Table Text 3 26" xfId="30978"/>
    <cellStyle name="Table Text 3 27" xfId="30979"/>
    <cellStyle name="Table Text 3 28" xfId="30980"/>
    <cellStyle name="Table Text 3 29" xfId="30981"/>
    <cellStyle name="Table Text 3 3" xfId="30982"/>
    <cellStyle name="Table Text 3 3 10" xfId="30983"/>
    <cellStyle name="Table Text 3 3 11" xfId="30984"/>
    <cellStyle name="Table Text 3 3 12" xfId="30985"/>
    <cellStyle name="Table Text 3 3 13" xfId="30986"/>
    <cellStyle name="Table Text 3 3 14" xfId="30987"/>
    <cellStyle name="Table Text 3 3 15" xfId="30988"/>
    <cellStyle name="Table Text 3 3 16" xfId="30989"/>
    <cellStyle name="Table Text 3 3 17" xfId="30990"/>
    <cellStyle name="Table Text 3 3 18" xfId="30991"/>
    <cellStyle name="Table Text 3 3 19" xfId="30992"/>
    <cellStyle name="Table Text 3 3 2" xfId="30993"/>
    <cellStyle name="Table Text 3 3 20" xfId="30994"/>
    <cellStyle name="Table Text 3 3 21" xfId="30995"/>
    <cellStyle name="Table Text 3 3 22" xfId="30996"/>
    <cellStyle name="Table Text 3 3 23" xfId="30997"/>
    <cellStyle name="Table Text 3 3 24" xfId="30998"/>
    <cellStyle name="Table Text 3 3 25" xfId="30999"/>
    <cellStyle name="Table Text 3 3 26" xfId="31000"/>
    <cellStyle name="Table Text 3 3 27" xfId="31001"/>
    <cellStyle name="Table Text 3 3 28" xfId="31002"/>
    <cellStyle name="Table Text 3 3 29" xfId="31003"/>
    <cellStyle name="Table Text 3 3 3" xfId="31004"/>
    <cellStyle name="Table Text 3 3 30" xfId="31005"/>
    <cellStyle name="Table Text 3 3 31" xfId="31006"/>
    <cellStyle name="Table Text 3 3 32" xfId="31007"/>
    <cellStyle name="Table Text 3 3 4" xfId="31008"/>
    <cellStyle name="Table Text 3 3 5" xfId="31009"/>
    <cellStyle name="Table Text 3 3 6" xfId="31010"/>
    <cellStyle name="Table Text 3 3 7" xfId="31011"/>
    <cellStyle name="Table Text 3 3 8" xfId="31012"/>
    <cellStyle name="Table Text 3 3 9" xfId="31013"/>
    <cellStyle name="Table Text 3 30" xfId="31014"/>
    <cellStyle name="Table Text 3 31" xfId="31015"/>
    <cellStyle name="Table Text 3 32" xfId="31016"/>
    <cellStyle name="Table Text 3 33" xfId="31017"/>
    <cellStyle name="Table Text 3 34" xfId="31018"/>
    <cellStyle name="Table Text 3 35" xfId="31019"/>
    <cellStyle name="Table Text 3 36" xfId="39239"/>
    <cellStyle name="Table Text 3 4" xfId="31020"/>
    <cellStyle name="Table Text 3 5" xfId="31021"/>
    <cellStyle name="Table Text 3 6" xfId="31022"/>
    <cellStyle name="Table Text 3 7" xfId="31023"/>
    <cellStyle name="Table Text 3 8" xfId="31024"/>
    <cellStyle name="Table Text 3 9" xfId="31025"/>
    <cellStyle name="Table Text 4" xfId="31026"/>
    <cellStyle name="Table Text 4 10" xfId="31027"/>
    <cellStyle name="Table Text 4 11" xfId="31028"/>
    <cellStyle name="Table Text 4 12" xfId="31029"/>
    <cellStyle name="Table Text 4 13" xfId="31030"/>
    <cellStyle name="Table Text 4 14" xfId="31031"/>
    <cellStyle name="Table Text 4 15" xfId="31032"/>
    <cellStyle name="Table Text 4 16" xfId="31033"/>
    <cellStyle name="Table Text 4 17" xfId="31034"/>
    <cellStyle name="Table Text 4 18" xfId="31035"/>
    <cellStyle name="Table Text 4 19" xfId="31036"/>
    <cellStyle name="Table Text 4 2" xfId="31037"/>
    <cellStyle name="Table Text 4 2 10" xfId="31038"/>
    <cellStyle name="Table Text 4 2 11" xfId="31039"/>
    <cellStyle name="Table Text 4 2 12" xfId="31040"/>
    <cellStyle name="Table Text 4 2 13" xfId="31041"/>
    <cellStyle name="Table Text 4 2 14" xfId="31042"/>
    <cellStyle name="Table Text 4 2 15" xfId="31043"/>
    <cellStyle name="Table Text 4 2 16" xfId="31044"/>
    <cellStyle name="Table Text 4 2 17" xfId="31045"/>
    <cellStyle name="Table Text 4 2 18" xfId="31046"/>
    <cellStyle name="Table Text 4 2 19" xfId="31047"/>
    <cellStyle name="Table Text 4 2 2" xfId="31048"/>
    <cellStyle name="Table Text 4 2 2 10" xfId="31049"/>
    <cellStyle name="Table Text 4 2 2 11" xfId="31050"/>
    <cellStyle name="Table Text 4 2 2 12" xfId="31051"/>
    <cellStyle name="Table Text 4 2 2 13" xfId="31052"/>
    <cellStyle name="Table Text 4 2 2 14" xfId="31053"/>
    <cellStyle name="Table Text 4 2 2 15" xfId="31054"/>
    <cellStyle name="Table Text 4 2 2 16" xfId="31055"/>
    <cellStyle name="Table Text 4 2 2 17" xfId="31056"/>
    <cellStyle name="Table Text 4 2 2 18" xfId="31057"/>
    <cellStyle name="Table Text 4 2 2 19" xfId="31058"/>
    <cellStyle name="Table Text 4 2 2 2" xfId="31059"/>
    <cellStyle name="Table Text 4 2 2 20" xfId="31060"/>
    <cellStyle name="Table Text 4 2 2 21" xfId="31061"/>
    <cellStyle name="Table Text 4 2 2 22" xfId="31062"/>
    <cellStyle name="Table Text 4 2 2 23" xfId="31063"/>
    <cellStyle name="Table Text 4 2 2 24" xfId="31064"/>
    <cellStyle name="Table Text 4 2 2 25" xfId="31065"/>
    <cellStyle name="Table Text 4 2 2 26" xfId="31066"/>
    <cellStyle name="Table Text 4 2 2 27" xfId="31067"/>
    <cellStyle name="Table Text 4 2 2 28" xfId="31068"/>
    <cellStyle name="Table Text 4 2 2 29" xfId="31069"/>
    <cellStyle name="Table Text 4 2 2 3" xfId="31070"/>
    <cellStyle name="Table Text 4 2 2 30" xfId="31071"/>
    <cellStyle name="Table Text 4 2 2 31" xfId="31072"/>
    <cellStyle name="Table Text 4 2 2 32" xfId="31073"/>
    <cellStyle name="Table Text 4 2 2 4" xfId="31074"/>
    <cellStyle name="Table Text 4 2 2 5" xfId="31075"/>
    <cellStyle name="Table Text 4 2 2 6" xfId="31076"/>
    <cellStyle name="Table Text 4 2 2 7" xfId="31077"/>
    <cellStyle name="Table Text 4 2 2 8" xfId="31078"/>
    <cellStyle name="Table Text 4 2 2 9" xfId="31079"/>
    <cellStyle name="Table Text 4 2 20" xfId="31080"/>
    <cellStyle name="Table Text 4 2 21" xfId="31081"/>
    <cellStyle name="Table Text 4 2 22" xfId="31082"/>
    <cellStyle name="Table Text 4 2 23" xfId="31083"/>
    <cellStyle name="Table Text 4 2 24" xfId="31084"/>
    <cellStyle name="Table Text 4 2 25" xfId="31085"/>
    <cellStyle name="Table Text 4 2 26" xfId="31086"/>
    <cellStyle name="Table Text 4 2 27" xfId="31087"/>
    <cellStyle name="Table Text 4 2 28" xfId="31088"/>
    <cellStyle name="Table Text 4 2 29" xfId="31089"/>
    <cellStyle name="Table Text 4 2 3" xfId="31090"/>
    <cellStyle name="Table Text 4 2 30" xfId="31091"/>
    <cellStyle name="Table Text 4 2 31" xfId="31092"/>
    <cellStyle name="Table Text 4 2 32" xfId="31093"/>
    <cellStyle name="Table Text 4 2 33" xfId="31094"/>
    <cellStyle name="Table Text 4 2 34" xfId="31095"/>
    <cellStyle name="Table Text 4 2 35" xfId="39242"/>
    <cellStyle name="Table Text 4 2 4" xfId="31096"/>
    <cellStyle name="Table Text 4 2 5" xfId="31097"/>
    <cellStyle name="Table Text 4 2 6" xfId="31098"/>
    <cellStyle name="Table Text 4 2 7" xfId="31099"/>
    <cellStyle name="Table Text 4 2 8" xfId="31100"/>
    <cellStyle name="Table Text 4 2 9" xfId="31101"/>
    <cellStyle name="Table Text 4 20" xfId="31102"/>
    <cellStyle name="Table Text 4 21" xfId="31103"/>
    <cellStyle name="Table Text 4 22" xfId="31104"/>
    <cellStyle name="Table Text 4 23" xfId="31105"/>
    <cellStyle name="Table Text 4 24" xfId="31106"/>
    <cellStyle name="Table Text 4 25" xfId="31107"/>
    <cellStyle name="Table Text 4 26" xfId="31108"/>
    <cellStyle name="Table Text 4 27" xfId="31109"/>
    <cellStyle name="Table Text 4 28" xfId="31110"/>
    <cellStyle name="Table Text 4 29" xfId="31111"/>
    <cellStyle name="Table Text 4 3" xfId="31112"/>
    <cellStyle name="Table Text 4 3 10" xfId="31113"/>
    <cellStyle name="Table Text 4 3 11" xfId="31114"/>
    <cellStyle name="Table Text 4 3 12" xfId="31115"/>
    <cellStyle name="Table Text 4 3 13" xfId="31116"/>
    <cellStyle name="Table Text 4 3 14" xfId="31117"/>
    <cellStyle name="Table Text 4 3 15" xfId="31118"/>
    <cellStyle name="Table Text 4 3 16" xfId="31119"/>
    <cellStyle name="Table Text 4 3 17" xfId="31120"/>
    <cellStyle name="Table Text 4 3 18" xfId="31121"/>
    <cellStyle name="Table Text 4 3 19" xfId="31122"/>
    <cellStyle name="Table Text 4 3 2" xfId="31123"/>
    <cellStyle name="Table Text 4 3 20" xfId="31124"/>
    <cellStyle name="Table Text 4 3 21" xfId="31125"/>
    <cellStyle name="Table Text 4 3 22" xfId="31126"/>
    <cellStyle name="Table Text 4 3 23" xfId="31127"/>
    <cellStyle name="Table Text 4 3 24" xfId="31128"/>
    <cellStyle name="Table Text 4 3 25" xfId="31129"/>
    <cellStyle name="Table Text 4 3 26" xfId="31130"/>
    <cellStyle name="Table Text 4 3 27" xfId="31131"/>
    <cellStyle name="Table Text 4 3 28" xfId="31132"/>
    <cellStyle name="Table Text 4 3 29" xfId="31133"/>
    <cellStyle name="Table Text 4 3 3" xfId="31134"/>
    <cellStyle name="Table Text 4 3 30" xfId="31135"/>
    <cellStyle name="Table Text 4 3 31" xfId="31136"/>
    <cellStyle name="Table Text 4 3 32" xfId="31137"/>
    <cellStyle name="Table Text 4 3 4" xfId="31138"/>
    <cellStyle name="Table Text 4 3 5" xfId="31139"/>
    <cellStyle name="Table Text 4 3 6" xfId="31140"/>
    <cellStyle name="Table Text 4 3 7" xfId="31141"/>
    <cellStyle name="Table Text 4 3 8" xfId="31142"/>
    <cellStyle name="Table Text 4 3 9" xfId="31143"/>
    <cellStyle name="Table Text 4 30" xfId="31144"/>
    <cellStyle name="Table Text 4 31" xfId="31145"/>
    <cellStyle name="Table Text 4 32" xfId="31146"/>
    <cellStyle name="Table Text 4 33" xfId="31147"/>
    <cellStyle name="Table Text 4 34" xfId="31148"/>
    <cellStyle name="Table Text 4 35" xfId="31149"/>
    <cellStyle name="Table Text 4 36" xfId="39241"/>
    <cellStyle name="Table Text 4 4" xfId="31150"/>
    <cellStyle name="Table Text 4 5" xfId="31151"/>
    <cellStyle name="Table Text 4 6" xfId="31152"/>
    <cellStyle name="Table Text 4 7" xfId="31153"/>
    <cellStyle name="Table Text 4 8" xfId="31154"/>
    <cellStyle name="Table Text 4 9" xfId="31155"/>
    <cellStyle name="Table Text 5" xfId="31156"/>
    <cellStyle name="Table Text 5 10" xfId="31157"/>
    <cellStyle name="Table Text 5 11" xfId="31158"/>
    <cellStyle name="Table Text 5 12" xfId="31159"/>
    <cellStyle name="Table Text 5 13" xfId="31160"/>
    <cellStyle name="Table Text 5 14" xfId="31161"/>
    <cellStyle name="Table Text 5 15" xfId="31162"/>
    <cellStyle name="Table Text 5 16" xfId="31163"/>
    <cellStyle name="Table Text 5 17" xfId="31164"/>
    <cellStyle name="Table Text 5 18" xfId="31165"/>
    <cellStyle name="Table Text 5 19" xfId="31166"/>
    <cellStyle name="Table Text 5 2" xfId="31167"/>
    <cellStyle name="Table Text 5 2 10" xfId="31168"/>
    <cellStyle name="Table Text 5 2 11" xfId="31169"/>
    <cellStyle name="Table Text 5 2 12" xfId="31170"/>
    <cellStyle name="Table Text 5 2 13" xfId="31171"/>
    <cellStyle name="Table Text 5 2 14" xfId="31172"/>
    <cellStyle name="Table Text 5 2 15" xfId="31173"/>
    <cellStyle name="Table Text 5 2 16" xfId="31174"/>
    <cellStyle name="Table Text 5 2 17" xfId="31175"/>
    <cellStyle name="Table Text 5 2 18" xfId="31176"/>
    <cellStyle name="Table Text 5 2 19" xfId="31177"/>
    <cellStyle name="Table Text 5 2 2" xfId="31178"/>
    <cellStyle name="Table Text 5 2 2 10" xfId="31179"/>
    <cellStyle name="Table Text 5 2 2 11" xfId="31180"/>
    <cellStyle name="Table Text 5 2 2 12" xfId="31181"/>
    <cellStyle name="Table Text 5 2 2 13" xfId="31182"/>
    <cellStyle name="Table Text 5 2 2 14" xfId="31183"/>
    <cellStyle name="Table Text 5 2 2 15" xfId="31184"/>
    <cellStyle name="Table Text 5 2 2 16" xfId="31185"/>
    <cellStyle name="Table Text 5 2 2 17" xfId="31186"/>
    <cellStyle name="Table Text 5 2 2 18" xfId="31187"/>
    <cellStyle name="Table Text 5 2 2 19" xfId="31188"/>
    <cellStyle name="Table Text 5 2 2 2" xfId="31189"/>
    <cellStyle name="Table Text 5 2 2 20" xfId="31190"/>
    <cellStyle name="Table Text 5 2 2 21" xfId="31191"/>
    <cellStyle name="Table Text 5 2 2 22" xfId="31192"/>
    <cellStyle name="Table Text 5 2 2 23" xfId="31193"/>
    <cellStyle name="Table Text 5 2 2 24" xfId="31194"/>
    <cellStyle name="Table Text 5 2 2 25" xfId="31195"/>
    <cellStyle name="Table Text 5 2 2 26" xfId="31196"/>
    <cellStyle name="Table Text 5 2 2 27" xfId="31197"/>
    <cellStyle name="Table Text 5 2 2 28" xfId="31198"/>
    <cellStyle name="Table Text 5 2 2 29" xfId="31199"/>
    <cellStyle name="Table Text 5 2 2 3" xfId="31200"/>
    <cellStyle name="Table Text 5 2 2 30" xfId="31201"/>
    <cellStyle name="Table Text 5 2 2 31" xfId="31202"/>
    <cellStyle name="Table Text 5 2 2 32" xfId="31203"/>
    <cellStyle name="Table Text 5 2 2 4" xfId="31204"/>
    <cellStyle name="Table Text 5 2 2 5" xfId="31205"/>
    <cellStyle name="Table Text 5 2 2 6" xfId="31206"/>
    <cellStyle name="Table Text 5 2 2 7" xfId="31207"/>
    <cellStyle name="Table Text 5 2 2 8" xfId="31208"/>
    <cellStyle name="Table Text 5 2 2 9" xfId="31209"/>
    <cellStyle name="Table Text 5 2 20" xfId="31210"/>
    <cellStyle name="Table Text 5 2 21" xfId="31211"/>
    <cellStyle name="Table Text 5 2 22" xfId="31212"/>
    <cellStyle name="Table Text 5 2 23" xfId="31213"/>
    <cellStyle name="Table Text 5 2 24" xfId="31214"/>
    <cellStyle name="Table Text 5 2 25" xfId="31215"/>
    <cellStyle name="Table Text 5 2 26" xfId="31216"/>
    <cellStyle name="Table Text 5 2 27" xfId="31217"/>
    <cellStyle name="Table Text 5 2 28" xfId="31218"/>
    <cellStyle name="Table Text 5 2 29" xfId="31219"/>
    <cellStyle name="Table Text 5 2 3" xfId="31220"/>
    <cellStyle name="Table Text 5 2 30" xfId="31221"/>
    <cellStyle name="Table Text 5 2 31" xfId="31222"/>
    <cellStyle name="Table Text 5 2 32" xfId="31223"/>
    <cellStyle name="Table Text 5 2 33" xfId="31224"/>
    <cellStyle name="Table Text 5 2 34" xfId="31225"/>
    <cellStyle name="Table Text 5 2 35" xfId="39244"/>
    <cellStyle name="Table Text 5 2 4" xfId="31226"/>
    <cellStyle name="Table Text 5 2 5" xfId="31227"/>
    <cellStyle name="Table Text 5 2 6" xfId="31228"/>
    <cellStyle name="Table Text 5 2 7" xfId="31229"/>
    <cellStyle name="Table Text 5 2 8" xfId="31230"/>
    <cellStyle name="Table Text 5 2 9" xfId="31231"/>
    <cellStyle name="Table Text 5 20" xfId="31232"/>
    <cellStyle name="Table Text 5 21" xfId="31233"/>
    <cellStyle name="Table Text 5 22" xfId="31234"/>
    <cellStyle name="Table Text 5 23" xfId="31235"/>
    <cellStyle name="Table Text 5 24" xfId="31236"/>
    <cellStyle name="Table Text 5 25" xfId="31237"/>
    <cellStyle name="Table Text 5 26" xfId="31238"/>
    <cellStyle name="Table Text 5 27" xfId="31239"/>
    <cellStyle name="Table Text 5 28" xfId="31240"/>
    <cellStyle name="Table Text 5 29" xfId="31241"/>
    <cellStyle name="Table Text 5 3" xfId="31242"/>
    <cellStyle name="Table Text 5 3 10" xfId="31243"/>
    <cellStyle name="Table Text 5 3 11" xfId="31244"/>
    <cellStyle name="Table Text 5 3 12" xfId="31245"/>
    <cellStyle name="Table Text 5 3 13" xfId="31246"/>
    <cellStyle name="Table Text 5 3 14" xfId="31247"/>
    <cellStyle name="Table Text 5 3 15" xfId="31248"/>
    <cellStyle name="Table Text 5 3 16" xfId="31249"/>
    <cellStyle name="Table Text 5 3 17" xfId="31250"/>
    <cellStyle name="Table Text 5 3 18" xfId="31251"/>
    <cellStyle name="Table Text 5 3 19" xfId="31252"/>
    <cellStyle name="Table Text 5 3 2" xfId="31253"/>
    <cellStyle name="Table Text 5 3 2 10" xfId="31254"/>
    <cellStyle name="Table Text 5 3 2 11" xfId="31255"/>
    <cellStyle name="Table Text 5 3 2 12" xfId="31256"/>
    <cellStyle name="Table Text 5 3 2 13" xfId="31257"/>
    <cellStyle name="Table Text 5 3 2 14" xfId="31258"/>
    <cellStyle name="Table Text 5 3 2 15" xfId="31259"/>
    <cellStyle name="Table Text 5 3 2 16" xfId="31260"/>
    <cellStyle name="Table Text 5 3 2 17" xfId="31261"/>
    <cellStyle name="Table Text 5 3 2 18" xfId="31262"/>
    <cellStyle name="Table Text 5 3 2 19" xfId="31263"/>
    <cellStyle name="Table Text 5 3 2 2" xfId="31264"/>
    <cellStyle name="Table Text 5 3 2 20" xfId="31265"/>
    <cellStyle name="Table Text 5 3 2 21" xfId="31266"/>
    <cellStyle name="Table Text 5 3 2 22" xfId="31267"/>
    <cellStyle name="Table Text 5 3 2 23" xfId="31268"/>
    <cellStyle name="Table Text 5 3 2 24" xfId="31269"/>
    <cellStyle name="Table Text 5 3 2 25" xfId="31270"/>
    <cellStyle name="Table Text 5 3 2 26" xfId="31271"/>
    <cellStyle name="Table Text 5 3 2 27" xfId="31272"/>
    <cellStyle name="Table Text 5 3 2 28" xfId="31273"/>
    <cellStyle name="Table Text 5 3 2 29" xfId="31274"/>
    <cellStyle name="Table Text 5 3 2 3" xfId="31275"/>
    <cellStyle name="Table Text 5 3 2 30" xfId="31276"/>
    <cellStyle name="Table Text 5 3 2 31" xfId="31277"/>
    <cellStyle name="Table Text 5 3 2 32" xfId="31278"/>
    <cellStyle name="Table Text 5 3 2 4" xfId="31279"/>
    <cellStyle name="Table Text 5 3 2 5" xfId="31280"/>
    <cellStyle name="Table Text 5 3 2 6" xfId="31281"/>
    <cellStyle name="Table Text 5 3 2 7" xfId="31282"/>
    <cellStyle name="Table Text 5 3 2 8" xfId="31283"/>
    <cellStyle name="Table Text 5 3 2 9" xfId="31284"/>
    <cellStyle name="Table Text 5 3 20" xfId="31285"/>
    <cellStyle name="Table Text 5 3 21" xfId="31286"/>
    <cellStyle name="Table Text 5 3 22" xfId="31287"/>
    <cellStyle name="Table Text 5 3 23" xfId="31288"/>
    <cellStyle name="Table Text 5 3 24" xfId="31289"/>
    <cellStyle name="Table Text 5 3 25" xfId="31290"/>
    <cellStyle name="Table Text 5 3 26" xfId="31291"/>
    <cellStyle name="Table Text 5 3 27" xfId="31292"/>
    <cellStyle name="Table Text 5 3 28" xfId="31293"/>
    <cellStyle name="Table Text 5 3 29" xfId="31294"/>
    <cellStyle name="Table Text 5 3 3" xfId="31295"/>
    <cellStyle name="Table Text 5 3 30" xfId="31296"/>
    <cellStyle name="Table Text 5 3 31" xfId="31297"/>
    <cellStyle name="Table Text 5 3 32" xfId="31298"/>
    <cellStyle name="Table Text 5 3 33" xfId="31299"/>
    <cellStyle name="Table Text 5 3 34" xfId="31300"/>
    <cellStyle name="Table Text 5 3 35" xfId="39245"/>
    <cellStyle name="Table Text 5 3 4" xfId="31301"/>
    <cellStyle name="Table Text 5 3 5" xfId="31302"/>
    <cellStyle name="Table Text 5 3 6" xfId="31303"/>
    <cellStyle name="Table Text 5 3 7" xfId="31304"/>
    <cellStyle name="Table Text 5 3 8" xfId="31305"/>
    <cellStyle name="Table Text 5 3 9" xfId="31306"/>
    <cellStyle name="Table Text 5 30" xfId="31307"/>
    <cellStyle name="Table Text 5 31" xfId="31308"/>
    <cellStyle name="Table Text 5 32" xfId="31309"/>
    <cellStyle name="Table Text 5 33" xfId="31310"/>
    <cellStyle name="Table Text 5 34" xfId="31311"/>
    <cellStyle name="Table Text 5 35" xfId="31312"/>
    <cellStyle name="Table Text 5 36" xfId="31313"/>
    <cellStyle name="Table Text 5 37" xfId="39243"/>
    <cellStyle name="Table Text 5 4" xfId="31314"/>
    <cellStyle name="Table Text 5 4 10" xfId="31315"/>
    <cellStyle name="Table Text 5 4 11" xfId="31316"/>
    <cellStyle name="Table Text 5 4 12" xfId="31317"/>
    <cellStyle name="Table Text 5 4 13" xfId="31318"/>
    <cellStyle name="Table Text 5 4 14" xfId="40022"/>
    <cellStyle name="Table Text 5 4 2" xfId="31319"/>
    <cellStyle name="Table Text 5 4 3" xfId="31320"/>
    <cellStyle name="Table Text 5 4 4" xfId="31321"/>
    <cellStyle name="Table Text 5 4 5" xfId="31322"/>
    <cellStyle name="Table Text 5 4 6" xfId="31323"/>
    <cellStyle name="Table Text 5 4 7" xfId="31324"/>
    <cellStyle name="Table Text 5 4 8" xfId="31325"/>
    <cellStyle name="Table Text 5 4 9" xfId="31326"/>
    <cellStyle name="Table Text 5 5" xfId="31327"/>
    <cellStyle name="Table Text 5 6" xfId="31328"/>
    <cellStyle name="Table Text 5 7" xfId="31329"/>
    <cellStyle name="Table Text 5 8" xfId="31330"/>
    <cellStyle name="Table Text 5 9" xfId="31331"/>
    <cellStyle name="Table Text 6" xfId="31332"/>
    <cellStyle name="Table Text 6 10" xfId="31333"/>
    <cellStyle name="Table Text 6 11" xfId="31334"/>
    <cellStyle name="Table Text 6 12" xfId="31335"/>
    <cellStyle name="Table Text 6 13" xfId="31336"/>
    <cellStyle name="Table Text 6 2" xfId="31337"/>
    <cellStyle name="Table Text 6 3" xfId="31338"/>
    <cellStyle name="Table Text 6 4" xfId="31339"/>
    <cellStyle name="Table Text 6 5" xfId="31340"/>
    <cellStyle name="Table Text 6 6" xfId="31341"/>
    <cellStyle name="Table Text 6 7" xfId="31342"/>
    <cellStyle name="Table Text 6 8" xfId="31343"/>
    <cellStyle name="Table Text 6 9" xfId="31344"/>
    <cellStyle name="Table Text 7" xfId="31345"/>
    <cellStyle name="Table Text 8" xfId="38553"/>
    <cellStyle name="Table2Heading" xfId="26"/>
    <cellStyle name="Table2Heading 2" xfId="31346"/>
    <cellStyle name="Table2Heading 2 10" xfId="31347"/>
    <cellStyle name="Table2Heading 2 11" xfId="31348"/>
    <cellStyle name="Table2Heading 2 12" xfId="31349"/>
    <cellStyle name="Table2Heading 2 13" xfId="31350"/>
    <cellStyle name="Table2Heading 2 14" xfId="31351"/>
    <cellStyle name="Table2Heading 2 15" xfId="31352"/>
    <cellStyle name="Table2Heading 2 16" xfId="31353"/>
    <cellStyle name="Table2Heading 2 17" xfId="31354"/>
    <cellStyle name="Table2Heading 2 18" xfId="31355"/>
    <cellStyle name="Table2Heading 2 19" xfId="31356"/>
    <cellStyle name="Table2Heading 2 2" xfId="31357"/>
    <cellStyle name="Table2Heading 2 2 10" xfId="31358"/>
    <cellStyle name="Table2Heading 2 2 11" xfId="31359"/>
    <cellStyle name="Table2Heading 2 2 12" xfId="31360"/>
    <cellStyle name="Table2Heading 2 2 13" xfId="31361"/>
    <cellStyle name="Table2Heading 2 2 14" xfId="31362"/>
    <cellStyle name="Table2Heading 2 2 15" xfId="31363"/>
    <cellStyle name="Table2Heading 2 2 16" xfId="31364"/>
    <cellStyle name="Table2Heading 2 2 17" xfId="31365"/>
    <cellStyle name="Table2Heading 2 2 18" xfId="31366"/>
    <cellStyle name="Table2Heading 2 2 19" xfId="31367"/>
    <cellStyle name="Table2Heading 2 2 2" xfId="31368"/>
    <cellStyle name="Table2Heading 2 2 2 10" xfId="31369"/>
    <cellStyle name="Table2Heading 2 2 2 11" xfId="31370"/>
    <cellStyle name="Table2Heading 2 2 2 12" xfId="31371"/>
    <cellStyle name="Table2Heading 2 2 2 13" xfId="31372"/>
    <cellStyle name="Table2Heading 2 2 2 14" xfId="31373"/>
    <cellStyle name="Table2Heading 2 2 2 15" xfId="31374"/>
    <cellStyle name="Table2Heading 2 2 2 16" xfId="31375"/>
    <cellStyle name="Table2Heading 2 2 2 17" xfId="31376"/>
    <cellStyle name="Table2Heading 2 2 2 18" xfId="31377"/>
    <cellStyle name="Table2Heading 2 2 2 19" xfId="31378"/>
    <cellStyle name="Table2Heading 2 2 2 2" xfId="31379"/>
    <cellStyle name="Table2Heading 2 2 2 2 10" xfId="31380"/>
    <cellStyle name="Table2Heading 2 2 2 2 11" xfId="31381"/>
    <cellStyle name="Table2Heading 2 2 2 2 12" xfId="31382"/>
    <cellStyle name="Table2Heading 2 2 2 2 13" xfId="31383"/>
    <cellStyle name="Table2Heading 2 2 2 2 14" xfId="31384"/>
    <cellStyle name="Table2Heading 2 2 2 2 15" xfId="31385"/>
    <cellStyle name="Table2Heading 2 2 2 2 16" xfId="31386"/>
    <cellStyle name="Table2Heading 2 2 2 2 17" xfId="31387"/>
    <cellStyle name="Table2Heading 2 2 2 2 18" xfId="31388"/>
    <cellStyle name="Table2Heading 2 2 2 2 19" xfId="31389"/>
    <cellStyle name="Table2Heading 2 2 2 2 2" xfId="31390"/>
    <cellStyle name="Table2Heading 2 2 2 2 20" xfId="31391"/>
    <cellStyle name="Table2Heading 2 2 2 2 21" xfId="31392"/>
    <cellStyle name="Table2Heading 2 2 2 2 22" xfId="31393"/>
    <cellStyle name="Table2Heading 2 2 2 2 23" xfId="31394"/>
    <cellStyle name="Table2Heading 2 2 2 2 24" xfId="31395"/>
    <cellStyle name="Table2Heading 2 2 2 2 25" xfId="31396"/>
    <cellStyle name="Table2Heading 2 2 2 2 26" xfId="31397"/>
    <cellStyle name="Table2Heading 2 2 2 2 27" xfId="31398"/>
    <cellStyle name="Table2Heading 2 2 2 2 28" xfId="31399"/>
    <cellStyle name="Table2Heading 2 2 2 2 29" xfId="31400"/>
    <cellStyle name="Table2Heading 2 2 2 2 3" xfId="31401"/>
    <cellStyle name="Table2Heading 2 2 2 2 30" xfId="31402"/>
    <cellStyle name="Table2Heading 2 2 2 2 31" xfId="31403"/>
    <cellStyle name="Table2Heading 2 2 2 2 32" xfId="31404"/>
    <cellStyle name="Table2Heading 2 2 2 2 4" xfId="31405"/>
    <cellStyle name="Table2Heading 2 2 2 2 5" xfId="31406"/>
    <cellStyle name="Table2Heading 2 2 2 2 6" xfId="31407"/>
    <cellStyle name="Table2Heading 2 2 2 2 7" xfId="31408"/>
    <cellStyle name="Table2Heading 2 2 2 2 8" xfId="31409"/>
    <cellStyle name="Table2Heading 2 2 2 2 9" xfId="31410"/>
    <cellStyle name="Table2Heading 2 2 2 20" xfId="31411"/>
    <cellStyle name="Table2Heading 2 2 2 21" xfId="31412"/>
    <cellStyle name="Table2Heading 2 2 2 22" xfId="31413"/>
    <cellStyle name="Table2Heading 2 2 2 23" xfId="31414"/>
    <cellStyle name="Table2Heading 2 2 2 24" xfId="31415"/>
    <cellStyle name="Table2Heading 2 2 2 25" xfId="31416"/>
    <cellStyle name="Table2Heading 2 2 2 26" xfId="31417"/>
    <cellStyle name="Table2Heading 2 2 2 27" xfId="31418"/>
    <cellStyle name="Table2Heading 2 2 2 28" xfId="31419"/>
    <cellStyle name="Table2Heading 2 2 2 29" xfId="31420"/>
    <cellStyle name="Table2Heading 2 2 2 3" xfId="31421"/>
    <cellStyle name="Table2Heading 2 2 2 30" xfId="31422"/>
    <cellStyle name="Table2Heading 2 2 2 31" xfId="31423"/>
    <cellStyle name="Table2Heading 2 2 2 32" xfId="31424"/>
    <cellStyle name="Table2Heading 2 2 2 33" xfId="31425"/>
    <cellStyle name="Table2Heading 2 2 2 34" xfId="31426"/>
    <cellStyle name="Table2Heading 2 2 2 35" xfId="39248"/>
    <cellStyle name="Table2Heading 2 2 2 4" xfId="31427"/>
    <cellStyle name="Table2Heading 2 2 2 5" xfId="31428"/>
    <cellStyle name="Table2Heading 2 2 2 6" xfId="31429"/>
    <cellStyle name="Table2Heading 2 2 2 7" xfId="31430"/>
    <cellStyle name="Table2Heading 2 2 2 8" xfId="31431"/>
    <cellStyle name="Table2Heading 2 2 2 9" xfId="31432"/>
    <cellStyle name="Table2Heading 2 2 20" xfId="31433"/>
    <cellStyle name="Table2Heading 2 2 21" xfId="31434"/>
    <cellStyle name="Table2Heading 2 2 22" xfId="31435"/>
    <cellStyle name="Table2Heading 2 2 23" xfId="31436"/>
    <cellStyle name="Table2Heading 2 2 24" xfId="31437"/>
    <cellStyle name="Table2Heading 2 2 25" xfId="31438"/>
    <cellStyle name="Table2Heading 2 2 26" xfId="31439"/>
    <cellStyle name="Table2Heading 2 2 27" xfId="31440"/>
    <cellStyle name="Table2Heading 2 2 28" xfId="31441"/>
    <cellStyle name="Table2Heading 2 2 29" xfId="31442"/>
    <cellStyle name="Table2Heading 2 2 3" xfId="31443"/>
    <cellStyle name="Table2Heading 2 2 3 10" xfId="31444"/>
    <cellStyle name="Table2Heading 2 2 3 11" xfId="31445"/>
    <cellStyle name="Table2Heading 2 2 3 12" xfId="31446"/>
    <cellStyle name="Table2Heading 2 2 3 13" xfId="31447"/>
    <cellStyle name="Table2Heading 2 2 3 14" xfId="31448"/>
    <cellStyle name="Table2Heading 2 2 3 15" xfId="31449"/>
    <cellStyle name="Table2Heading 2 2 3 16" xfId="31450"/>
    <cellStyle name="Table2Heading 2 2 3 17" xfId="31451"/>
    <cellStyle name="Table2Heading 2 2 3 18" xfId="31452"/>
    <cellStyle name="Table2Heading 2 2 3 19" xfId="31453"/>
    <cellStyle name="Table2Heading 2 2 3 2" xfId="31454"/>
    <cellStyle name="Table2Heading 2 2 3 20" xfId="31455"/>
    <cellStyle name="Table2Heading 2 2 3 21" xfId="31456"/>
    <cellStyle name="Table2Heading 2 2 3 22" xfId="31457"/>
    <cellStyle name="Table2Heading 2 2 3 23" xfId="31458"/>
    <cellStyle name="Table2Heading 2 2 3 24" xfId="31459"/>
    <cellStyle name="Table2Heading 2 2 3 25" xfId="31460"/>
    <cellStyle name="Table2Heading 2 2 3 26" xfId="31461"/>
    <cellStyle name="Table2Heading 2 2 3 27" xfId="31462"/>
    <cellStyle name="Table2Heading 2 2 3 28" xfId="31463"/>
    <cellStyle name="Table2Heading 2 2 3 29" xfId="31464"/>
    <cellStyle name="Table2Heading 2 2 3 3" xfId="31465"/>
    <cellStyle name="Table2Heading 2 2 3 30" xfId="31466"/>
    <cellStyle name="Table2Heading 2 2 3 31" xfId="31467"/>
    <cellStyle name="Table2Heading 2 2 3 32" xfId="31468"/>
    <cellStyle name="Table2Heading 2 2 3 4" xfId="31469"/>
    <cellStyle name="Table2Heading 2 2 3 5" xfId="31470"/>
    <cellStyle name="Table2Heading 2 2 3 6" xfId="31471"/>
    <cellStyle name="Table2Heading 2 2 3 7" xfId="31472"/>
    <cellStyle name="Table2Heading 2 2 3 8" xfId="31473"/>
    <cellStyle name="Table2Heading 2 2 3 9" xfId="31474"/>
    <cellStyle name="Table2Heading 2 2 30" xfId="31475"/>
    <cellStyle name="Table2Heading 2 2 31" xfId="31476"/>
    <cellStyle name="Table2Heading 2 2 32" xfId="31477"/>
    <cellStyle name="Table2Heading 2 2 33" xfId="31478"/>
    <cellStyle name="Table2Heading 2 2 34" xfId="31479"/>
    <cellStyle name="Table2Heading 2 2 35" xfId="31480"/>
    <cellStyle name="Table2Heading 2 2 36" xfId="39247"/>
    <cellStyle name="Table2Heading 2 2 4" xfId="31481"/>
    <cellStyle name="Table2Heading 2 2 5" xfId="31482"/>
    <cellStyle name="Table2Heading 2 2 6" xfId="31483"/>
    <cellStyle name="Table2Heading 2 2 7" xfId="31484"/>
    <cellStyle name="Table2Heading 2 2 8" xfId="31485"/>
    <cellStyle name="Table2Heading 2 2 9" xfId="31486"/>
    <cellStyle name="Table2Heading 2 20" xfId="31487"/>
    <cellStyle name="Table2Heading 2 21" xfId="31488"/>
    <cellStyle name="Table2Heading 2 22" xfId="31489"/>
    <cellStyle name="Table2Heading 2 23" xfId="31490"/>
    <cellStyle name="Table2Heading 2 24" xfId="31491"/>
    <cellStyle name="Table2Heading 2 25" xfId="31492"/>
    <cellStyle name="Table2Heading 2 26" xfId="31493"/>
    <cellStyle name="Table2Heading 2 27" xfId="31494"/>
    <cellStyle name="Table2Heading 2 28" xfId="31495"/>
    <cellStyle name="Table2Heading 2 29" xfId="31496"/>
    <cellStyle name="Table2Heading 2 3" xfId="31497"/>
    <cellStyle name="Table2Heading 2 3 10" xfId="31498"/>
    <cellStyle name="Table2Heading 2 3 11" xfId="31499"/>
    <cellStyle name="Table2Heading 2 3 12" xfId="31500"/>
    <cellStyle name="Table2Heading 2 3 13" xfId="31501"/>
    <cellStyle name="Table2Heading 2 3 14" xfId="31502"/>
    <cellStyle name="Table2Heading 2 3 15" xfId="31503"/>
    <cellStyle name="Table2Heading 2 3 16" xfId="31504"/>
    <cellStyle name="Table2Heading 2 3 17" xfId="31505"/>
    <cellStyle name="Table2Heading 2 3 18" xfId="31506"/>
    <cellStyle name="Table2Heading 2 3 19" xfId="31507"/>
    <cellStyle name="Table2Heading 2 3 2" xfId="31508"/>
    <cellStyle name="Table2Heading 2 3 2 10" xfId="31509"/>
    <cellStyle name="Table2Heading 2 3 2 11" xfId="31510"/>
    <cellStyle name="Table2Heading 2 3 2 12" xfId="31511"/>
    <cellStyle name="Table2Heading 2 3 2 13" xfId="31512"/>
    <cellStyle name="Table2Heading 2 3 2 14" xfId="31513"/>
    <cellStyle name="Table2Heading 2 3 2 15" xfId="31514"/>
    <cellStyle name="Table2Heading 2 3 2 16" xfId="31515"/>
    <cellStyle name="Table2Heading 2 3 2 17" xfId="31516"/>
    <cellStyle name="Table2Heading 2 3 2 18" xfId="31517"/>
    <cellStyle name="Table2Heading 2 3 2 19" xfId="31518"/>
    <cellStyle name="Table2Heading 2 3 2 2" xfId="31519"/>
    <cellStyle name="Table2Heading 2 3 2 2 10" xfId="31520"/>
    <cellStyle name="Table2Heading 2 3 2 2 11" xfId="31521"/>
    <cellStyle name="Table2Heading 2 3 2 2 12" xfId="31522"/>
    <cellStyle name="Table2Heading 2 3 2 2 13" xfId="31523"/>
    <cellStyle name="Table2Heading 2 3 2 2 14" xfId="31524"/>
    <cellStyle name="Table2Heading 2 3 2 2 15" xfId="31525"/>
    <cellStyle name="Table2Heading 2 3 2 2 16" xfId="31526"/>
    <cellStyle name="Table2Heading 2 3 2 2 17" xfId="31527"/>
    <cellStyle name="Table2Heading 2 3 2 2 18" xfId="31528"/>
    <cellStyle name="Table2Heading 2 3 2 2 19" xfId="31529"/>
    <cellStyle name="Table2Heading 2 3 2 2 2" xfId="31530"/>
    <cellStyle name="Table2Heading 2 3 2 2 20" xfId="31531"/>
    <cellStyle name="Table2Heading 2 3 2 2 21" xfId="31532"/>
    <cellStyle name="Table2Heading 2 3 2 2 22" xfId="31533"/>
    <cellStyle name="Table2Heading 2 3 2 2 23" xfId="31534"/>
    <cellStyle name="Table2Heading 2 3 2 2 24" xfId="31535"/>
    <cellStyle name="Table2Heading 2 3 2 2 25" xfId="31536"/>
    <cellStyle name="Table2Heading 2 3 2 2 26" xfId="31537"/>
    <cellStyle name="Table2Heading 2 3 2 2 27" xfId="31538"/>
    <cellStyle name="Table2Heading 2 3 2 2 28" xfId="31539"/>
    <cellStyle name="Table2Heading 2 3 2 2 29" xfId="31540"/>
    <cellStyle name="Table2Heading 2 3 2 2 3" xfId="31541"/>
    <cellStyle name="Table2Heading 2 3 2 2 30" xfId="31542"/>
    <cellStyle name="Table2Heading 2 3 2 2 31" xfId="31543"/>
    <cellStyle name="Table2Heading 2 3 2 2 32" xfId="31544"/>
    <cellStyle name="Table2Heading 2 3 2 2 4" xfId="31545"/>
    <cellStyle name="Table2Heading 2 3 2 2 5" xfId="31546"/>
    <cellStyle name="Table2Heading 2 3 2 2 6" xfId="31547"/>
    <cellStyle name="Table2Heading 2 3 2 2 7" xfId="31548"/>
    <cellStyle name="Table2Heading 2 3 2 2 8" xfId="31549"/>
    <cellStyle name="Table2Heading 2 3 2 2 9" xfId="31550"/>
    <cellStyle name="Table2Heading 2 3 2 20" xfId="31551"/>
    <cellStyle name="Table2Heading 2 3 2 21" xfId="31552"/>
    <cellStyle name="Table2Heading 2 3 2 22" xfId="31553"/>
    <cellStyle name="Table2Heading 2 3 2 23" xfId="31554"/>
    <cellStyle name="Table2Heading 2 3 2 24" xfId="31555"/>
    <cellStyle name="Table2Heading 2 3 2 25" xfId="31556"/>
    <cellStyle name="Table2Heading 2 3 2 26" xfId="31557"/>
    <cellStyle name="Table2Heading 2 3 2 27" xfId="31558"/>
    <cellStyle name="Table2Heading 2 3 2 28" xfId="31559"/>
    <cellStyle name="Table2Heading 2 3 2 29" xfId="31560"/>
    <cellStyle name="Table2Heading 2 3 2 3" xfId="31561"/>
    <cellStyle name="Table2Heading 2 3 2 30" xfId="31562"/>
    <cellStyle name="Table2Heading 2 3 2 31" xfId="31563"/>
    <cellStyle name="Table2Heading 2 3 2 32" xfId="31564"/>
    <cellStyle name="Table2Heading 2 3 2 33" xfId="31565"/>
    <cellStyle name="Table2Heading 2 3 2 34" xfId="31566"/>
    <cellStyle name="Table2Heading 2 3 2 35" xfId="39250"/>
    <cellStyle name="Table2Heading 2 3 2 4" xfId="31567"/>
    <cellStyle name="Table2Heading 2 3 2 5" xfId="31568"/>
    <cellStyle name="Table2Heading 2 3 2 6" xfId="31569"/>
    <cellStyle name="Table2Heading 2 3 2 7" xfId="31570"/>
    <cellStyle name="Table2Heading 2 3 2 8" xfId="31571"/>
    <cellStyle name="Table2Heading 2 3 2 9" xfId="31572"/>
    <cellStyle name="Table2Heading 2 3 20" xfId="31573"/>
    <cellStyle name="Table2Heading 2 3 21" xfId="31574"/>
    <cellStyle name="Table2Heading 2 3 22" xfId="31575"/>
    <cellStyle name="Table2Heading 2 3 23" xfId="31576"/>
    <cellStyle name="Table2Heading 2 3 24" xfId="31577"/>
    <cellStyle name="Table2Heading 2 3 25" xfId="31578"/>
    <cellStyle name="Table2Heading 2 3 26" xfId="31579"/>
    <cellStyle name="Table2Heading 2 3 27" xfId="31580"/>
    <cellStyle name="Table2Heading 2 3 28" xfId="31581"/>
    <cellStyle name="Table2Heading 2 3 29" xfId="31582"/>
    <cellStyle name="Table2Heading 2 3 3" xfId="31583"/>
    <cellStyle name="Table2Heading 2 3 3 10" xfId="31584"/>
    <cellStyle name="Table2Heading 2 3 3 11" xfId="31585"/>
    <cellStyle name="Table2Heading 2 3 3 12" xfId="31586"/>
    <cellStyle name="Table2Heading 2 3 3 13" xfId="31587"/>
    <cellStyle name="Table2Heading 2 3 3 14" xfId="31588"/>
    <cellStyle name="Table2Heading 2 3 3 15" xfId="31589"/>
    <cellStyle name="Table2Heading 2 3 3 16" xfId="31590"/>
    <cellStyle name="Table2Heading 2 3 3 17" xfId="31591"/>
    <cellStyle name="Table2Heading 2 3 3 18" xfId="31592"/>
    <cellStyle name="Table2Heading 2 3 3 19" xfId="31593"/>
    <cellStyle name="Table2Heading 2 3 3 2" xfId="31594"/>
    <cellStyle name="Table2Heading 2 3 3 20" xfId="31595"/>
    <cellStyle name="Table2Heading 2 3 3 21" xfId="31596"/>
    <cellStyle name="Table2Heading 2 3 3 22" xfId="31597"/>
    <cellStyle name="Table2Heading 2 3 3 23" xfId="31598"/>
    <cellStyle name="Table2Heading 2 3 3 24" xfId="31599"/>
    <cellStyle name="Table2Heading 2 3 3 25" xfId="31600"/>
    <cellStyle name="Table2Heading 2 3 3 26" xfId="31601"/>
    <cellStyle name="Table2Heading 2 3 3 27" xfId="31602"/>
    <cellStyle name="Table2Heading 2 3 3 28" xfId="31603"/>
    <cellStyle name="Table2Heading 2 3 3 29" xfId="31604"/>
    <cellStyle name="Table2Heading 2 3 3 3" xfId="31605"/>
    <cellStyle name="Table2Heading 2 3 3 30" xfId="31606"/>
    <cellStyle name="Table2Heading 2 3 3 31" xfId="31607"/>
    <cellStyle name="Table2Heading 2 3 3 32" xfId="31608"/>
    <cellStyle name="Table2Heading 2 3 3 4" xfId="31609"/>
    <cellStyle name="Table2Heading 2 3 3 5" xfId="31610"/>
    <cellStyle name="Table2Heading 2 3 3 6" xfId="31611"/>
    <cellStyle name="Table2Heading 2 3 3 7" xfId="31612"/>
    <cellStyle name="Table2Heading 2 3 3 8" xfId="31613"/>
    <cellStyle name="Table2Heading 2 3 3 9" xfId="31614"/>
    <cellStyle name="Table2Heading 2 3 30" xfId="31615"/>
    <cellStyle name="Table2Heading 2 3 31" xfId="31616"/>
    <cellStyle name="Table2Heading 2 3 32" xfId="31617"/>
    <cellStyle name="Table2Heading 2 3 33" xfId="31618"/>
    <cellStyle name="Table2Heading 2 3 34" xfId="31619"/>
    <cellStyle name="Table2Heading 2 3 35" xfId="31620"/>
    <cellStyle name="Table2Heading 2 3 36" xfId="39249"/>
    <cellStyle name="Table2Heading 2 3 4" xfId="31621"/>
    <cellStyle name="Table2Heading 2 3 5" xfId="31622"/>
    <cellStyle name="Table2Heading 2 3 6" xfId="31623"/>
    <cellStyle name="Table2Heading 2 3 7" xfId="31624"/>
    <cellStyle name="Table2Heading 2 3 8" xfId="31625"/>
    <cellStyle name="Table2Heading 2 3 9" xfId="31626"/>
    <cellStyle name="Table2Heading 2 30" xfId="31627"/>
    <cellStyle name="Table2Heading 2 31" xfId="31628"/>
    <cellStyle name="Table2Heading 2 32" xfId="31629"/>
    <cellStyle name="Table2Heading 2 33" xfId="31630"/>
    <cellStyle name="Table2Heading 2 34" xfId="31631"/>
    <cellStyle name="Table2Heading 2 35" xfId="31632"/>
    <cellStyle name="Table2Heading 2 36" xfId="31633"/>
    <cellStyle name="Table2Heading 2 37" xfId="31634"/>
    <cellStyle name="Table2Heading 2 38" xfId="31635"/>
    <cellStyle name="Table2Heading 2 39" xfId="39246"/>
    <cellStyle name="Table2Heading 2 4" xfId="31636"/>
    <cellStyle name="Table2Heading 2 4 10" xfId="31637"/>
    <cellStyle name="Table2Heading 2 4 11" xfId="31638"/>
    <cellStyle name="Table2Heading 2 4 12" xfId="31639"/>
    <cellStyle name="Table2Heading 2 4 13" xfId="31640"/>
    <cellStyle name="Table2Heading 2 4 14" xfId="31641"/>
    <cellStyle name="Table2Heading 2 4 15" xfId="31642"/>
    <cellStyle name="Table2Heading 2 4 16" xfId="31643"/>
    <cellStyle name="Table2Heading 2 4 17" xfId="31644"/>
    <cellStyle name="Table2Heading 2 4 18" xfId="31645"/>
    <cellStyle name="Table2Heading 2 4 19" xfId="31646"/>
    <cellStyle name="Table2Heading 2 4 2" xfId="31647"/>
    <cellStyle name="Table2Heading 2 4 2 10" xfId="31648"/>
    <cellStyle name="Table2Heading 2 4 2 11" xfId="31649"/>
    <cellStyle name="Table2Heading 2 4 2 12" xfId="31650"/>
    <cellStyle name="Table2Heading 2 4 2 13" xfId="31651"/>
    <cellStyle name="Table2Heading 2 4 2 14" xfId="31652"/>
    <cellStyle name="Table2Heading 2 4 2 15" xfId="31653"/>
    <cellStyle name="Table2Heading 2 4 2 16" xfId="31654"/>
    <cellStyle name="Table2Heading 2 4 2 17" xfId="31655"/>
    <cellStyle name="Table2Heading 2 4 2 18" xfId="31656"/>
    <cellStyle name="Table2Heading 2 4 2 19" xfId="31657"/>
    <cellStyle name="Table2Heading 2 4 2 2" xfId="31658"/>
    <cellStyle name="Table2Heading 2 4 2 2 10" xfId="31659"/>
    <cellStyle name="Table2Heading 2 4 2 2 11" xfId="31660"/>
    <cellStyle name="Table2Heading 2 4 2 2 12" xfId="31661"/>
    <cellStyle name="Table2Heading 2 4 2 2 13" xfId="31662"/>
    <cellStyle name="Table2Heading 2 4 2 2 14" xfId="31663"/>
    <cellStyle name="Table2Heading 2 4 2 2 15" xfId="31664"/>
    <cellStyle name="Table2Heading 2 4 2 2 16" xfId="31665"/>
    <cellStyle name="Table2Heading 2 4 2 2 17" xfId="31666"/>
    <cellStyle name="Table2Heading 2 4 2 2 18" xfId="31667"/>
    <cellStyle name="Table2Heading 2 4 2 2 19" xfId="31668"/>
    <cellStyle name="Table2Heading 2 4 2 2 2" xfId="31669"/>
    <cellStyle name="Table2Heading 2 4 2 2 20" xfId="31670"/>
    <cellStyle name="Table2Heading 2 4 2 2 21" xfId="31671"/>
    <cellStyle name="Table2Heading 2 4 2 2 22" xfId="31672"/>
    <cellStyle name="Table2Heading 2 4 2 2 23" xfId="31673"/>
    <cellStyle name="Table2Heading 2 4 2 2 24" xfId="31674"/>
    <cellStyle name="Table2Heading 2 4 2 2 25" xfId="31675"/>
    <cellStyle name="Table2Heading 2 4 2 2 26" xfId="31676"/>
    <cellStyle name="Table2Heading 2 4 2 2 27" xfId="31677"/>
    <cellStyle name="Table2Heading 2 4 2 2 28" xfId="31678"/>
    <cellStyle name="Table2Heading 2 4 2 2 29" xfId="31679"/>
    <cellStyle name="Table2Heading 2 4 2 2 3" xfId="31680"/>
    <cellStyle name="Table2Heading 2 4 2 2 30" xfId="31681"/>
    <cellStyle name="Table2Heading 2 4 2 2 31" xfId="31682"/>
    <cellStyle name="Table2Heading 2 4 2 2 32" xfId="31683"/>
    <cellStyle name="Table2Heading 2 4 2 2 4" xfId="31684"/>
    <cellStyle name="Table2Heading 2 4 2 2 5" xfId="31685"/>
    <cellStyle name="Table2Heading 2 4 2 2 6" xfId="31686"/>
    <cellStyle name="Table2Heading 2 4 2 2 7" xfId="31687"/>
    <cellStyle name="Table2Heading 2 4 2 2 8" xfId="31688"/>
    <cellStyle name="Table2Heading 2 4 2 2 9" xfId="31689"/>
    <cellStyle name="Table2Heading 2 4 2 20" xfId="31690"/>
    <cellStyle name="Table2Heading 2 4 2 21" xfId="31691"/>
    <cellStyle name="Table2Heading 2 4 2 22" xfId="31692"/>
    <cellStyle name="Table2Heading 2 4 2 23" xfId="31693"/>
    <cellStyle name="Table2Heading 2 4 2 24" xfId="31694"/>
    <cellStyle name="Table2Heading 2 4 2 25" xfId="31695"/>
    <cellStyle name="Table2Heading 2 4 2 26" xfId="31696"/>
    <cellStyle name="Table2Heading 2 4 2 27" xfId="31697"/>
    <cellStyle name="Table2Heading 2 4 2 28" xfId="31698"/>
    <cellStyle name="Table2Heading 2 4 2 29" xfId="31699"/>
    <cellStyle name="Table2Heading 2 4 2 3" xfId="31700"/>
    <cellStyle name="Table2Heading 2 4 2 30" xfId="31701"/>
    <cellStyle name="Table2Heading 2 4 2 31" xfId="31702"/>
    <cellStyle name="Table2Heading 2 4 2 32" xfId="31703"/>
    <cellStyle name="Table2Heading 2 4 2 33" xfId="31704"/>
    <cellStyle name="Table2Heading 2 4 2 34" xfId="31705"/>
    <cellStyle name="Table2Heading 2 4 2 35" xfId="39252"/>
    <cellStyle name="Table2Heading 2 4 2 4" xfId="31706"/>
    <cellStyle name="Table2Heading 2 4 2 5" xfId="31707"/>
    <cellStyle name="Table2Heading 2 4 2 6" xfId="31708"/>
    <cellStyle name="Table2Heading 2 4 2 7" xfId="31709"/>
    <cellStyle name="Table2Heading 2 4 2 8" xfId="31710"/>
    <cellStyle name="Table2Heading 2 4 2 9" xfId="31711"/>
    <cellStyle name="Table2Heading 2 4 20" xfId="31712"/>
    <cellStyle name="Table2Heading 2 4 21" xfId="31713"/>
    <cellStyle name="Table2Heading 2 4 22" xfId="31714"/>
    <cellStyle name="Table2Heading 2 4 23" xfId="31715"/>
    <cellStyle name="Table2Heading 2 4 24" xfId="31716"/>
    <cellStyle name="Table2Heading 2 4 25" xfId="31717"/>
    <cellStyle name="Table2Heading 2 4 26" xfId="31718"/>
    <cellStyle name="Table2Heading 2 4 27" xfId="31719"/>
    <cellStyle name="Table2Heading 2 4 28" xfId="31720"/>
    <cellStyle name="Table2Heading 2 4 29" xfId="31721"/>
    <cellStyle name="Table2Heading 2 4 3" xfId="31722"/>
    <cellStyle name="Table2Heading 2 4 3 10" xfId="31723"/>
    <cellStyle name="Table2Heading 2 4 3 11" xfId="31724"/>
    <cellStyle name="Table2Heading 2 4 3 12" xfId="31725"/>
    <cellStyle name="Table2Heading 2 4 3 13" xfId="31726"/>
    <cellStyle name="Table2Heading 2 4 3 14" xfId="31727"/>
    <cellStyle name="Table2Heading 2 4 3 15" xfId="31728"/>
    <cellStyle name="Table2Heading 2 4 3 16" xfId="31729"/>
    <cellStyle name="Table2Heading 2 4 3 17" xfId="31730"/>
    <cellStyle name="Table2Heading 2 4 3 18" xfId="31731"/>
    <cellStyle name="Table2Heading 2 4 3 19" xfId="31732"/>
    <cellStyle name="Table2Heading 2 4 3 2" xfId="31733"/>
    <cellStyle name="Table2Heading 2 4 3 2 10" xfId="31734"/>
    <cellStyle name="Table2Heading 2 4 3 2 11" xfId="31735"/>
    <cellStyle name="Table2Heading 2 4 3 2 12" xfId="31736"/>
    <cellStyle name="Table2Heading 2 4 3 2 13" xfId="31737"/>
    <cellStyle name="Table2Heading 2 4 3 2 14" xfId="31738"/>
    <cellStyle name="Table2Heading 2 4 3 2 15" xfId="31739"/>
    <cellStyle name="Table2Heading 2 4 3 2 16" xfId="31740"/>
    <cellStyle name="Table2Heading 2 4 3 2 17" xfId="31741"/>
    <cellStyle name="Table2Heading 2 4 3 2 18" xfId="31742"/>
    <cellStyle name="Table2Heading 2 4 3 2 19" xfId="31743"/>
    <cellStyle name="Table2Heading 2 4 3 2 2" xfId="31744"/>
    <cellStyle name="Table2Heading 2 4 3 2 20" xfId="31745"/>
    <cellStyle name="Table2Heading 2 4 3 2 21" xfId="31746"/>
    <cellStyle name="Table2Heading 2 4 3 2 22" xfId="31747"/>
    <cellStyle name="Table2Heading 2 4 3 2 23" xfId="31748"/>
    <cellStyle name="Table2Heading 2 4 3 2 24" xfId="31749"/>
    <cellStyle name="Table2Heading 2 4 3 2 25" xfId="31750"/>
    <cellStyle name="Table2Heading 2 4 3 2 26" xfId="31751"/>
    <cellStyle name="Table2Heading 2 4 3 2 27" xfId="31752"/>
    <cellStyle name="Table2Heading 2 4 3 2 28" xfId="31753"/>
    <cellStyle name="Table2Heading 2 4 3 2 29" xfId="31754"/>
    <cellStyle name="Table2Heading 2 4 3 2 3" xfId="31755"/>
    <cellStyle name="Table2Heading 2 4 3 2 30" xfId="31756"/>
    <cellStyle name="Table2Heading 2 4 3 2 31" xfId="31757"/>
    <cellStyle name="Table2Heading 2 4 3 2 32" xfId="31758"/>
    <cellStyle name="Table2Heading 2 4 3 2 4" xfId="31759"/>
    <cellStyle name="Table2Heading 2 4 3 2 5" xfId="31760"/>
    <cellStyle name="Table2Heading 2 4 3 2 6" xfId="31761"/>
    <cellStyle name="Table2Heading 2 4 3 2 7" xfId="31762"/>
    <cellStyle name="Table2Heading 2 4 3 2 8" xfId="31763"/>
    <cellStyle name="Table2Heading 2 4 3 2 9" xfId="31764"/>
    <cellStyle name="Table2Heading 2 4 3 20" xfId="31765"/>
    <cellStyle name="Table2Heading 2 4 3 21" xfId="31766"/>
    <cellStyle name="Table2Heading 2 4 3 22" xfId="31767"/>
    <cellStyle name="Table2Heading 2 4 3 23" xfId="31768"/>
    <cellStyle name="Table2Heading 2 4 3 24" xfId="31769"/>
    <cellStyle name="Table2Heading 2 4 3 25" xfId="31770"/>
    <cellStyle name="Table2Heading 2 4 3 26" xfId="31771"/>
    <cellStyle name="Table2Heading 2 4 3 27" xfId="31772"/>
    <cellStyle name="Table2Heading 2 4 3 28" xfId="31773"/>
    <cellStyle name="Table2Heading 2 4 3 29" xfId="31774"/>
    <cellStyle name="Table2Heading 2 4 3 3" xfId="31775"/>
    <cellStyle name="Table2Heading 2 4 3 30" xfId="31776"/>
    <cellStyle name="Table2Heading 2 4 3 31" xfId="31777"/>
    <cellStyle name="Table2Heading 2 4 3 32" xfId="31778"/>
    <cellStyle name="Table2Heading 2 4 3 33" xfId="31779"/>
    <cellStyle name="Table2Heading 2 4 3 34" xfId="31780"/>
    <cellStyle name="Table2Heading 2 4 3 35" xfId="39253"/>
    <cellStyle name="Table2Heading 2 4 3 4" xfId="31781"/>
    <cellStyle name="Table2Heading 2 4 3 5" xfId="31782"/>
    <cellStyle name="Table2Heading 2 4 3 6" xfId="31783"/>
    <cellStyle name="Table2Heading 2 4 3 7" xfId="31784"/>
    <cellStyle name="Table2Heading 2 4 3 8" xfId="31785"/>
    <cellStyle name="Table2Heading 2 4 3 9" xfId="31786"/>
    <cellStyle name="Table2Heading 2 4 30" xfId="31787"/>
    <cellStyle name="Table2Heading 2 4 31" xfId="31788"/>
    <cellStyle name="Table2Heading 2 4 32" xfId="31789"/>
    <cellStyle name="Table2Heading 2 4 33" xfId="31790"/>
    <cellStyle name="Table2Heading 2 4 34" xfId="31791"/>
    <cellStyle name="Table2Heading 2 4 35" xfId="31792"/>
    <cellStyle name="Table2Heading 2 4 36" xfId="31793"/>
    <cellStyle name="Table2Heading 2 4 37" xfId="39251"/>
    <cellStyle name="Table2Heading 2 4 4" xfId="31794"/>
    <cellStyle name="Table2Heading 2 4 4 10" xfId="31795"/>
    <cellStyle name="Table2Heading 2 4 4 11" xfId="31796"/>
    <cellStyle name="Table2Heading 2 4 4 12" xfId="31797"/>
    <cellStyle name="Table2Heading 2 4 4 13" xfId="31798"/>
    <cellStyle name="Table2Heading 2 4 4 14" xfId="39907"/>
    <cellStyle name="Table2Heading 2 4 4 2" xfId="31799"/>
    <cellStyle name="Table2Heading 2 4 4 3" xfId="31800"/>
    <cellStyle name="Table2Heading 2 4 4 4" xfId="31801"/>
    <cellStyle name="Table2Heading 2 4 4 5" xfId="31802"/>
    <cellStyle name="Table2Heading 2 4 4 6" xfId="31803"/>
    <cellStyle name="Table2Heading 2 4 4 7" xfId="31804"/>
    <cellStyle name="Table2Heading 2 4 4 8" xfId="31805"/>
    <cellStyle name="Table2Heading 2 4 4 9" xfId="31806"/>
    <cellStyle name="Table2Heading 2 4 5" xfId="31807"/>
    <cellStyle name="Table2Heading 2 4 6" xfId="31808"/>
    <cellStyle name="Table2Heading 2 4 7" xfId="31809"/>
    <cellStyle name="Table2Heading 2 4 8" xfId="31810"/>
    <cellStyle name="Table2Heading 2 4 9" xfId="31811"/>
    <cellStyle name="Table2Heading 2 5" xfId="31812"/>
    <cellStyle name="Table2Heading 2 5 10" xfId="31813"/>
    <cellStyle name="Table2Heading 2 5 11" xfId="31814"/>
    <cellStyle name="Table2Heading 2 5 12" xfId="31815"/>
    <cellStyle name="Table2Heading 2 5 13" xfId="31816"/>
    <cellStyle name="Table2Heading 2 5 14" xfId="31817"/>
    <cellStyle name="Table2Heading 2 5 15" xfId="31818"/>
    <cellStyle name="Table2Heading 2 5 16" xfId="31819"/>
    <cellStyle name="Table2Heading 2 5 17" xfId="31820"/>
    <cellStyle name="Table2Heading 2 5 18" xfId="31821"/>
    <cellStyle name="Table2Heading 2 5 19" xfId="31822"/>
    <cellStyle name="Table2Heading 2 5 2" xfId="31823"/>
    <cellStyle name="Table2Heading 2 5 2 10" xfId="31824"/>
    <cellStyle name="Table2Heading 2 5 2 11" xfId="31825"/>
    <cellStyle name="Table2Heading 2 5 2 12" xfId="31826"/>
    <cellStyle name="Table2Heading 2 5 2 13" xfId="31827"/>
    <cellStyle name="Table2Heading 2 5 2 14" xfId="31828"/>
    <cellStyle name="Table2Heading 2 5 2 15" xfId="31829"/>
    <cellStyle name="Table2Heading 2 5 2 16" xfId="31830"/>
    <cellStyle name="Table2Heading 2 5 2 17" xfId="31831"/>
    <cellStyle name="Table2Heading 2 5 2 18" xfId="31832"/>
    <cellStyle name="Table2Heading 2 5 2 19" xfId="31833"/>
    <cellStyle name="Table2Heading 2 5 2 2" xfId="31834"/>
    <cellStyle name="Table2Heading 2 5 2 20" xfId="31835"/>
    <cellStyle name="Table2Heading 2 5 2 21" xfId="31836"/>
    <cellStyle name="Table2Heading 2 5 2 22" xfId="31837"/>
    <cellStyle name="Table2Heading 2 5 2 23" xfId="31838"/>
    <cellStyle name="Table2Heading 2 5 2 24" xfId="31839"/>
    <cellStyle name="Table2Heading 2 5 2 25" xfId="31840"/>
    <cellStyle name="Table2Heading 2 5 2 26" xfId="31841"/>
    <cellStyle name="Table2Heading 2 5 2 27" xfId="31842"/>
    <cellStyle name="Table2Heading 2 5 2 28" xfId="31843"/>
    <cellStyle name="Table2Heading 2 5 2 29" xfId="31844"/>
    <cellStyle name="Table2Heading 2 5 2 3" xfId="31845"/>
    <cellStyle name="Table2Heading 2 5 2 30" xfId="31846"/>
    <cellStyle name="Table2Heading 2 5 2 31" xfId="31847"/>
    <cellStyle name="Table2Heading 2 5 2 32" xfId="31848"/>
    <cellStyle name="Table2Heading 2 5 2 4" xfId="31849"/>
    <cellStyle name="Table2Heading 2 5 2 5" xfId="31850"/>
    <cellStyle name="Table2Heading 2 5 2 6" xfId="31851"/>
    <cellStyle name="Table2Heading 2 5 2 7" xfId="31852"/>
    <cellStyle name="Table2Heading 2 5 2 8" xfId="31853"/>
    <cellStyle name="Table2Heading 2 5 2 9" xfId="31854"/>
    <cellStyle name="Table2Heading 2 5 20" xfId="31855"/>
    <cellStyle name="Table2Heading 2 5 21" xfId="31856"/>
    <cellStyle name="Table2Heading 2 5 22" xfId="31857"/>
    <cellStyle name="Table2Heading 2 5 23" xfId="31858"/>
    <cellStyle name="Table2Heading 2 5 24" xfId="31859"/>
    <cellStyle name="Table2Heading 2 5 25" xfId="31860"/>
    <cellStyle name="Table2Heading 2 5 26" xfId="31861"/>
    <cellStyle name="Table2Heading 2 5 27" xfId="31862"/>
    <cellStyle name="Table2Heading 2 5 28" xfId="31863"/>
    <cellStyle name="Table2Heading 2 5 29" xfId="31864"/>
    <cellStyle name="Table2Heading 2 5 3" xfId="31865"/>
    <cellStyle name="Table2Heading 2 5 30" xfId="31866"/>
    <cellStyle name="Table2Heading 2 5 31" xfId="31867"/>
    <cellStyle name="Table2Heading 2 5 32" xfId="31868"/>
    <cellStyle name="Table2Heading 2 5 33" xfId="31869"/>
    <cellStyle name="Table2Heading 2 5 34" xfId="31870"/>
    <cellStyle name="Table2Heading 2 5 35" xfId="39254"/>
    <cellStyle name="Table2Heading 2 5 4" xfId="31871"/>
    <cellStyle name="Table2Heading 2 5 5" xfId="31872"/>
    <cellStyle name="Table2Heading 2 5 6" xfId="31873"/>
    <cellStyle name="Table2Heading 2 5 7" xfId="31874"/>
    <cellStyle name="Table2Heading 2 5 8" xfId="31875"/>
    <cellStyle name="Table2Heading 2 5 9" xfId="31876"/>
    <cellStyle name="Table2Heading 2 6" xfId="31877"/>
    <cellStyle name="Table2Heading 2 6 10" xfId="31878"/>
    <cellStyle name="Table2Heading 2 6 11" xfId="31879"/>
    <cellStyle name="Table2Heading 2 6 12" xfId="31880"/>
    <cellStyle name="Table2Heading 2 6 13" xfId="31881"/>
    <cellStyle name="Table2Heading 2 6 14" xfId="31882"/>
    <cellStyle name="Table2Heading 2 6 15" xfId="31883"/>
    <cellStyle name="Table2Heading 2 6 16" xfId="31884"/>
    <cellStyle name="Table2Heading 2 6 17" xfId="31885"/>
    <cellStyle name="Table2Heading 2 6 18" xfId="31886"/>
    <cellStyle name="Table2Heading 2 6 19" xfId="31887"/>
    <cellStyle name="Table2Heading 2 6 2" xfId="31888"/>
    <cellStyle name="Table2Heading 2 6 20" xfId="31889"/>
    <cellStyle name="Table2Heading 2 6 21" xfId="31890"/>
    <cellStyle name="Table2Heading 2 6 22" xfId="31891"/>
    <cellStyle name="Table2Heading 2 6 23" xfId="31892"/>
    <cellStyle name="Table2Heading 2 6 24" xfId="31893"/>
    <cellStyle name="Table2Heading 2 6 25" xfId="31894"/>
    <cellStyle name="Table2Heading 2 6 26" xfId="31895"/>
    <cellStyle name="Table2Heading 2 6 27" xfId="31896"/>
    <cellStyle name="Table2Heading 2 6 28" xfId="31897"/>
    <cellStyle name="Table2Heading 2 6 29" xfId="31898"/>
    <cellStyle name="Table2Heading 2 6 3" xfId="31899"/>
    <cellStyle name="Table2Heading 2 6 30" xfId="31900"/>
    <cellStyle name="Table2Heading 2 6 31" xfId="31901"/>
    <cellStyle name="Table2Heading 2 6 32" xfId="31902"/>
    <cellStyle name="Table2Heading 2 6 4" xfId="31903"/>
    <cellStyle name="Table2Heading 2 6 5" xfId="31904"/>
    <cellStyle name="Table2Heading 2 6 6" xfId="31905"/>
    <cellStyle name="Table2Heading 2 6 7" xfId="31906"/>
    <cellStyle name="Table2Heading 2 6 8" xfId="31907"/>
    <cellStyle name="Table2Heading 2 6 9" xfId="31908"/>
    <cellStyle name="Table2Heading 2 7" xfId="31909"/>
    <cellStyle name="Table2Heading 2 8" xfId="31910"/>
    <cellStyle name="Table2Heading 2 9" xfId="31911"/>
    <cellStyle name="Table2Heading 3" xfId="31912"/>
    <cellStyle name="Table2Heading 3 10" xfId="31913"/>
    <cellStyle name="Table2Heading 3 11" xfId="31914"/>
    <cellStyle name="Table2Heading 3 12" xfId="31915"/>
    <cellStyle name="Table2Heading 3 13" xfId="31916"/>
    <cellStyle name="Table2Heading 3 14" xfId="31917"/>
    <cellStyle name="Table2Heading 3 15" xfId="31918"/>
    <cellStyle name="Table2Heading 3 16" xfId="31919"/>
    <cellStyle name="Table2Heading 3 17" xfId="31920"/>
    <cellStyle name="Table2Heading 3 18" xfId="31921"/>
    <cellStyle name="Table2Heading 3 19" xfId="31922"/>
    <cellStyle name="Table2Heading 3 2" xfId="31923"/>
    <cellStyle name="Table2Heading 3 2 10" xfId="31924"/>
    <cellStyle name="Table2Heading 3 2 11" xfId="31925"/>
    <cellStyle name="Table2Heading 3 2 12" xfId="31926"/>
    <cellStyle name="Table2Heading 3 2 13" xfId="31927"/>
    <cellStyle name="Table2Heading 3 2 14" xfId="31928"/>
    <cellStyle name="Table2Heading 3 2 15" xfId="31929"/>
    <cellStyle name="Table2Heading 3 2 16" xfId="31930"/>
    <cellStyle name="Table2Heading 3 2 17" xfId="31931"/>
    <cellStyle name="Table2Heading 3 2 18" xfId="31932"/>
    <cellStyle name="Table2Heading 3 2 19" xfId="31933"/>
    <cellStyle name="Table2Heading 3 2 2" xfId="31934"/>
    <cellStyle name="Table2Heading 3 2 2 10" xfId="31935"/>
    <cellStyle name="Table2Heading 3 2 2 11" xfId="31936"/>
    <cellStyle name="Table2Heading 3 2 2 12" xfId="31937"/>
    <cellStyle name="Table2Heading 3 2 2 13" xfId="31938"/>
    <cellStyle name="Table2Heading 3 2 2 14" xfId="31939"/>
    <cellStyle name="Table2Heading 3 2 2 15" xfId="31940"/>
    <cellStyle name="Table2Heading 3 2 2 16" xfId="31941"/>
    <cellStyle name="Table2Heading 3 2 2 17" xfId="31942"/>
    <cellStyle name="Table2Heading 3 2 2 18" xfId="31943"/>
    <cellStyle name="Table2Heading 3 2 2 19" xfId="31944"/>
    <cellStyle name="Table2Heading 3 2 2 2" xfId="31945"/>
    <cellStyle name="Table2Heading 3 2 2 20" xfId="31946"/>
    <cellStyle name="Table2Heading 3 2 2 21" xfId="31947"/>
    <cellStyle name="Table2Heading 3 2 2 22" xfId="31948"/>
    <cellStyle name="Table2Heading 3 2 2 23" xfId="31949"/>
    <cellStyle name="Table2Heading 3 2 2 24" xfId="31950"/>
    <cellStyle name="Table2Heading 3 2 2 25" xfId="31951"/>
    <cellStyle name="Table2Heading 3 2 2 26" xfId="31952"/>
    <cellStyle name="Table2Heading 3 2 2 27" xfId="31953"/>
    <cellStyle name="Table2Heading 3 2 2 28" xfId="31954"/>
    <cellStyle name="Table2Heading 3 2 2 29" xfId="31955"/>
    <cellStyle name="Table2Heading 3 2 2 3" xfId="31956"/>
    <cellStyle name="Table2Heading 3 2 2 30" xfId="31957"/>
    <cellStyle name="Table2Heading 3 2 2 31" xfId="31958"/>
    <cellStyle name="Table2Heading 3 2 2 32" xfId="31959"/>
    <cellStyle name="Table2Heading 3 2 2 4" xfId="31960"/>
    <cellStyle name="Table2Heading 3 2 2 5" xfId="31961"/>
    <cellStyle name="Table2Heading 3 2 2 6" xfId="31962"/>
    <cellStyle name="Table2Heading 3 2 2 7" xfId="31963"/>
    <cellStyle name="Table2Heading 3 2 2 8" xfId="31964"/>
    <cellStyle name="Table2Heading 3 2 2 9" xfId="31965"/>
    <cellStyle name="Table2Heading 3 2 20" xfId="31966"/>
    <cellStyle name="Table2Heading 3 2 21" xfId="31967"/>
    <cellStyle name="Table2Heading 3 2 22" xfId="31968"/>
    <cellStyle name="Table2Heading 3 2 23" xfId="31969"/>
    <cellStyle name="Table2Heading 3 2 24" xfId="31970"/>
    <cellStyle name="Table2Heading 3 2 25" xfId="31971"/>
    <cellStyle name="Table2Heading 3 2 26" xfId="31972"/>
    <cellStyle name="Table2Heading 3 2 27" xfId="31973"/>
    <cellStyle name="Table2Heading 3 2 28" xfId="31974"/>
    <cellStyle name="Table2Heading 3 2 29" xfId="31975"/>
    <cellStyle name="Table2Heading 3 2 3" xfId="31976"/>
    <cellStyle name="Table2Heading 3 2 30" xfId="31977"/>
    <cellStyle name="Table2Heading 3 2 31" xfId="31978"/>
    <cellStyle name="Table2Heading 3 2 32" xfId="31979"/>
    <cellStyle name="Table2Heading 3 2 33" xfId="31980"/>
    <cellStyle name="Table2Heading 3 2 34" xfId="31981"/>
    <cellStyle name="Table2Heading 3 2 35" xfId="39256"/>
    <cellStyle name="Table2Heading 3 2 4" xfId="31982"/>
    <cellStyle name="Table2Heading 3 2 5" xfId="31983"/>
    <cellStyle name="Table2Heading 3 2 6" xfId="31984"/>
    <cellStyle name="Table2Heading 3 2 7" xfId="31985"/>
    <cellStyle name="Table2Heading 3 2 8" xfId="31986"/>
    <cellStyle name="Table2Heading 3 2 9" xfId="31987"/>
    <cellStyle name="Table2Heading 3 20" xfId="31988"/>
    <cellStyle name="Table2Heading 3 21" xfId="31989"/>
    <cellStyle name="Table2Heading 3 22" xfId="31990"/>
    <cellStyle name="Table2Heading 3 23" xfId="31991"/>
    <cellStyle name="Table2Heading 3 24" xfId="31992"/>
    <cellStyle name="Table2Heading 3 25" xfId="31993"/>
    <cellStyle name="Table2Heading 3 26" xfId="31994"/>
    <cellStyle name="Table2Heading 3 27" xfId="31995"/>
    <cellStyle name="Table2Heading 3 28" xfId="31996"/>
    <cellStyle name="Table2Heading 3 29" xfId="31997"/>
    <cellStyle name="Table2Heading 3 3" xfId="31998"/>
    <cellStyle name="Table2Heading 3 3 10" xfId="31999"/>
    <cellStyle name="Table2Heading 3 3 11" xfId="32000"/>
    <cellStyle name="Table2Heading 3 3 12" xfId="32001"/>
    <cellStyle name="Table2Heading 3 3 13" xfId="32002"/>
    <cellStyle name="Table2Heading 3 3 14" xfId="32003"/>
    <cellStyle name="Table2Heading 3 3 15" xfId="32004"/>
    <cellStyle name="Table2Heading 3 3 16" xfId="32005"/>
    <cellStyle name="Table2Heading 3 3 17" xfId="32006"/>
    <cellStyle name="Table2Heading 3 3 18" xfId="32007"/>
    <cellStyle name="Table2Heading 3 3 19" xfId="32008"/>
    <cellStyle name="Table2Heading 3 3 2" xfId="32009"/>
    <cellStyle name="Table2Heading 3 3 20" xfId="32010"/>
    <cellStyle name="Table2Heading 3 3 21" xfId="32011"/>
    <cellStyle name="Table2Heading 3 3 22" xfId="32012"/>
    <cellStyle name="Table2Heading 3 3 23" xfId="32013"/>
    <cellStyle name="Table2Heading 3 3 24" xfId="32014"/>
    <cellStyle name="Table2Heading 3 3 25" xfId="32015"/>
    <cellStyle name="Table2Heading 3 3 26" xfId="32016"/>
    <cellStyle name="Table2Heading 3 3 27" xfId="32017"/>
    <cellStyle name="Table2Heading 3 3 28" xfId="32018"/>
    <cellStyle name="Table2Heading 3 3 29" xfId="32019"/>
    <cellStyle name="Table2Heading 3 3 3" xfId="32020"/>
    <cellStyle name="Table2Heading 3 3 30" xfId="32021"/>
    <cellStyle name="Table2Heading 3 3 31" xfId="32022"/>
    <cellStyle name="Table2Heading 3 3 32" xfId="32023"/>
    <cellStyle name="Table2Heading 3 3 4" xfId="32024"/>
    <cellStyle name="Table2Heading 3 3 5" xfId="32025"/>
    <cellStyle name="Table2Heading 3 3 6" xfId="32026"/>
    <cellStyle name="Table2Heading 3 3 7" xfId="32027"/>
    <cellStyle name="Table2Heading 3 3 8" xfId="32028"/>
    <cellStyle name="Table2Heading 3 3 9" xfId="32029"/>
    <cellStyle name="Table2Heading 3 30" xfId="32030"/>
    <cellStyle name="Table2Heading 3 31" xfId="32031"/>
    <cellStyle name="Table2Heading 3 32" xfId="32032"/>
    <cellStyle name="Table2Heading 3 33" xfId="32033"/>
    <cellStyle name="Table2Heading 3 34" xfId="32034"/>
    <cellStyle name="Table2Heading 3 35" xfId="32035"/>
    <cellStyle name="Table2Heading 3 36" xfId="39255"/>
    <cellStyle name="Table2Heading 3 4" xfId="32036"/>
    <cellStyle name="Table2Heading 3 5" xfId="32037"/>
    <cellStyle name="Table2Heading 3 6" xfId="32038"/>
    <cellStyle name="Table2Heading 3 7" xfId="32039"/>
    <cellStyle name="Table2Heading 3 8" xfId="32040"/>
    <cellStyle name="Table2Heading 3 9" xfId="32041"/>
    <cellStyle name="Table2Heading 4" xfId="32042"/>
    <cellStyle name="Table2Heading 4 10" xfId="32043"/>
    <cellStyle name="Table2Heading 4 11" xfId="32044"/>
    <cellStyle name="Table2Heading 4 12" xfId="32045"/>
    <cellStyle name="Table2Heading 4 13" xfId="32046"/>
    <cellStyle name="Table2Heading 4 2" xfId="32047"/>
    <cellStyle name="Table2Heading 4 3" xfId="32048"/>
    <cellStyle name="Table2Heading 4 4" xfId="32049"/>
    <cellStyle name="Table2Heading 4 5" xfId="32050"/>
    <cellStyle name="Table2Heading 4 6" xfId="32051"/>
    <cellStyle name="Table2Heading 4 7" xfId="32052"/>
    <cellStyle name="Table2Heading 4 8" xfId="32053"/>
    <cellStyle name="Table2Heading 4 9" xfId="32054"/>
    <cellStyle name="TableHeading" xfId="442"/>
    <cellStyle name="TableHeading 2" xfId="32055"/>
    <cellStyle name="TableHeading 2 10" xfId="32056"/>
    <cellStyle name="TableHeading 2 11" xfId="32057"/>
    <cellStyle name="TableHeading 2 12" xfId="32058"/>
    <cellStyle name="TableHeading 2 13" xfId="32059"/>
    <cellStyle name="TableHeading 2 14" xfId="32060"/>
    <cellStyle name="TableHeading 2 15" xfId="32061"/>
    <cellStyle name="TableHeading 2 16" xfId="32062"/>
    <cellStyle name="TableHeading 2 17" xfId="32063"/>
    <cellStyle name="TableHeading 2 18" xfId="32064"/>
    <cellStyle name="TableHeading 2 19" xfId="32065"/>
    <cellStyle name="TableHeading 2 2" xfId="32066"/>
    <cellStyle name="TableHeading 2 2 10" xfId="32067"/>
    <cellStyle name="TableHeading 2 2 11" xfId="32068"/>
    <cellStyle name="TableHeading 2 2 12" xfId="32069"/>
    <cellStyle name="TableHeading 2 2 13" xfId="32070"/>
    <cellStyle name="TableHeading 2 2 14" xfId="32071"/>
    <cellStyle name="TableHeading 2 2 15" xfId="32072"/>
    <cellStyle name="TableHeading 2 2 16" xfId="32073"/>
    <cellStyle name="TableHeading 2 2 17" xfId="32074"/>
    <cellStyle name="TableHeading 2 2 18" xfId="32075"/>
    <cellStyle name="TableHeading 2 2 19" xfId="32076"/>
    <cellStyle name="TableHeading 2 2 2" xfId="32077"/>
    <cellStyle name="TableHeading 2 2 2 10" xfId="32078"/>
    <cellStyle name="TableHeading 2 2 2 11" xfId="32079"/>
    <cellStyle name="TableHeading 2 2 2 12" xfId="32080"/>
    <cellStyle name="TableHeading 2 2 2 13" xfId="32081"/>
    <cellStyle name="TableHeading 2 2 2 14" xfId="32082"/>
    <cellStyle name="TableHeading 2 2 2 15" xfId="32083"/>
    <cellStyle name="TableHeading 2 2 2 16" xfId="32084"/>
    <cellStyle name="TableHeading 2 2 2 17" xfId="32085"/>
    <cellStyle name="TableHeading 2 2 2 18" xfId="32086"/>
    <cellStyle name="TableHeading 2 2 2 19" xfId="32087"/>
    <cellStyle name="TableHeading 2 2 2 2" xfId="32088"/>
    <cellStyle name="TableHeading 2 2 2 2 10" xfId="32089"/>
    <cellStyle name="TableHeading 2 2 2 2 11" xfId="32090"/>
    <cellStyle name="TableHeading 2 2 2 2 12" xfId="32091"/>
    <cellStyle name="TableHeading 2 2 2 2 13" xfId="32092"/>
    <cellStyle name="TableHeading 2 2 2 2 14" xfId="32093"/>
    <cellStyle name="TableHeading 2 2 2 2 15" xfId="32094"/>
    <cellStyle name="TableHeading 2 2 2 2 16" xfId="32095"/>
    <cellStyle name="TableHeading 2 2 2 2 17" xfId="32096"/>
    <cellStyle name="TableHeading 2 2 2 2 18" xfId="32097"/>
    <cellStyle name="TableHeading 2 2 2 2 19" xfId="32098"/>
    <cellStyle name="TableHeading 2 2 2 2 2" xfId="32099"/>
    <cellStyle name="TableHeading 2 2 2 2 20" xfId="32100"/>
    <cellStyle name="TableHeading 2 2 2 2 21" xfId="32101"/>
    <cellStyle name="TableHeading 2 2 2 2 22" xfId="32102"/>
    <cellStyle name="TableHeading 2 2 2 2 23" xfId="32103"/>
    <cellStyle name="TableHeading 2 2 2 2 24" xfId="32104"/>
    <cellStyle name="TableHeading 2 2 2 2 25" xfId="32105"/>
    <cellStyle name="TableHeading 2 2 2 2 26" xfId="32106"/>
    <cellStyle name="TableHeading 2 2 2 2 27" xfId="32107"/>
    <cellStyle name="TableHeading 2 2 2 2 28" xfId="32108"/>
    <cellStyle name="TableHeading 2 2 2 2 29" xfId="32109"/>
    <cellStyle name="TableHeading 2 2 2 2 3" xfId="32110"/>
    <cellStyle name="TableHeading 2 2 2 2 30" xfId="32111"/>
    <cellStyle name="TableHeading 2 2 2 2 31" xfId="32112"/>
    <cellStyle name="TableHeading 2 2 2 2 32" xfId="32113"/>
    <cellStyle name="TableHeading 2 2 2 2 4" xfId="32114"/>
    <cellStyle name="TableHeading 2 2 2 2 5" xfId="32115"/>
    <cellStyle name="TableHeading 2 2 2 2 6" xfId="32116"/>
    <cellStyle name="TableHeading 2 2 2 2 7" xfId="32117"/>
    <cellStyle name="TableHeading 2 2 2 2 8" xfId="32118"/>
    <cellStyle name="TableHeading 2 2 2 2 9" xfId="32119"/>
    <cellStyle name="TableHeading 2 2 2 20" xfId="32120"/>
    <cellStyle name="TableHeading 2 2 2 21" xfId="32121"/>
    <cellStyle name="TableHeading 2 2 2 22" xfId="32122"/>
    <cellStyle name="TableHeading 2 2 2 23" xfId="32123"/>
    <cellStyle name="TableHeading 2 2 2 24" xfId="32124"/>
    <cellStyle name="TableHeading 2 2 2 25" xfId="32125"/>
    <cellStyle name="TableHeading 2 2 2 26" xfId="32126"/>
    <cellStyle name="TableHeading 2 2 2 27" xfId="32127"/>
    <cellStyle name="TableHeading 2 2 2 28" xfId="32128"/>
    <cellStyle name="TableHeading 2 2 2 29" xfId="32129"/>
    <cellStyle name="TableHeading 2 2 2 3" xfId="32130"/>
    <cellStyle name="TableHeading 2 2 2 30" xfId="32131"/>
    <cellStyle name="TableHeading 2 2 2 31" xfId="32132"/>
    <cellStyle name="TableHeading 2 2 2 32" xfId="32133"/>
    <cellStyle name="TableHeading 2 2 2 33" xfId="32134"/>
    <cellStyle name="TableHeading 2 2 2 34" xfId="32135"/>
    <cellStyle name="TableHeading 2 2 2 35" xfId="39259"/>
    <cellStyle name="TableHeading 2 2 2 4" xfId="32136"/>
    <cellStyle name="TableHeading 2 2 2 5" xfId="32137"/>
    <cellStyle name="TableHeading 2 2 2 6" xfId="32138"/>
    <cellStyle name="TableHeading 2 2 2 7" xfId="32139"/>
    <cellStyle name="TableHeading 2 2 2 8" xfId="32140"/>
    <cellStyle name="TableHeading 2 2 2 9" xfId="32141"/>
    <cellStyle name="TableHeading 2 2 20" xfId="32142"/>
    <cellStyle name="TableHeading 2 2 21" xfId="32143"/>
    <cellStyle name="TableHeading 2 2 22" xfId="32144"/>
    <cellStyle name="TableHeading 2 2 23" xfId="32145"/>
    <cellStyle name="TableHeading 2 2 24" xfId="32146"/>
    <cellStyle name="TableHeading 2 2 25" xfId="32147"/>
    <cellStyle name="TableHeading 2 2 26" xfId="32148"/>
    <cellStyle name="TableHeading 2 2 27" xfId="32149"/>
    <cellStyle name="TableHeading 2 2 28" xfId="32150"/>
    <cellStyle name="TableHeading 2 2 29" xfId="32151"/>
    <cellStyle name="TableHeading 2 2 3" xfId="32152"/>
    <cellStyle name="TableHeading 2 2 3 10" xfId="32153"/>
    <cellStyle name="TableHeading 2 2 3 11" xfId="32154"/>
    <cellStyle name="TableHeading 2 2 3 12" xfId="32155"/>
    <cellStyle name="TableHeading 2 2 3 13" xfId="32156"/>
    <cellStyle name="TableHeading 2 2 3 14" xfId="32157"/>
    <cellStyle name="TableHeading 2 2 3 15" xfId="32158"/>
    <cellStyle name="TableHeading 2 2 3 16" xfId="32159"/>
    <cellStyle name="TableHeading 2 2 3 17" xfId="32160"/>
    <cellStyle name="TableHeading 2 2 3 18" xfId="32161"/>
    <cellStyle name="TableHeading 2 2 3 19" xfId="32162"/>
    <cellStyle name="TableHeading 2 2 3 2" xfId="32163"/>
    <cellStyle name="TableHeading 2 2 3 20" xfId="32164"/>
    <cellStyle name="TableHeading 2 2 3 21" xfId="32165"/>
    <cellStyle name="TableHeading 2 2 3 22" xfId="32166"/>
    <cellStyle name="TableHeading 2 2 3 23" xfId="32167"/>
    <cellStyle name="TableHeading 2 2 3 24" xfId="32168"/>
    <cellStyle name="TableHeading 2 2 3 25" xfId="32169"/>
    <cellStyle name="TableHeading 2 2 3 26" xfId="32170"/>
    <cellStyle name="TableHeading 2 2 3 27" xfId="32171"/>
    <cellStyle name="TableHeading 2 2 3 28" xfId="32172"/>
    <cellStyle name="TableHeading 2 2 3 29" xfId="32173"/>
    <cellStyle name="TableHeading 2 2 3 3" xfId="32174"/>
    <cellStyle name="TableHeading 2 2 3 30" xfId="32175"/>
    <cellStyle name="TableHeading 2 2 3 31" xfId="32176"/>
    <cellStyle name="TableHeading 2 2 3 32" xfId="32177"/>
    <cellStyle name="TableHeading 2 2 3 4" xfId="32178"/>
    <cellStyle name="TableHeading 2 2 3 5" xfId="32179"/>
    <cellStyle name="TableHeading 2 2 3 6" xfId="32180"/>
    <cellStyle name="TableHeading 2 2 3 7" xfId="32181"/>
    <cellStyle name="TableHeading 2 2 3 8" xfId="32182"/>
    <cellStyle name="TableHeading 2 2 3 9" xfId="32183"/>
    <cellStyle name="TableHeading 2 2 30" xfId="32184"/>
    <cellStyle name="TableHeading 2 2 31" xfId="32185"/>
    <cellStyle name="TableHeading 2 2 32" xfId="32186"/>
    <cellStyle name="TableHeading 2 2 33" xfId="32187"/>
    <cellStyle name="TableHeading 2 2 34" xfId="32188"/>
    <cellStyle name="TableHeading 2 2 35" xfId="32189"/>
    <cellStyle name="TableHeading 2 2 36" xfId="39258"/>
    <cellStyle name="TableHeading 2 2 4" xfId="32190"/>
    <cellStyle name="TableHeading 2 2 5" xfId="32191"/>
    <cellStyle name="TableHeading 2 2 6" xfId="32192"/>
    <cellStyle name="TableHeading 2 2 7" xfId="32193"/>
    <cellStyle name="TableHeading 2 2 8" xfId="32194"/>
    <cellStyle name="TableHeading 2 2 9" xfId="32195"/>
    <cellStyle name="TableHeading 2 20" xfId="32196"/>
    <cellStyle name="TableHeading 2 21" xfId="32197"/>
    <cellStyle name="TableHeading 2 22" xfId="32198"/>
    <cellStyle name="TableHeading 2 23" xfId="32199"/>
    <cellStyle name="TableHeading 2 24" xfId="32200"/>
    <cellStyle name="TableHeading 2 25" xfId="32201"/>
    <cellStyle name="TableHeading 2 26" xfId="32202"/>
    <cellStyle name="TableHeading 2 27" xfId="32203"/>
    <cellStyle name="TableHeading 2 28" xfId="32204"/>
    <cellStyle name="TableHeading 2 29" xfId="32205"/>
    <cellStyle name="TableHeading 2 3" xfId="32206"/>
    <cellStyle name="TableHeading 2 3 10" xfId="32207"/>
    <cellStyle name="TableHeading 2 3 11" xfId="32208"/>
    <cellStyle name="TableHeading 2 3 12" xfId="32209"/>
    <cellStyle name="TableHeading 2 3 13" xfId="32210"/>
    <cellStyle name="TableHeading 2 3 14" xfId="32211"/>
    <cellStyle name="TableHeading 2 3 15" xfId="32212"/>
    <cellStyle name="TableHeading 2 3 16" xfId="32213"/>
    <cellStyle name="TableHeading 2 3 17" xfId="32214"/>
    <cellStyle name="TableHeading 2 3 18" xfId="32215"/>
    <cellStyle name="TableHeading 2 3 19" xfId="32216"/>
    <cellStyle name="TableHeading 2 3 2" xfId="32217"/>
    <cellStyle name="TableHeading 2 3 2 10" xfId="32218"/>
    <cellStyle name="TableHeading 2 3 2 11" xfId="32219"/>
    <cellStyle name="TableHeading 2 3 2 12" xfId="32220"/>
    <cellStyle name="TableHeading 2 3 2 13" xfId="32221"/>
    <cellStyle name="TableHeading 2 3 2 14" xfId="32222"/>
    <cellStyle name="TableHeading 2 3 2 15" xfId="32223"/>
    <cellStyle name="TableHeading 2 3 2 16" xfId="32224"/>
    <cellStyle name="TableHeading 2 3 2 17" xfId="32225"/>
    <cellStyle name="TableHeading 2 3 2 18" xfId="32226"/>
    <cellStyle name="TableHeading 2 3 2 19" xfId="32227"/>
    <cellStyle name="TableHeading 2 3 2 2" xfId="32228"/>
    <cellStyle name="TableHeading 2 3 2 2 10" xfId="32229"/>
    <cellStyle name="TableHeading 2 3 2 2 11" xfId="32230"/>
    <cellStyle name="TableHeading 2 3 2 2 12" xfId="32231"/>
    <cellStyle name="TableHeading 2 3 2 2 13" xfId="32232"/>
    <cellStyle name="TableHeading 2 3 2 2 14" xfId="32233"/>
    <cellStyle name="TableHeading 2 3 2 2 15" xfId="32234"/>
    <cellStyle name="TableHeading 2 3 2 2 16" xfId="32235"/>
    <cellStyle name="TableHeading 2 3 2 2 17" xfId="32236"/>
    <cellStyle name="TableHeading 2 3 2 2 18" xfId="32237"/>
    <cellStyle name="TableHeading 2 3 2 2 19" xfId="32238"/>
    <cellStyle name="TableHeading 2 3 2 2 2" xfId="32239"/>
    <cellStyle name="TableHeading 2 3 2 2 20" xfId="32240"/>
    <cellStyle name="TableHeading 2 3 2 2 21" xfId="32241"/>
    <cellStyle name="TableHeading 2 3 2 2 22" xfId="32242"/>
    <cellStyle name="TableHeading 2 3 2 2 23" xfId="32243"/>
    <cellStyle name="TableHeading 2 3 2 2 24" xfId="32244"/>
    <cellStyle name="TableHeading 2 3 2 2 25" xfId="32245"/>
    <cellStyle name="TableHeading 2 3 2 2 26" xfId="32246"/>
    <cellStyle name="TableHeading 2 3 2 2 27" xfId="32247"/>
    <cellStyle name="TableHeading 2 3 2 2 28" xfId="32248"/>
    <cellStyle name="TableHeading 2 3 2 2 29" xfId="32249"/>
    <cellStyle name="TableHeading 2 3 2 2 3" xfId="32250"/>
    <cellStyle name="TableHeading 2 3 2 2 30" xfId="32251"/>
    <cellStyle name="TableHeading 2 3 2 2 31" xfId="32252"/>
    <cellStyle name="TableHeading 2 3 2 2 32" xfId="32253"/>
    <cellStyle name="TableHeading 2 3 2 2 4" xfId="32254"/>
    <cellStyle name="TableHeading 2 3 2 2 5" xfId="32255"/>
    <cellStyle name="TableHeading 2 3 2 2 6" xfId="32256"/>
    <cellStyle name="TableHeading 2 3 2 2 7" xfId="32257"/>
    <cellStyle name="TableHeading 2 3 2 2 8" xfId="32258"/>
    <cellStyle name="TableHeading 2 3 2 2 9" xfId="32259"/>
    <cellStyle name="TableHeading 2 3 2 20" xfId="32260"/>
    <cellStyle name="TableHeading 2 3 2 21" xfId="32261"/>
    <cellStyle name="TableHeading 2 3 2 22" xfId="32262"/>
    <cellStyle name="TableHeading 2 3 2 23" xfId="32263"/>
    <cellStyle name="TableHeading 2 3 2 24" xfId="32264"/>
    <cellStyle name="TableHeading 2 3 2 25" xfId="32265"/>
    <cellStyle name="TableHeading 2 3 2 26" xfId="32266"/>
    <cellStyle name="TableHeading 2 3 2 27" xfId="32267"/>
    <cellStyle name="TableHeading 2 3 2 28" xfId="32268"/>
    <cellStyle name="TableHeading 2 3 2 29" xfId="32269"/>
    <cellStyle name="TableHeading 2 3 2 3" xfId="32270"/>
    <cellStyle name="TableHeading 2 3 2 30" xfId="32271"/>
    <cellStyle name="TableHeading 2 3 2 31" xfId="32272"/>
    <cellStyle name="TableHeading 2 3 2 32" xfId="32273"/>
    <cellStyle name="TableHeading 2 3 2 33" xfId="32274"/>
    <cellStyle name="TableHeading 2 3 2 34" xfId="32275"/>
    <cellStyle name="TableHeading 2 3 2 35" xfId="39261"/>
    <cellStyle name="TableHeading 2 3 2 4" xfId="32276"/>
    <cellStyle name="TableHeading 2 3 2 5" xfId="32277"/>
    <cellStyle name="TableHeading 2 3 2 6" xfId="32278"/>
    <cellStyle name="TableHeading 2 3 2 7" xfId="32279"/>
    <cellStyle name="TableHeading 2 3 2 8" xfId="32280"/>
    <cellStyle name="TableHeading 2 3 2 9" xfId="32281"/>
    <cellStyle name="TableHeading 2 3 20" xfId="32282"/>
    <cellStyle name="TableHeading 2 3 21" xfId="32283"/>
    <cellStyle name="TableHeading 2 3 22" xfId="32284"/>
    <cellStyle name="TableHeading 2 3 23" xfId="32285"/>
    <cellStyle name="TableHeading 2 3 24" xfId="32286"/>
    <cellStyle name="TableHeading 2 3 25" xfId="32287"/>
    <cellStyle name="TableHeading 2 3 26" xfId="32288"/>
    <cellStyle name="TableHeading 2 3 27" xfId="32289"/>
    <cellStyle name="TableHeading 2 3 28" xfId="32290"/>
    <cellStyle name="TableHeading 2 3 29" xfId="32291"/>
    <cellStyle name="TableHeading 2 3 3" xfId="32292"/>
    <cellStyle name="TableHeading 2 3 3 10" xfId="32293"/>
    <cellStyle name="TableHeading 2 3 3 11" xfId="32294"/>
    <cellStyle name="TableHeading 2 3 3 12" xfId="32295"/>
    <cellStyle name="TableHeading 2 3 3 13" xfId="32296"/>
    <cellStyle name="TableHeading 2 3 3 14" xfId="32297"/>
    <cellStyle name="TableHeading 2 3 3 15" xfId="32298"/>
    <cellStyle name="TableHeading 2 3 3 16" xfId="32299"/>
    <cellStyle name="TableHeading 2 3 3 17" xfId="32300"/>
    <cellStyle name="TableHeading 2 3 3 18" xfId="32301"/>
    <cellStyle name="TableHeading 2 3 3 19" xfId="32302"/>
    <cellStyle name="TableHeading 2 3 3 2" xfId="32303"/>
    <cellStyle name="TableHeading 2 3 3 20" xfId="32304"/>
    <cellStyle name="TableHeading 2 3 3 21" xfId="32305"/>
    <cellStyle name="TableHeading 2 3 3 22" xfId="32306"/>
    <cellStyle name="TableHeading 2 3 3 23" xfId="32307"/>
    <cellStyle name="TableHeading 2 3 3 24" xfId="32308"/>
    <cellStyle name="TableHeading 2 3 3 25" xfId="32309"/>
    <cellStyle name="TableHeading 2 3 3 26" xfId="32310"/>
    <cellStyle name="TableHeading 2 3 3 27" xfId="32311"/>
    <cellStyle name="TableHeading 2 3 3 28" xfId="32312"/>
    <cellStyle name="TableHeading 2 3 3 29" xfId="32313"/>
    <cellStyle name="TableHeading 2 3 3 3" xfId="32314"/>
    <cellStyle name="TableHeading 2 3 3 30" xfId="32315"/>
    <cellStyle name="TableHeading 2 3 3 31" xfId="32316"/>
    <cellStyle name="TableHeading 2 3 3 32" xfId="32317"/>
    <cellStyle name="TableHeading 2 3 3 4" xfId="32318"/>
    <cellStyle name="TableHeading 2 3 3 5" xfId="32319"/>
    <cellStyle name="TableHeading 2 3 3 6" xfId="32320"/>
    <cellStyle name="TableHeading 2 3 3 7" xfId="32321"/>
    <cellStyle name="TableHeading 2 3 3 8" xfId="32322"/>
    <cellStyle name="TableHeading 2 3 3 9" xfId="32323"/>
    <cellStyle name="TableHeading 2 3 30" xfId="32324"/>
    <cellStyle name="TableHeading 2 3 31" xfId="32325"/>
    <cellStyle name="TableHeading 2 3 32" xfId="32326"/>
    <cellStyle name="TableHeading 2 3 33" xfId="32327"/>
    <cellStyle name="TableHeading 2 3 34" xfId="32328"/>
    <cellStyle name="TableHeading 2 3 35" xfId="32329"/>
    <cellStyle name="TableHeading 2 3 36" xfId="39260"/>
    <cellStyle name="TableHeading 2 3 4" xfId="32330"/>
    <cellStyle name="TableHeading 2 3 5" xfId="32331"/>
    <cellStyle name="TableHeading 2 3 6" xfId="32332"/>
    <cellStyle name="TableHeading 2 3 7" xfId="32333"/>
    <cellStyle name="TableHeading 2 3 8" xfId="32334"/>
    <cellStyle name="TableHeading 2 3 9" xfId="32335"/>
    <cellStyle name="TableHeading 2 30" xfId="32336"/>
    <cellStyle name="TableHeading 2 31" xfId="32337"/>
    <cellStyle name="TableHeading 2 32" xfId="32338"/>
    <cellStyle name="TableHeading 2 33" xfId="32339"/>
    <cellStyle name="TableHeading 2 34" xfId="32340"/>
    <cellStyle name="TableHeading 2 35" xfId="32341"/>
    <cellStyle name="TableHeading 2 36" xfId="32342"/>
    <cellStyle name="TableHeading 2 37" xfId="32343"/>
    <cellStyle name="TableHeading 2 38" xfId="32344"/>
    <cellStyle name="TableHeading 2 39" xfId="39257"/>
    <cellStyle name="TableHeading 2 4" xfId="32345"/>
    <cellStyle name="TableHeading 2 4 10" xfId="32346"/>
    <cellStyle name="TableHeading 2 4 11" xfId="32347"/>
    <cellStyle name="TableHeading 2 4 12" xfId="32348"/>
    <cellStyle name="TableHeading 2 4 13" xfId="32349"/>
    <cellStyle name="TableHeading 2 4 14" xfId="32350"/>
    <cellStyle name="TableHeading 2 4 15" xfId="32351"/>
    <cellStyle name="TableHeading 2 4 16" xfId="32352"/>
    <cellStyle name="TableHeading 2 4 17" xfId="32353"/>
    <cellStyle name="TableHeading 2 4 18" xfId="32354"/>
    <cellStyle name="TableHeading 2 4 19" xfId="32355"/>
    <cellStyle name="TableHeading 2 4 2" xfId="32356"/>
    <cellStyle name="TableHeading 2 4 2 10" xfId="32357"/>
    <cellStyle name="TableHeading 2 4 2 11" xfId="32358"/>
    <cellStyle name="TableHeading 2 4 2 12" xfId="32359"/>
    <cellStyle name="TableHeading 2 4 2 13" xfId="32360"/>
    <cellStyle name="TableHeading 2 4 2 14" xfId="32361"/>
    <cellStyle name="TableHeading 2 4 2 15" xfId="32362"/>
    <cellStyle name="TableHeading 2 4 2 16" xfId="32363"/>
    <cellStyle name="TableHeading 2 4 2 17" xfId="32364"/>
    <cellStyle name="TableHeading 2 4 2 18" xfId="32365"/>
    <cellStyle name="TableHeading 2 4 2 19" xfId="32366"/>
    <cellStyle name="TableHeading 2 4 2 2" xfId="32367"/>
    <cellStyle name="TableHeading 2 4 2 2 10" xfId="32368"/>
    <cellStyle name="TableHeading 2 4 2 2 11" xfId="32369"/>
    <cellStyle name="TableHeading 2 4 2 2 12" xfId="32370"/>
    <cellStyle name="TableHeading 2 4 2 2 13" xfId="32371"/>
    <cellStyle name="TableHeading 2 4 2 2 14" xfId="32372"/>
    <cellStyle name="TableHeading 2 4 2 2 15" xfId="32373"/>
    <cellStyle name="TableHeading 2 4 2 2 16" xfId="32374"/>
    <cellStyle name="TableHeading 2 4 2 2 17" xfId="32375"/>
    <cellStyle name="TableHeading 2 4 2 2 18" xfId="32376"/>
    <cellStyle name="TableHeading 2 4 2 2 19" xfId="32377"/>
    <cellStyle name="TableHeading 2 4 2 2 2" xfId="32378"/>
    <cellStyle name="TableHeading 2 4 2 2 20" xfId="32379"/>
    <cellStyle name="TableHeading 2 4 2 2 21" xfId="32380"/>
    <cellStyle name="TableHeading 2 4 2 2 22" xfId="32381"/>
    <cellStyle name="TableHeading 2 4 2 2 23" xfId="32382"/>
    <cellStyle name="TableHeading 2 4 2 2 24" xfId="32383"/>
    <cellStyle name="TableHeading 2 4 2 2 25" xfId="32384"/>
    <cellStyle name="TableHeading 2 4 2 2 26" xfId="32385"/>
    <cellStyle name="TableHeading 2 4 2 2 27" xfId="32386"/>
    <cellStyle name="TableHeading 2 4 2 2 28" xfId="32387"/>
    <cellStyle name="TableHeading 2 4 2 2 29" xfId="32388"/>
    <cellStyle name="TableHeading 2 4 2 2 3" xfId="32389"/>
    <cellStyle name="TableHeading 2 4 2 2 30" xfId="32390"/>
    <cellStyle name="TableHeading 2 4 2 2 31" xfId="32391"/>
    <cellStyle name="TableHeading 2 4 2 2 32" xfId="32392"/>
    <cellStyle name="TableHeading 2 4 2 2 4" xfId="32393"/>
    <cellStyle name="TableHeading 2 4 2 2 5" xfId="32394"/>
    <cellStyle name="TableHeading 2 4 2 2 6" xfId="32395"/>
    <cellStyle name="TableHeading 2 4 2 2 7" xfId="32396"/>
    <cellStyle name="TableHeading 2 4 2 2 8" xfId="32397"/>
    <cellStyle name="TableHeading 2 4 2 2 9" xfId="32398"/>
    <cellStyle name="TableHeading 2 4 2 20" xfId="32399"/>
    <cellStyle name="TableHeading 2 4 2 21" xfId="32400"/>
    <cellStyle name="TableHeading 2 4 2 22" xfId="32401"/>
    <cellStyle name="TableHeading 2 4 2 23" xfId="32402"/>
    <cellStyle name="TableHeading 2 4 2 24" xfId="32403"/>
    <cellStyle name="TableHeading 2 4 2 25" xfId="32404"/>
    <cellStyle name="TableHeading 2 4 2 26" xfId="32405"/>
    <cellStyle name="TableHeading 2 4 2 27" xfId="32406"/>
    <cellStyle name="TableHeading 2 4 2 28" xfId="32407"/>
    <cellStyle name="TableHeading 2 4 2 29" xfId="32408"/>
    <cellStyle name="TableHeading 2 4 2 3" xfId="32409"/>
    <cellStyle name="TableHeading 2 4 2 30" xfId="32410"/>
    <cellStyle name="TableHeading 2 4 2 31" xfId="32411"/>
    <cellStyle name="TableHeading 2 4 2 32" xfId="32412"/>
    <cellStyle name="TableHeading 2 4 2 33" xfId="32413"/>
    <cellStyle name="TableHeading 2 4 2 34" xfId="32414"/>
    <cellStyle name="TableHeading 2 4 2 35" xfId="39263"/>
    <cellStyle name="TableHeading 2 4 2 4" xfId="32415"/>
    <cellStyle name="TableHeading 2 4 2 5" xfId="32416"/>
    <cellStyle name="TableHeading 2 4 2 6" xfId="32417"/>
    <cellStyle name="TableHeading 2 4 2 7" xfId="32418"/>
    <cellStyle name="TableHeading 2 4 2 8" xfId="32419"/>
    <cellStyle name="TableHeading 2 4 2 9" xfId="32420"/>
    <cellStyle name="TableHeading 2 4 20" xfId="32421"/>
    <cellStyle name="TableHeading 2 4 21" xfId="32422"/>
    <cellStyle name="TableHeading 2 4 22" xfId="32423"/>
    <cellStyle name="TableHeading 2 4 23" xfId="32424"/>
    <cellStyle name="TableHeading 2 4 24" xfId="32425"/>
    <cellStyle name="TableHeading 2 4 25" xfId="32426"/>
    <cellStyle name="TableHeading 2 4 26" xfId="32427"/>
    <cellStyle name="TableHeading 2 4 27" xfId="32428"/>
    <cellStyle name="TableHeading 2 4 28" xfId="32429"/>
    <cellStyle name="TableHeading 2 4 29" xfId="32430"/>
    <cellStyle name="TableHeading 2 4 3" xfId="32431"/>
    <cellStyle name="TableHeading 2 4 3 10" xfId="32432"/>
    <cellStyle name="TableHeading 2 4 3 11" xfId="32433"/>
    <cellStyle name="TableHeading 2 4 3 12" xfId="32434"/>
    <cellStyle name="TableHeading 2 4 3 13" xfId="32435"/>
    <cellStyle name="TableHeading 2 4 3 14" xfId="32436"/>
    <cellStyle name="TableHeading 2 4 3 15" xfId="32437"/>
    <cellStyle name="TableHeading 2 4 3 16" xfId="32438"/>
    <cellStyle name="TableHeading 2 4 3 17" xfId="32439"/>
    <cellStyle name="TableHeading 2 4 3 18" xfId="32440"/>
    <cellStyle name="TableHeading 2 4 3 19" xfId="32441"/>
    <cellStyle name="TableHeading 2 4 3 2" xfId="32442"/>
    <cellStyle name="TableHeading 2 4 3 2 10" xfId="32443"/>
    <cellStyle name="TableHeading 2 4 3 2 11" xfId="32444"/>
    <cellStyle name="TableHeading 2 4 3 2 12" xfId="32445"/>
    <cellStyle name="TableHeading 2 4 3 2 13" xfId="32446"/>
    <cellStyle name="TableHeading 2 4 3 2 14" xfId="32447"/>
    <cellStyle name="TableHeading 2 4 3 2 15" xfId="32448"/>
    <cellStyle name="TableHeading 2 4 3 2 16" xfId="32449"/>
    <cellStyle name="TableHeading 2 4 3 2 17" xfId="32450"/>
    <cellStyle name="TableHeading 2 4 3 2 18" xfId="32451"/>
    <cellStyle name="TableHeading 2 4 3 2 19" xfId="32452"/>
    <cellStyle name="TableHeading 2 4 3 2 2" xfId="32453"/>
    <cellStyle name="TableHeading 2 4 3 2 20" xfId="32454"/>
    <cellStyle name="TableHeading 2 4 3 2 21" xfId="32455"/>
    <cellStyle name="TableHeading 2 4 3 2 22" xfId="32456"/>
    <cellStyle name="TableHeading 2 4 3 2 23" xfId="32457"/>
    <cellStyle name="TableHeading 2 4 3 2 24" xfId="32458"/>
    <cellStyle name="TableHeading 2 4 3 2 25" xfId="32459"/>
    <cellStyle name="TableHeading 2 4 3 2 26" xfId="32460"/>
    <cellStyle name="TableHeading 2 4 3 2 27" xfId="32461"/>
    <cellStyle name="TableHeading 2 4 3 2 28" xfId="32462"/>
    <cellStyle name="TableHeading 2 4 3 2 29" xfId="32463"/>
    <cellStyle name="TableHeading 2 4 3 2 3" xfId="32464"/>
    <cellStyle name="TableHeading 2 4 3 2 30" xfId="32465"/>
    <cellStyle name="TableHeading 2 4 3 2 31" xfId="32466"/>
    <cellStyle name="TableHeading 2 4 3 2 32" xfId="32467"/>
    <cellStyle name="TableHeading 2 4 3 2 4" xfId="32468"/>
    <cellStyle name="TableHeading 2 4 3 2 5" xfId="32469"/>
    <cellStyle name="TableHeading 2 4 3 2 6" xfId="32470"/>
    <cellStyle name="TableHeading 2 4 3 2 7" xfId="32471"/>
    <cellStyle name="TableHeading 2 4 3 2 8" xfId="32472"/>
    <cellStyle name="TableHeading 2 4 3 2 9" xfId="32473"/>
    <cellStyle name="TableHeading 2 4 3 20" xfId="32474"/>
    <cellStyle name="TableHeading 2 4 3 21" xfId="32475"/>
    <cellStyle name="TableHeading 2 4 3 22" xfId="32476"/>
    <cellStyle name="TableHeading 2 4 3 23" xfId="32477"/>
    <cellStyle name="TableHeading 2 4 3 24" xfId="32478"/>
    <cellStyle name="TableHeading 2 4 3 25" xfId="32479"/>
    <cellStyle name="TableHeading 2 4 3 26" xfId="32480"/>
    <cellStyle name="TableHeading 2 4 3 27" xfId="32481"/>
    <cellStyle name="TableHeading 2 4 3 28" xfId="32482"/>
    <cellStyle name="TableHeading 2 4 3 29" xfId="32483"/>
    <cellStyle name="TableHeading 2 4 3 3" xfId="32484"/>
    <cellStyle name="TableHeading 2 4 3 30" xfId="32485"/>
    <cellStyle name="TableHeading 2 4 3 31" xfId="32486"/>
    <cellStyle name="TableHeading 2 4 3 32" xfId="32487"/>
    <cellStyle name="TableHeading 2 4 3 33" xfId="32488"/>
    <cellStyle name="TableHeading 2 4 3 34" xfId="32489"/>
    <cellStyle name="TableHeading 2 4 3 35" xfId="39264"/>
    <cellStyle name="TableHeading 2 4 3 4" xfId="32490"/>
    <cellStyle name="TableHeading 2 4 3 5" xfId="32491"/>
    <cellStyle name="TableHeading 2 4 3 6" xfId="32492"/>
    <cellStyle name="TableHeading 2 4 3 7" xfId="32493"/>
    <cellStyle name="TableHeading 2 4 3 8" xfId="32494"/>
    <cellStyle name="TableHeading 2 4 3 9" xfId="32495"/>
    <cellStyle name="TableHeading 2 4 30" xfId="32496"/>
    <cellStyle name="TableHeading 2 4 31" xfId="32497"/>
    <cellStyle name="TableHeading 2 4 32" xfId="32498"/>
    <cellStyle name="TableHeading 2 4 33" xfId="32499"/>
    <cellStyle name="TableHeading 2 4 34" xfId="32500"/>
    <cellStyle name="TableHeading 2 4 35" xfId="32501"/>
    <cellStyle name="TableHeading 2 4 36" xfId="32502"/>
    <cellStyle name="TableHeading 2 4 37" xfId="39262"/>
    <cellStyle name="TableHeading 2 4 4" xfId="32503"/>
    <cellStyle name="TableHeading 2 4 4 10" xfId="32504"/>
    <cellStyle name="TableHeading 2 4 4 11" xfId="32505"/>
    <cellStyle name="TableHeading 2 4 4 12" xfId="32506"/>
    <cellStyle name="TableHeading 2 4 4 13" xfId="32507"/>
    <cellStyle name="TableHeading 2 4 4 14" xfId="39908"/>
    <cellStyle name="TableHeading 2 4 4 2" xfId="32508"/>
    <cellStyle name="TableHeading 2 4 4 3" xfId="32509"/>
    <cellStyle name="TableHeading 2 4 4 4" xfId="32510"/>
    <cellStyle name="TableHeading 2 4 4 5" xfId="32511"/>
    <cellStyle name="TableHeading 2 4 4 6" xfId="32512"/>
    <cellStyle name="TableHeading 2 4 4 7" xfId="32513"/>
    <cellStyle name="TableHeading 2 4 4 8" xfId="32514"/>
    <cellStyle name="TableHeading 2 4 4 9" xfId="32515"/>
    <cellStyle name="TableHeading 2 4 5" xfId="32516"/>
    <cellStyle name="TableHeading 2 4 6" xfId="32517"/>
    <cellStyle name="TableHeading 2 4 7" xfId="32518"/>
    <cellStyle name="TableHeading 2 4 8" xfId="32519"/>
    <cellStyle name="TableHeading 2 4 9" xfId="32520"/>
    <cellStyle name="TableHeading 2 5" xfId="32521"/>
    <cellStyle name="TableHeading 2 5 10" xfId="32522"/>
    <cellStyle name="TableHeading 2 5 11" xfId="32523"/>
    <cellStyle name="TableHeading 2 5 12" xfId="32524"/>
    <cellStyle name="TableHeading 2 5 13" xfId="32525"/>
    <cellStyle name="TableHeading 2 5 14" xfId="32526"/>
    <cellStyle name="TableHeading 2 5 15" xfId="32527"/>
    <cellStyle name="TableHeading 2 5 16" xfId="32528"/>
    <cellStyle name="TableHeading 2 5 17" xfId="32529"/>
    <cellStyle name="TableHeading 2 5 18" xfId="32530"/>
    <cellStyle name="TableHeading 2 5 19" xfId="32531"/>
    <cellStyle name="TableHeading 2 5 2" xfId="32532"/>
    <cellStyle name="TableHeading 2 5 2 10" xfId="32533"/>
    <cellStyle name="TableHeading 2 5 2 11" xfId="32534"/>
    <cellStyle name="TableHeading 2 5 2 12" xfId="32535"/>
    <cellStyle name="TableHeading 2 5 2 13" xfId="32536"/>
    <cellStyle name="TableHeading 2 5 2 14" xfId="32537"/>
    <cellStyle name="TableHeading 2 5 2 15" xfId="32538"/>
    <cellStyle name="TableHeading 2 5 2 16" xfId="32539"/>
    <cellStyle name="TableHeading 2 5 2 17" xfId="32540"/>
    <cellStyle name="TableHeading 2 5 2 18" xfId="32541"/>
    <cellStyle name="TableHeading 2 5 2 19" xfId="32542"/>
    <cellStyle name="TableHeading 2 5 2 2" xfId="32543"/>
    <cellStyle name="TableHeading 2 5 2 20" xfId="32544"/>
    <cellStyle name="TableHeading 2 5 2 21" xfId="32545"/>
    <cellStyle name="TableHeading 2 5 2 22" xfId="32546"/>
    <cellStyle name="TableHeading 2 5 2 23" xfId="32547"/>
    <cellStyle name="TableHeading 2 5 2 24" xfId="32548"/>
    <cellStyle name="TableHeading 2 5 2 25" xfId="32549"/>
    <cellStyle name="TableHeading 2 5 2 26" xfId="32550"/>
    <cellStyle name="TableHeading 2 5 2 27" xfId="32551"/>
    <cellStyle name="TableHeading 2 5 2 28" xfId="32552"/>
    <cellStyle name="TableHeading 2 5 2 29" xfId="32553"/>
    <cellStyle name="TableHeading 2 5 2 3" xfId="32554"/>
    <cellStyle name="TableHeading 2 5 2 30" xfId="32555"/>
    <cellStyle name="TableHeading 2 5 2 31" xfId="32556"/>
    <cellStyle name="TableHeading 2 5 2 32" xfId="32557"/>
    <cellStyle name="TableHeading 2 5 2 4" xfId="32558"/>
    <cellStyle name="TableHeading 2 5 2 5" xfId="32559"/>
    <cellStyle name="TableHeading 2 5 2 6" xfId="32560"/>
    <cellStyle name="TableHeading 2 5 2 7" xfId="32561"/>
    <cellStyle name="TableHeading 2 5 2 8" xfId="32562"/>
    <cellStyle name="TableHeading 2 5 2 9" xfId="32563"/>
    <cellStyle name="TableHeading 2 5 20" xfId="32564"/>
    <cellStyle name="TableHeading 2 5 21" xfId="32565"/>
    <cellStyle name="TableHeading 2 5 22" xfId="32566"/>
    <cellStyle name="TableHeading 2 5 23" xfId="32567"/>
    <cellStyle name="TableHeading 2 5 24" xfId="32568"/>
    <cellStyle name="TableHeading 2 5 25" xfId="32569"/>
    <cellStyle name="TableHeading 2 5 26" xfId="32570"/>
    <cellStyle name="TableHeading 2 5 27" xfId="32571"/>
    <cellStyle name="TableHeading 2 5 28" xfId="32572"/>
    <cellStyle name="TableHeading 2 5 29" xfId="32573"/>
    <cellStyle name="TableHeading 2 5 3" xfId="32574"/>
    <cellStyle name="TableHeading 2 5 30" xfId="32575"/>
    <cellStyle name="TableHeading 2 5 31" xfId="32576"/>
    <cellStyle name="TableHeading 2 5 32" xfId="32577"/>
    <cellStyle name="TableHeading 2 5 33" xfId="32578"/>
    <cellStyle name="TableHeading 2 5 34" xfId="32579"/>
    <cellStyle name="TableHeading 2 5 35" xfId="39265"/>
    <cellStyle name="TableHeading 2 5 4" xfId="32580"/>
    <cellStyle name="TableHeading 2 5 5" xfId="32581"/>
    <cellStyle name="TableHeading 2 5 6" xfId="32582"/>
    <cellStyle name="TableHeading 2 5 7" xfId="32583"/>
    <cellStyle name="TableHeading 2 5 8" xfId="32584"/>
    <cellStyle name="TableHeading 2 5 9" xfId="32585"/>
    <cellStyle name="TableHeading 2 6" xfId="32586"/>
    <cellStyle name="TableHeading 2 6 10" xfId="32587"/>
    <cellStyle name="TableHeading 2 6 11" xfId="32588"/>
    <cellStyle name="TableHeading 2 6 12" xfId="32589"/>
    <cellStyle name="TableHeading 2 6 13" xfId="32590"/>
    <cellStyle name="TableHeading 2 6 14" xfId="32591"/>
    <cellStyle name="TableHeading 2 6 15" xfId="32592"/>
    <cellStyle name="TableHeading 2 6 16" xfId="32593"/>
    <cellStyle name="TableHeading 2 6 17" xfId="32594"/>
    <cellStyle name="TableHeading 2 6 18" xfId="32595"/>
    <cellStyle name="TableHeading 2 6 19" xfId="32596"/>
    <cellStyle name="TableHeading 2 6 2" xfId="32597"/>
    <cellStyle name="TableHeading 2 6 20" xfId="32598"/>
    <cellStyle name="TableHeading 2 6 21" xfId="32599"/>
    <cellStyle name="TableHeading 2 6 22" xfId="32600"/>
    <cellStyle name="TableHeading 2 6 23" xfId="32601"/>
    <cellStyle name="TableHeading 2 6 24" xfId="32602"/>
    <cellStyle name="TableHeading 2 6 25" xfId="32603"/>
    <cellStyle name="TableHeading 2 6 26" xfId="32604"/>
    <cellStyle name="TableHeading 2 6 27" xfId="32605"/>
    <cellStyle name="TableHeading 2 6 28" xfId="32606"/>
    <cellStyle name="TableHeading 2 6 29" xfId="32607"/>
    <cellStyle name="TableHeading 2 6 3" xfId="32608"/>
    <cellStyle name="TableHeading 2 6 30" xfId="32609"/>
    <cellStyle name="TableHeading 2 6 31" xfId="32610"/>
    <cellStyle name="TableHeading 2 6 32" xfId="32611"/>
    <cellStyle name="TableHeading 2 6 4" xfId="32612"/>
    <cellStyle name="TableHeading 2 6 5" xfId="32613"/>
    <cellStyle name="TableHeading 2 6 6" xfId="32614"/>
    <cellStyle name="TableHeading 2 6 7" xfId="32615"/>
    <cellStyle name="TableHeading 2 6 8" xfId="32616"/>
    <cellStyle name="TableHeading 2 6 9" xfId="32617"/>
    <cellStyle name="TableHeading 2 7" xfId="32618"/>
    <cellStyle name="TableHeading 2 8" xfId="32619"/>
    <cellStyle name="TableHeading 2 9" xfId="32620"/>
    <cellStyle name="TableHeading 3" xfId="32621"/>
    <cellStyle name="TableHeading 3 10" xfId="32622"/>
    <cellStyle name="TableHeading 3 11" xfId="32623"/>
    <cellStyle name="TableHeading 3 12" xfId="32624"/>
    <cellStyle name="TableHeading 3 13" xfId="32625"/>
    <cellStyle name="TableHeading 3 14" xfId="32626"/>
    <cellStyle name="TableHeading 3 15" xfId="32627"/>
    <cellStyle name="TableHeading 3 16" xfId="32628"/>
    <cellStyle name="TableHeading 3 17" xfId="32629"/>
    <cellStyle name="TableHeading 3 18" xfId="32630"/>
    <cellStyle name="TableHeading 3 19" xfId="32631"/>
    <cellStyle name="TableHeading 3 2" xfId="32632"/>
    <cellStyle name="TableHeading 3 2 10" xfId="32633"/>
    <cellStyle name="TableHeading 3 2 11" xfId="32634"/>
    <cellStyle name="TableHeading 3 2 12" xfId="32635"/>
    <cellStyle name="TableHeading 3 2 13" xfId="32636"/>
    <cellStyle name="TableHeading 3 2 14" xfId="32637"/>
    <cellStyle name="TableHeading 3 2 15" xfId="32638"/>
    <cellStyle name="TableHeading 3 2 16" xfId="32639"/>
    <cellStyle name="TableHeading 3 2 17" xfId="32640"/>
    <cellStyle name="TableHeading 3 2 18" xfId="32641"/>
    <cellStyle name="TableHeading 3 2 19" xfId="32642"/>
    <cellStyle name="TableHeading 3 2 2" xfId="32643"/>
    <cellStyle name="TableHeading 3 2 2 10" xfId="32644"/>
    <cellStyle name="TableHeading 3 2 2 11" xfId="32645"/>
    <cellStyle name="TableHeading 3 2 2 12" xfId="32646"/>
    <cellStyle name="TableHeading 3 2 2 13" xfId="32647"/>
    <cellStyle name="TableHeading 3 2 2 14" xfId="32648"/>
    <cellStyle name="TableHeading 3 2 2 15" xfId="32649"/>
    <cellStyle name="TableHeading 3 2 2 16" xfId="32650"/>
    <cellStyle name="TableHeading 3 2 2 17" xfId="32651"/>
    <cellStyle name="TableHeading 3 2 2 18" xfId="32652"/>
    <cellStyle name="TableHeading 3 2 2 19" xfId="32653"/>
    <cellStyle name="TableHeading 3 2 2 2" xfId="32654"/>
    <cellStyle name="TableHeading 3 2 2 20" xfId="32655"/>
    <cellStyle name="TableHeading 3 2 2 21" xfId="32656"/>
    <cellStyle name="TableHeading 3 2 2 22" xfId="32657"/>
    <cellStyle name="TableHeading 3 2 2 23" xfId="32658"/>
    <cellStyle name="TableHeading 3 2 2 24" xfId="32659"/>
    <cellStyle name="TableHeading 3 2 2 25" xfId="32660"/>
    <cellStyle name="TableHeading 3 2 2 26" xfId="32661"/>
    <cellStyle name="TableHeading 3 2 2 27" xfId="32662"/>
    <cellStyle name="TableHeading 3 2 2 28" xfId="32663"/>
    <cellStyle name="TableHeading 3 2 2 29" xfId="32664"/>
    <cellStyle name="TableHeading 3 2 2 3" xfId="32665"/>
    <cellStyle name="TableHeading 3 2 2 30" xfId="32666"/>
    <cellStyle name="TableHeading 3 2 2 31" xfId="32667"/>
    <cellStyle name="TableHeading 3 2 2 32" xfId="32668"/>
    <cellStyle name="TableHeading 3 2 2 4" xfId="32669"/>
    <cellStyle name="TableHeading 3 2 2 5" xfId="32670"/>
    <cellStyle name="TableHeading 3 2 2 6" xfId="32671"/>
    <cellStyle name="TableHeading 3 2 2 7" xfId="32672"/>
    <cellStyle name="TableHeading 3 2 2 8" xfId="32673"/>
    <cellStyle name="TableHeading 3 2 2 9" xfId="32674"/>
    <cellStyle name="TableHeading 3 2 20" xfId="32675"/>
    <cellStyle name="TableHeading 3 2 21" xfId="32676"/>
    <cellStyle name="TableHeading 3 2 22" xfId="32677"/>
    <cellStyle name="TableHeading 3 2 23" xfId="32678"/>
    <cellStyle name="TableHeading 3 2 24" xfId="32679"/>
    <cellStyle name="TableHeading 3 2 25" xfId="32680"/>
    <cellStyle name="TableHeading 3 2 26" xfId="32681"/>
    <cellStyle name="TableHeading 3 2 27" xfId="32682"/>
    <cellStyle name="TableHeading 3 2 28" xfId="32683"/>
    <cellStyle name="TableHeading 3 2 29" xfId="32684"/>
    <cellStyle name="TableHeading 3 2 3" xfId="32685"/>
    <cellStyle name="TableHeading 3 2 30" xfId="32686"/>
    <cellStyle name="TableHeading 3 2 31" xfId="32687"/>
    <cellStyle name="TableHeading 3 2 32" xfId="32688"/>
    <cellStyle name="TableHeading 3 2 33" xfId="32689"/>
    <cellStyle name="TableHeading 3 2 34" xfId="32690"/>
    <cellStyle name="TableHeading 3 2 35" xfId="39267"/>
    <cellStyle name="TableHeading 3 2 4" xfId="32691"/>
    <cellStyle name="TableHeading 3 2 5" xfId="32692"/>
    <cellStyle name="TableHeading 3 2 6" xfId="32693"/>
    <cellStyle name="TableHeading 3 2 7" xfId="32694"/>
    <cellStyle name="TableHeading 3 2 8" xfId="32695"/>
    <cellStyle name="TableHeading 3 2 9" xfId="32696"/>
    <cellStyle name="TableHeading 3 20" xfId="32697"/>
    <cellStyle name="TableHeading 3 21" xfId="32698"/>
    <cellStyle name="TableHeading 3 22" xfId="32699"/>
    <cellStyle name="TableHeading 3 23" xfId="32700"/>
    <cellStyle name="TableHeading 3 24" xfId="32701"/>
    <cellStyle name="TableHeading 3 25" xfId="32702"/>
    <cellStyle name="TableHeading 3 26" xfId="32703"/>
    <cellStyle name="TableHeading 3 27" xfId="32704"/>
    <cellStyle name="TableHeading 3 28" xfId="32705"/>
    <cellStyle name="TableHeading 3 29" xfId="32706"/>
    <cellStyle name="TableHeading 3 3" xfId="32707"/>
    <cellStyle name="TableHeading 3 3 10" xfId="32708"/>
    <cellStyle name="TableHeading 3 3 11" xfId="32709"/>
    <cellStyle name="TableHeading 3 3 12" xfId="32710"/>
    <cellStyle name="TableHeading 3 3 13" xfId="32711"/>
    <cellStyle name="TableHeading 3 3 14" xfId="32712"/>
    <cellStyle name="TableHeading 3 3 15" xfId="32713"/>
    <cellStyle name="TableHeading 3 3 16" xfId="32714"/>
    <cellStyle name="TableHeading 3 3 17" xfId="32715"/>
    <cellStyle name="TableHeading 3 3 18" xfId="32716"/>
    <cellStyle name="TableHeading 3 3 19" xfId="32717"/>
    <cellStyle name="TableHeading 3 3 2" xfId="32718"/>
    <cellStyle name="TableHeading 3 3 20" xfId="32719"/>
    <cellStyle name="TableHeading 3 3 21" xfId="32720"/>
    <cellStyle name="TableHeading 3 3 22" xfId="32721"/>
    <cellStyle name="TableHeading 3 3 23" xfId="32722"/>
    <cellStyle name="TableHeading 3 3 24" xfId="32723"/>
    <cellStyle name="TableHeading 3 3 25" xfId="32724"/>
    <cellStyle name="TableHeading 3 3 26" xfId="32725"/>
    <cellStyle name="TableHeading 3 3 27" xfId="32726"/>
    <cellStyle name="TableHeading 3 3 28" xfId="32727"/>
    <cellStyle name="TableHeading 3 3 29" xfId="32728"/>
    <cellStyle name="TableHeading 3 3 3" xfId="32729"/>
    <cellStyle name="TableHeading 3 3 30" xfId="32730"/>
    <cellStyle name="TableHeading 3 3 31" xfId="32731"/>
    <cellStyle name="TableHeading 3 3 32" xfId="32732"/>
    <cellStyle name="TableHeading 3 3 4" xfId="32733"/>
    <cellStyle name="TableHeading 3 3 5" xfId="32734"/>
    <cellStyle name="TableHeading 3 3 6" xfId="32735"/>
    <cellStyle name="TableHeading 3 3 7" xfId="32736"/>
    <cellStyle name="TableHeading 3 3 8" xfId="32737"/>
    <cellStyle name="TableHeading 3 3 9" xfId="32738"/>
    <cellStyle name="TableHeading 3 30" xfId="32739"/>
    <cellStyle name="TableHeading 3 31" xfId="32740"/>
    <cellStyle name="TableHeading 3 32" xfId="32741"/>
    <cellStyle name="TableHeading 3 33" xfId="32742"/>
    <cellStyle name="TableHeading 3 34" xfId="32743"/>
    <cellStyle name="TableHeading 3 35" xfId="32744"/>
    <cellStyle name="TableHeading 3 36" xfId="39266"/>
    <cellStyle name="TableHeading 3 4" xfId="32745"/>
    <cellStyle name="TableHeading 3 5" xfId="32746"/>
    <cellStyle name="TableHeading 3 6" xfId="32747"/>
    <cellStyle name="TableHeading 3 7" xfId="32748"/>
    <cellStyle name="TableHeading 3 8" xfId="32749"/>
    <cellStyle name="TableHeading 3 9" xfId="32750"/>
    <cellStyle name="TableHeading 4" xfId="32751"/>
    <cellStyle name="TableHeading 4 10" xfId="32752"/>
    <cellStyle name="TableHeading 4 11" xfId="32753"/>
    <cellStyle name="TableHeading 4 12" xfId="32754"/>
    <cellStyle name="TableHeading 4 13" xfId="32755"/>
    <cellStyle name="TableHeading 4 2" xfId="32756"/>
    <cellStyle name="TableHeading 4 3" xfId="32757"/>
    <cellStyle name="TableHeading 4 4" xfId="32758"/>
    <cellStyle name="TableHeading 4 5" xfId="32759"/>
    <cellStyle name="TableHeading 4 6" xfId="32760"/>
    <cellStyle name="TableHeading 4 7" xfId="32761"/>
    <cellStyle name="TableHeading 4 8" xfId="32762"/>
    <cellStyle name="TableHeading 4 9" xfId="32763"/>
    <cellStyle name="TableNumber" xfId="27"/>
    <cellStyle name="TableNumber 2" xfId="32764"/>
    <cellStyle name="TableNumber 2 10" xfId="32765"/>
    <cellStyle name="TableNumber 2 11" xfId="32766"/>
    <cellStyle name="TableNumber 2 12" xfId="32767"/>
    <cellStyle name="TableNumber 2 13" xfId="32768"/>
    <cellStyle name="TableNumber 2 14" xfId="32769"/>
    <cellStyle name="TableNumber 2 15" xfId="32770"/>
    <cellStyle name="TableNumber 2 16" xfId="32771"/>
    <cellStyle name="TableNumber 2 17" xfId="32772"/>
    <cellStyle name="TableNumber 2 18" xfId="32773"/>
    <cellStyle name="TableNumber 2 19" xfId="32774"/>
    <cellStyle name="TableNumber 2 2" xfId="32775"/>
    <cellStyle name="TableNumber 2 2 10" xfId="32776"/>
    <cellStyle name="TableNumber 2 2 11" xfId="32777"/>
    <cellStyle name="TableNumber 2 2 12" xfId="32778"/>
    <cellStyle name="TableNumber 2 2 13" xfId="32779"/>
    <cellStyle name="TableNumber 2 2 14" xfId="32780"/>
    <cellStyle name="TableNumber 2 2 15" xfId="32781"/>
    <cellStyle name="TableNumber 2 2 16" xfId="32782"/>
    <cellStyle name="TableNumber 2 2 17" xfId="32783"/>
    <cellStyle name="TableNumber 2 2 18" xfId="32784"/>
    <cellStyle name="TableNumber 2 2 19" xfId="32785"/>
    <cellStyle name="TableNumber 2 2 2" xfId="32786"/>
    <cellStyle name="TableNumber 2 2 2 10" xfId="32787"/>
    <cellStyle name="TableNumber 2 2 2 11" xfId="32788"/>
    <cellStyle name="TableNumber 2 2 2 12" xfId="32789"/>
    <cellStyle name="TableNumber 2 2 2 13" xfId="32790"/>
    <cellStyle name="TableNumber 2 2 2 14" xfId="32791"/>
    <cellStyle name="TableNumber 2 2 2 15" xfId="32792"/>
    <cellStyle name="TableNumber 2 2 2 16" xfId="32793"/>
    <cellStyle name="TableNumber 2 2 2 17" xfId="32794"/>
    <cellStyle name="TableNumber 2 2 2 18" xfId="32795"/>
    <cellStyle name="TableNumber 2 2 2 19" xfId="32796"/>
    <cellStyle name="TableNumber 2 2 2 2" xfId="32797"/>
    <cellStyle name="TableNumber 2 2 2 2 10" xfId="32798"/>
    <cellStyle name="TableNumber 2 2 2 2 11" xfId="32799"/>
    <cellStyle name="TableNumber 2 2 2 2 12" xfId="32800"/>
    <cellStyle name="TableNumber 2 2 2 2 13" xfId="32801"/>
    <cellStyle name="TableNumber 2 2 2 2 14" xfId="32802"/>
    <cellStyle name="TableNumber 2 2 2 2 15" xfId="32803"/>
    <cellStyle name="TableNumber 2 2 2 2 16" xfId="32804"/>
    <cellStyle name="TableNumber 2 2 2 2 17" xfId="32805"/>
    <cellStyle name="TableNumber 2 2 2 2 18" xfId="32806"/>
    <cellStyle name="TableNumber 2 2 2 2 19" xfId="32807"/>
    <cellStyle name="TableNumber 2 2 2 2 2" xfId="32808"/>
    <cellStyle name="TableNumber 2 2 2 2 20" xfId="32809"/>
    <cellStyle name="TableNumber 2 2 2 2 21" xfId="32810"/>
    <cellStyle name="TableNumber 2 2 2 2 22" xfId="32811"/>
    <cellStyle name="TableNumber 2 2 2 2 23" xfId="32812"/>
    <cellStyle name="TableNumber 2 2 2 2 24" xfId="32813"/>
    <cellStyle name="TableNumber 2 2 2 2 25" xfId="32814"/>
    <cellStyle name="TableNumber 2 2 2 2 26" xfId="32815"/>
    <cellStyle name="TableNumber 2 2 2 2 27" xfId="32816"/>
    <cellStyle name="TableNumber 2 2 2 2 28" xfId="32817"/>
    <cellStyle name="TableNumber 2 2 2 2 29" xfId="32818"/>
    <cellStyle name="TableNumber 2 2 2 2 3" xfId="32819"/>
    <cellStyle name="TableNumber 2 2 2 2 30" xfId="32820"/>
    <cellStyle name="TableNumber 2 2 2 2 31" xfId="32821"/>
    <cellStyle name="TableNumber 2 2 2 2 32" xfId="32822"/>
    <cellStyle name="TableNumber 2 2 2 2 4" xfId="32823"/>
    <cellStyle name="TableNumber 2 2 2 2 5" xfId="32824"/>
    <cellStyle name="TableNumber 2 2 2 2 6" xfId="32825"/>
    <cellStyle name="TableNumber 2 2 2 2 7" xfId="32826"/>
    <cellStyle name="TableNumber 2 2 2 2 8" xfId="32827"/>
    <cellStyle name="TableNumber 2 2 2 2 9" xfId="32828"/>
    <cellStyle name="TableNumber 2 2 2 20" xfId="32829"/>
    <cellStyle name="TableNumber 2 2 2 21" xfId="32830"/>
    <cellStyle name="TableNumber 2 2 2 22" xfId="32831"/>
    <cellStyle name="TableNumber 2 2 2 23" xfId="32832"/>
    <cellStyle name="TableNumber 2 2 2 24" xfId="32833"/>
    <cellStyle name="TableNumber 2 2 2 25" xfId="32834"/>
    <cellStyle name="TableNumber 2 2 2 26" xfId="32835"/>
    <cellStyle name="TableNumber 2 2 2 27" xfId="32836"/>
    <cellStyle name="TableNumber 2 2 2 28" xfId="32837"/>
    <cellStyle name="TableNumber 2 2 2 29" xfId="32838"/>
    <cellStyle name="TableNumber 2 2 2 3" xfId="32839"/>
    <cellStyle name="TableNumber 2 2 2 30" xfId="32840"/>
    <cellStyle name="TableNumber 2 2 2 31" xfId="32841"/>
    <cellStyle name="TableNumber 2 2 2 32" xfId="32842"/>
    <cellStyle name="TableNumber 2 2 2 33" xfId="32843"/>
    <cellStyle name="TableNumber 2 2 2 34" xfId="32844"/>
    <cellStyle name="TableNumber 2 2 2 35" xfId="39270"/>
    <cellStyle name="TableNumber 2 2 2 4" xfId="32845"/>
    <cellStyle name="TableNumber 2 2 2 5" xfId="32846"/>
    <cellStyle name="TableNumber 2 2 2 6" xfId="32847"/>
    <cellStyle name="TableNumber 2 2 2 7" xfId="32848"/>
    <cellStyle name="TableNumber 2 2 2 8" xfId="32849"/>
    <cellStyle name="TableNumber 2 2 2 9" xfId="32850"/>
    <cellStyle name="TableNumber 2 2 20" xfId="32851"/>
    <cellStyle name="TableNumber 2 2 21" xfId="32852"/>
    <cellStyle name="TableNumber 2 2 22" xfId="32853"/>
    <cellStyle name="TableNumber 2 2 23" xfId="32854"/>
    <cellStyle name="TableNumber 2 2 24" xfId="32855"/>
    <cellStyle name="TableNumber 2 2 25" xfId="32856"/>
    <cellStyle name="TableNumber 2 2 26" xfId="32857"/>
    <cellStyle name="TableNumber 2 2 27" xfId="32858"/>
    <cellStyle name="TableNumber 2 2 28" xfId="32859"/>
    <cellStyle name="TableNumber 2 2 29" xfId="32860"/>
    <cellStyle name="TableNumber 2 2 3" xfId="32861"/>
    <cellStyle name="TableNumber 2 2 3 10" xfId="32862"/>
    <cellStyle name="TableNumber 2 2 3 11" xfId="32863"/>
    <cellStyle name="TableNumber 2 2 3 12" xfId="32864"/>
    <cellStyle name="TableNumber 2 2 3 13" xfId="32865"/>
    <cellStyle name="TableNumber 2 2 3 14" xfId="32866"/>
    <cellStyle name="TableNumber 2 2 3 15" xfId="32867"/>
    <cellStyle name="TableNumber 2 2 3 16" xfId="32868"/>
    <cellStyle name="TableNumber 2 2 3 17" xfId="32869"/>
    <cellStyle name="TableNumber 2 2 3 18" xfId="32870"/>
    <cellStyle name="TableNumber 2 2 3 19" xfId="32871"/>
    <cellStyle name="TableNumber 2 2 3 2" xfId="32872"/>
    <cellStyle name="TableNumber 2 2 3 20" xfId="32873"/>
    <cellStyle name="TableNumber 2 2 3 21" xfId="32874"/>
    <cellStyle name="TableNumber 2 2 3 22" xfId="32875"/>
    <cellStyle name="TableNumber 2 2 3 23" xfId="32876"/>
    <cellStyle name="TableNumber 2 2 3 24" xfId="32877"/>
    <cellStyle name="TableNumber 2 2 3 25" xfId="32878"/>
    <cellStyle name="TableNumber 2 2 3 26" xfId="32879"/>
    <cellStyle name="TableNumber 2 2 3 27" xfId="32880"/>
    <cellStyle name="TableNumber 2 2 3 28" xfId="32881"/>
    <cellStyle name="TableNumber 2 2 3 29" xfId="32882"/>
    <cellStyle name="TableNumber 2 2 3 3" xfId="32883"/>
    <cellStyle name="TableNumber 2 2 3 30" xfId="32884"/>
    <cellStyle name="TableNumber 2 2 3 31" xfId="32885"/>
    <cellStyle name="TableNumber 2 2 3 32" xfId="32886"/>
    <cellStyle name="TableNumber 2 2 3 4" xfId="32887"/>
    <cellStyle name="TableNumber 2 2 3 5" xfId="32888"/>
    <cellStyle name="TableNumber 2 2 3 6" xfId="32889"/>
    <cellStyle name="TableNumber 2 2 3 7" xfId="32890"/>
    <cellStyle name="TableNumber 2 2 3 8" xfId="32891"/>
    <cellStyle name="TableNumber 2 2 3 9" xfId="32892"/>
    <cellStyle name="TableNumber 2 2 30" xfId="32893"/>
    <cellStyle name="TableNumber 2 2 31" xfId="32894"/>
    <cellStyle name="TableNumber 2 2 32" xfId="32895"/>
    <cellStyle name="TableNumber 2 2 33" xfId="32896"/>
    <cellStyle name="TableNumber 2 2 34" xfId="32897"/>
    <cellStyle name="TableNumber 2 2 35" xfId="32898"/>
    <cellStyle name="TableNumber 2 2 36" xfId="39269"/>
    <cellStyle name="TableNumber 2 2 4" xfId="32899"/>
    <cellStyle name="TableNumber 2 2 5" xfId="32900"/>
    <cellStyle name="TableNumber 2 2 6" xfId="32901"/>
    <cellStyle name="TableNumber 2 2 7" xfId="32902"/>
    <cellStyle name="TableNumber 2 2 8" xfId="32903"/>
    <cellStyle name="TableNumber 2 2 9" xfId="32904"/>
    <cellStyle name="TableNumber 2 20" xfId="32905"/>
    <cellStyle name="TableNumber 2 21" xfId="32906"/>
    <cellStyle name="TableNumber 2 22" xfId="32907"/>
    <cellStyle name="TableNumber 2 23" xfId="32908"/>
    <cellStyle name="TableNumber 2 24" xfId="32909"/>
    <cellStyle name="TableNumber 2 25" xfId="32910"/>
    <cellStyle name="TableNumber 2 26" xfId="32911"/>
    <cellStyle name="TableNumber 2 27" xfId="32912"/>
    <cellStyle name="TableNumber 2 28" xfId="32913"/>
    <cellStyle name="TableNumber 2 29" xfId="32914"/>
    <cellStyle name="TableNumber 2 3" xfId="32915"/>
    <cellStyle name="TableNumber 2 3 10" xfId="32916"/>
    <cellStyle name="TableNumber 2 3 11" xfId="32917"/>
    <cellStyle name="TableNumber 2 3 12" xfId="32918"/>
    <cellStyle name="TableNumber 2 3 13" xfId="32919"/>
    <cellStyle name="TableNumber 2 3 14" xfId="32920"/>
    <cellStyle name="TableNumber 2 3 15" xfId="32921"/>
    <cellStyle name="TableNumber 2 3 16" xfId="32922"/>
    <cellStyle name="TableNumber 2 3 17" xfId="32923"/>
    <cellStyle name="TableNumber 2 3 18" xfId="32924"/>
    <cellStyle name="TableNumber 2 3 19" xfId="32925"/>
    <cellStyle name="TableNumber 2 3 2" xfId="32926"/>
    <cellStyle name="TableNumber 2 3 2 10" xfId="32927"/>
    <cellStyle name="TableNumber 2 3 2 11" xfId="32928"/>
    <cellStyle name="TableNumber 2 3 2 12" xfId="32929"/>
    <cellStyle name="TableNumber 2 3 2 13" xfId="32930"/>
    <cellStyle name="TableNumber 2 3 2 14" xfId="32931"/>
    <cellStyle name="TableNumber 2 3 2 15" xfId="32932"/>
    <cellStyle name="TableNumber 2 3 2 16" xfId="32933"/>
    <cellStyle name="TableNumber 2 3 2 17" xfId="32934"/>
    <cellStyle name="TableNumber 2 3 2 18" xfId="32935"/>
    <cellStyle name="TableNumber 2 3 2 19" xfId="32936"/>
    <cellStyle name="TableNumber 2 3 2 2" xfId="32937"/>
    <cellStyle name="TableNumber 2 3 2 2 10" xfId="32938"/>
    <cellStyle name="TableNumber 2 3 2 2 11" xfId="32939"/>
    <cellStyle name="TableNumber 2 3 2 2 12" xfId="32940"/>
    <cellStyle name="TableNumber 2 3 2 2 13" xfId="32941"/>
    <cellStyle name="TableNumber 2 3 2 2 14" xfId="32942"/>
    <cellStyle name="TableNumber 2 3 2 2 15" xfId="32943"/>
    <cellStyle name="TableNumber 2 3 2 2 16" xfId="32944"/>
    <cellStyle name="TableNumber 2 3 2 2 17" xfId="32945"/>
    <cellStyle name="TableNumber 2 3 2 2 18" xfId="32946"/>
    <cellStyle name="TableNumber 2 3 2 2 19" xfId="32947"/>
    <cellStyle name="TableNumber 2 3 2 2 2" xfId="32948"/>
    <cellStyle name="TableNumber 2 3 2 2 20" xfId="32949"/>
    <cellStyle name="TableNumber 2 3 2 2 21" xfId="32950"/>
    <cellStyle name="TableNumber 2 3 2 2 22" xfId="32951"/>
    <cellStyle name="TableNumber 2 3 2 2 23" xfId="32952"/>
    <cellStyle name="TableNumber 2 3 2 2 24" xfId="32953"/>
    <cellStyle name="TableNumber 2 3 2 2 25" xfId="32954"/>
    <cellStyle name="TableNumber 2 3 2 2 26" xfId="32955"/>
    <cellStyle name="TableNumber 2 3 2 2 27" xfId="32956"/>
    <cellStyle name="TableNumber 2 3 2 2 28" xfId="32957"/>
    <cellStyle name="TableNumber 2 3 2 2 29" xfId="32958"/>
    <cellStyle name="TableNumber 2 3 2 2 3" xfId="32959"/>
    <cellStyle name="TableNumber 2 3 2 2 30" xfId="32960"/>
    <cellStyle name="TableNumber 2 3 2 2 31" xfId="32961"/>
    <cellStyle name="TableNumber 2 3 2 2 32" xfId="32962"/>
    <cellStyle name="TableNumber 2 3 2 2 4" xfId="32963"/>
    <cellStyle name="TableNumber 2 3 2 2 5" xfId="32964"/>
    <cellStyle name="TableNumber 2 3 2 2 6" xfId="32965"/>
    <cellStyle name="TableNumber 2 3 2 2 7" xfId="32966"/>
    <cellStyle name="TableNumber 2 3 2 2 8" xfId="32967"/>
    <cellStyle name="TableNumber 2 3 2 2 9" xfId="32968"/>
    <cellStyle name="TableNumber 2 3 2 20" xfId="32969"/>
    <cellStyle name="TableNumber 2 3 2 21" xfId="32970"/>
    <cellStyle name="TableNumber 2 3 2 22" xfId="32971"/>
    <cellStyle name="TableNumber 2 3 2 23" xfId="32972"/>
    <cellStyle name="TableNumber 2 3 2 24" xfId="32973"/>
    <cellStyle name="TableNumber 2 3 2 25" xfId="32974"/>
    <cellStyle name="TableNumber 2 3 2 26" xfId="32975"/>
    <cellStyle name="TableNumber 2 3 2 27" xfId="32976"/>
    <cellStyle name="TableNumber 2 3 2 28" xfId="32977"/>
    <cellStyle name="TableNumber 2 3 2 29" xfId="32978"/>
    <cellStyle name="TableNumber 2 3 2 3" xfId="32979"/>
    <cellStyle name="TableNumber 2 3 2 30" xfId="32980"/>
    <cellStyle name="TableNumber 2 3 2 31" xfId="32981"/>
    <cellStyle name="TableNumber 2 3 2 32" xfId="32982"/>
    <cellStyle name="TableNumber 2 3 2 33" xfId="32983"/>
    <cellStyle name="TableNumber 2 3 2 34" xfId="32984"/>
    <cellStyle name="TableNumber 2 3 2 35" xfId="39272"/>
    <cellStyle name="TableNumber 2 3 2 4" xfId="32985"/>
    <cellStyle name="TableNumber 2 3 2 5" xfId="32986"/>
    <cellStyle name="TableNumber 2 3 2 6" xfId="32987"/>
    <cellStyle name="TableNumber 2 3 2 7" xfId="32988"/>
    <cellStyle name="TableNumber 2 3 2 8" xfId="32989"/>
    <cellStyle name="TableNumber 2 3 2 9" xfId="32990"/>
    <cellStyle name="TableNumber 2 3 20" xfId="32991"/>
    <cellStyle name="TableNumber 2 3 21" xfId="32992"/>
    <cellStyle name="TableNumber 2 3 22" xfId="32993"/>
    <cellStyle name="TableNumber 2 3 23" xfId="32994"/>
    <cellStyle name="TableNumber 2 3 24" xfId="32995"/>
    <cellStyle name="TableNumber 2 3 25" xfId="32996"/>
    <cellStyle name="TableNumber 2 3 26" xfId="32997"/>
    <cellStyle name="TableNumber 2 3 27" xfId="32998"/>
    <cellStyle name="TableNumber 2 3 28" xfId="32999"/>
    <cellStyle name="TableNumber 2 3 29" xfId="33000"/>
    <cellStyle name="TableNumber 2 3 3" xfId="33001"/>
    <cellStyle name="TableNumber 2 3 3 10" xfId="33002"/>
    <cellStyle name="TableNumber 2 3 3 11" xfId="33003"/>
    <cellStyle name="TableNumber 2 3 3 12" xfId="33004"/>
    <cellStyle name="TableNumber 2 3 3 13" xfId="33005"/>
    <cellStyle name="TableNumber 2 3 3 14" xfId="33006"/>
    <cellStyle name="TableNumber 2 3 3 15" xfId="33007"/>
    <cellStyle name="TableNumber 2 3 3 16" xfId="33008"/>
    <cellStyle name="TableNumber 2 3 3 17" xfId="33009"/>
    <cellStyle name="TableNumber 2 3 3 18" xfId="33010"/>
    <cellStyle name="TableNumber 2 3 3 19" xfId="33011"/>
    <cellStyle name="TableNumber 2 3 3 2" xfId="33012"/>
    <cellStyle name="TableNumber 2 3 3 20" xfId="33013"/>
    <cellStyle name="TableNumber 2 3 3 21" xfId="33014"/>
    <cellStyle name="TableNumber 2 3 3 22" xfId="33015"/>
    <cellStyle name="TableNumber 2 3 3 23" xfId="33016"/>
    <cellStyle name="TableNumber 2 3 3 24" xfId="33017"/>
    <cellStyle name="TableNumber 2 3 3 25" xfId="33018"/>
    <cellStyle name="TableNumber 2 3 3 26" xfId="33019"/>
    <cellStyle name="TableNumber 2 3 3 27" xfId="33020"/>
    <cellStyle name="TableNumber 2 3 3 28" xfId="33021"/>
    <cellStyle name="TableNumber 2 3 3 29" xfId="33022"/>
    <cellStyle name="TableNumber 2 3 3 3" xfId="33023"/>
    <cellStyle name="TableNumber 2 3 3 30" xfId="33024"/>
    <cellStyle name="TableNumber 2 3 3 31" xfId="33025"/>
    <cellStyle name="TableNumber 2 3 3 32" xfId="33026"/>
    <cellStyle name="TableNumber 2 3 3 4" xfId="33027"/>
    <cellStyle name="TableNumber 2 3 3 5" xfId="33028"/>
    <cellStyle name="TableNumber 2 3 3 6" xfId="33029"/>
    <cellStyle name="TableNumber 2 3 3 7" xfId="33030"/>
    <cellStyle name="TableNumber 2 3 3 8" xfId="33031"/>
    <cellStyle name="TableNumber 2 3 3 9" xfId="33032"/>
    <cellStyle name="TableNumber 2 3 30" xfId="33033"/>
    <cellStyle name="TableNumber 2 3 31" xfId="33034"/>
    <cellStyle name="TableNumber 2 3 32" xfId="33035"/>
    <cellStyle name="TableNumber 2 3 33" xfId="33036"/>
    <cellStyle name="TableNumber 2 3 34" xfId="33037"/>
    <cellStyle name="TableNumber 2 3 35" xfId="33038"/>
    <cellStyle name="TableNumber 2 3 36" xfId="39271"/>
    <cellStyle name="TableNumber 2 3 4" xfId="33039"/>
    <cellStyle name="TableNumber 2 3 5" xfId="33040"/>
    <cellStyle name="TableNumber 2 3 6" xfId="33041"/>
    <cellStyle name="TableNumber 2 3 7" xfId="33042"/>
    <cellStyle name="TableNumber 2 3 8" xfId="33043"/>
    <cellStyle name="TableNumber 2 3 9" xfId="33044"/>
    <cellStyle name="TableNumber 2 30" xfId="33045"/>
    <cellStyle name="TableNumber 2 31" xfId="33046"/>
    <cellStyle name="TableNumber 2 32" xfId="33047"/>
    <cellStyle name="TableNumber 2 33" xfId="33048"/>
    <cellStyle name="TableNumber 2 34" xfId="33049"/>
    <cellStyle name="TableNumber 2 35" xfId="33050"/>
    <cellStyle name="TableNumber 2 36" xfId="33051"/>
    <cellStyle name="TableNumber 2 37" xfId="33052"/>
    <cellStyle name="TableNumber 2 38" xfId="33053"/>
    <cellStyle name="TableNumber 2 39" xfId="39268"/>
    <cellStyle name="TableNumber 2 4" xfId="33054"/>
    <cellStyle name="TableNumber 2 4 10" xfId="33055"/>
    <cellStyle name="TableNumber 2 4 11" xfId="33056"/>
    <cellStyle name="TableNumber 2 4 12" xfId="33057"/>
    <cellStyle name="TableNumber 2 4 13" xfId="33058"/>
    <cellStyle name="TableNumber 2 4 14" xfId="33059"/>
    <cellStyle name="TableNumber 2 4 15" xfId="33060"/>
    <cellStyle name="TableNumber 2 4 16" xfId="33061"/>
    <cellStyle name="TableNumber 2 4 17" xfId="33062"/>
    <cellStyle name="TableNumber 2 4 18" xfId="33063"/>
    <cellStyle name="TableNumber 2 4 19" xfId="33064"/>
    <cellStyle name="TableNumber 2 4 2" xfId="33065"/>
    <cellStyle name="TableNumber 2 4 2 10" xfId="33066"/>
    <cellStyle name="TableNumber 2 4 2 11" xfId="33067"/>
    <cellStyle name="TableNumber 2 4 2 12" xfId="33068"/>
    <cellStyle name="TableNumber 2 4 2 13" xfId="33069"/>
    <cellStyle name="TableNumber 2 4 2 14" xfId="33070"/>
    <cellStyle name="TableNumber 2 4 2 15" xfId="33071"/>
    <cellStyle name="TableNumber 2 4 2 16" xfId="33072"/>
    <cellStyle name="TableNumber 2 4 2 17" xfId="33073"/>
    <cellStyle name="TableNumber 2 4 2 18" xfId="33074"/>
    <cellStyle name="TableNumber 2 4 2 19" xfId="33075"/>
    <cellStyle name="TableNumber 2 4 2 2" xfId="33076"/>
    <cellStyle name="TableNumber 2 4 2 2 10" xfId="33077"/>
    <cellStyle name="TableNumber 2 4 2 2 11" xfId="33078"/>
    <cellStyle name="TableNumber 2 4 2 2 12" xfId="33079"/>
    <cellStyle name="TableNumber 2 4 2 2 13" xfId="33080"/>
    <cellStyle name="TableNumber 2 4 2 2 14" xfId="33081"/>
    <cellStyle name="TableNumber 2 4 2 2 15" xfId="33082"/>
    <cellStyle name="TableNumber 2 4 2 2 16" xfId="33083"/>
    <cellStyle name="TableNumber 2 4 2 2 17" xfId="33084"/>
    <cellStyle name="TableNumber 2 4 2 2 18" xfId="33085"/>
    <cellStyle name="TableNumber 2 4 2 2 19" xfId="33086"/>
    <cellStyle name="TableNumber 2 4 2 2 2" xfId="33087"/>
    <cellStyle name="TableNumber 2 4 2 2 20" xfId="33088"/>
    <cellStyle name="TableNumber 2 4 2 2 21" xfId="33089"/>
    <cellStyle name="TableNumber 2 4 2 2 22" xfId="33090"/>
    <cellStyle name="TableNumber 2 4 2 2 23" xfId="33091"/>
    <cellStyle name="TableNumber 2 4 2 2 24" xfId="33092"/>
    <cellStyle name="TableNumber 2 4 2 2 25" xfId="33093"/>
    <cellStyle name="TableNumber 2 4 2 2 26" xfId="33094"/>
    <cellStyle name="TableNumber 2 4 2 2 27" xfId="33095"/>
    <cellStyle name="TableNumber 2 4 2 2 28" xfId="33096"/>
    <cellStyle name="TableNumber 2 4 2 2 29" xfId="33097"/>
    <cellStyle name="TableNumber 2 4 2 2 3" xfId="33098"/>
    <cellStyle name="TableNumber 2 4 2 2 30" xfId="33099"/>
    <cellStyle name="TableNumber 2 4 2 2 31" xfId="33100"/>
    <cellStyle name="TableNumber 2 4 2 2 32" xfId="33101"/>
    <cellStyle name="TableNumber 2 4 2 2 4" xfId="33102"/>
    <cellStyle name="TableNumber 2 4 2 2 5" xfId="33103"/>
    <cellStyle name="TableNumber 2 4 2 2 6" xfId="33104"/>
    <cellStyle name="TableNumber 2 4 2 2 7" xfId="33105"/>
    <cellStyle name="TableNumber 2 4 2 2 8" xfId="33106"/>
    <cellStyle name="TableNumber 2 4 2 2 9" xfId="33107"/>
    <cellStyle name="TableNumber 2 4 2 20" xfId="33108"/>
    <cellStyle name="TableNumber 2 4 2 21" xfId="33109"/>
    <cellStyle name="TableNumber 2 4 2 22" xfId="33110"/>
    <cellStyle name="TableNumber 2 4 2 23" xfId="33111"/>
    <cellStyle name="TableNumber 2 4 2 24" xfId="33112"/>
    <cellStyle name="TableNumber 2 4 2 25" xfId="33113"/>
    <cellStyle name="TableNumber 2 4 2 26" xfId="33114"/>
    <cellStyle name="TableNumber 2 4 2 27" xfId="33115"/>
    <cellStyle name="TableNumber 2 4 2 28" xfId="33116"/>
    <cellStyle name="TableNumber 2 4 2 29" xfId="33117"/>
    <cellStyle name="TableNumber 2 4 2 3" xfId="33118"/>
    <cellStyle name="TableNumber 2 4 2 30" xfId="33119"/>
    <cellStyle name="TableNumber 2 4 2 31" xfId="33120"/>
    <cellStyle name="TableNumber 2 4 2 32" xfId="33121"/>
    <cellStyle name="TableNumber 2 4 2 33" xfId="33122"/>
    <cellStyle name="TableNumber 2 4 2 34" xfId="33123"/>
    <cellStyle name="TableNumber 2 4 2 35" xfId="39274"/>
    <cellStyle name="TableNumber 2 4 2 4" xfId="33124"/>
    <cellStyle name="TableNumber 2 4 2 5" xfId="33125"/>
    <cellStyle name="TableNumber 2 4 2 6" xfId="33126"/>
    <cellStyle name="TableNumber 2 4 2 7" xfId="33127"/>
    <cellStyle name="TableNumber 2 4 2 8" xfId="33128"/>
    <cellStyle name="TableNumber 2 4 2 9" xfId="33129"/>
    <cellStyle name="TableNumber 2 4 20" xfId="33130"/>
    <cellStyle name="TableNumber 2 4 21" xfId="33131"/>
    <cellStyle name="TableNumber 2 4 22" xfId="33132"/>
    <cellStyle name="TableNumber 2 4 23" xfId="33133"/>
    <cellStyle name="TableNumber 2 4 24" xfId="33134"/>
    <cellStyle name="TableNumber 2 4 25" xfId="33135"/>
    <cellStyle name="TableNumber 2 4 26" xfId="33136"/>
    <cellStyle name="TableNumber 2 4 27" xfId="33137"/>
    <cellStyle name="TableNumber 2 4 28" xfId="33138"/>
    <cellStyle name="TableNumber 2 4 29" xfId="33139"/>
    <cellStyle name="TableNumber 2 4 3" xfId="33140"/>
    <cellStyle name="TableNumber 2 4 3 10" xfId="33141"/>
    <cellStyle name="TableNumber 2 4 3 11" xfId="33142"/>
    <cellStyle name="TableNumber 2 4 3 12" xfId="33143"/>
    <cellStyle name="TableNumber 2 4 3 13" xfId="33144"/>
    <cellStyle name="TableNumber 2 4 3 14" xfId="33145"/>
    <cellStyle name="TableNumber 2 4 3 15" xfId="33146"/>
    <cellStyle name="TableNumber 2 4 3 16" xfId="33147"/>
    <cellStyle name="TableNumber 2 4 3 17" xfId="33148"/>
    <cellStyle name="TableNumber 2 4 3 18" xfId="33149"/>
    <cellStyle name="TableNumber 2 4 3 19" xfId="33150"/>
    <cellStyle name="TableNumber 2 4 3 2" xfId="33151"/>
    <cellStyle name="TableNumber 2 4 3 2 10" xfId="33152"/>
    <cellStyle name="TableNumber 2 4 3 2 11" xfId="33153"/>
    <cellStyle name="TableNumber 2 4 3 2 12" xfId="33154"/>
    <cellStyle name="TableNumber 2 4 3 2 13" xfId="33155"/>
    <cellStyle name="TableNumber 2 4 3 2 14" xfId="33156"/>
    <cellStyle name="TableNumber 2 4 3 2 15" xfId="33157"/>
    <cellStyle name="TableNumber 2 4 3 2 16" xfId="33158"/>
    <cellStyle name="TableNumber 2 4 3 2 17" xfId="33159"/>
    <cellStyle name="TableNumber 2 4 3 2 18" xfId="33160"/>
    <cellStyle name="TableNumber 2 4 3 2 19" xfId="33161"/>
    <cellStyle name="TableNumber 2 4 3 2 2" xfId="33162"/>
    <cellStyle name="TableNumber 2 4 3 2 20" xfId="33163"/>
    <cellStyle name="TableNumber 2 4 3 2 21" xfId="33164"/>
    <cellStyle name="TableNumber 2 4 3 2 22" xfId="33165"/>
    <cellStyle name="TableNumber 2 4 3 2 23" xfId="33166"/>
    <cellStyle name="TableNumber 2 4 3 2 24" xfId="33167"/>
    <cellStyle name="TableNumber 2 4 3 2 25" xfId="33168"/>
    <cellStyle name="TableNumber 2 4 3 2 26" xfId="33169"/>
    <cellStyle name="TableNumber 2 4 3 2 27" xfId="33170"/>
    <cellStyle name="TableNumber 2 4 3 2 28" xfId="33171"/>
    <cellStyle name="TableNumber 2 4 3 2 29" xfId="33172"/>
    <cellStyle name="TableNumber 2 4 3 2 3" xfId="33173"/>
    <cellStyle name="TableNumber 2 4 3 2 30" xfId="33174"/>
    <cellStyle name="TableNumber 2 4 3 2 31" xfId="33175"/>
    <cellStyle name="TableNumber 2 4 3 2 32" xfId="33176"/>
    <cellStyle name="TableNumber 2 4 3 2 4" xfId="33177"/>
    <cellStyle name="TableNumber 2 4 3 2 5" xfId="33178"/>
    <cellStyle name="TableNumber 2 4 3 2 6" xfId="33179"/>
    <cellStyle name="TableNumber 2 4 3 2 7" xfId="33180"/>
    <cellStyle name="TableNumber 2 4 3 2 8" xfId="33181"/>
    <cellStyle name="TableNumber 2 4 3 2 9" xfId="33182"/>
    <cellStyle name="TableNumber 2 4 3 20" xfId="33183"/>
    <cellStyle name="TableNumber 2 4 3 21" xfId="33184"/>
    <cellStyle name="TableNumber 2 4 3 22" xfId="33185"/>
    <cellStyle name="TableNumber 2 4 3 23" xfId="33186"/>
    <cellStyle name="TableNumber 2 4 3 24" xfId="33187"/>
    <cellStyle name="TableNumber 2 4 3 25" xfId="33188"/>
    <cellStyle name="TableNumber 2 4 3 26" xfId="33189"/>
    <cellStyle name="TableNumber 2 4 3 27" xfId="33190"/>
    <cellStyle name="TableNumber 2 4 3 28" xfId="33191"/>
    <cellStyle name="TableNumber 2 4 3 29" xfId="33192"/>
    <cellStyle name="TableNumber 2 4 3 3" xfId="33193"/>
    <cellStyle name="TableNumber 2 4 3 30" xfId="33194"/>
    <cellStyle name="TableNumber 2 4 3 31" xfId="33195"/>
    <cellStyle name="TableNumber 2 4 3 32" xfId="33196"/>
    <cellStyle name="TableNumber 2 4 3 33" xfId="33197"/>
    <cellStyle name="TableNumber 2 4 3 34" xfId="33198"/>
    <cellStyle name="TableNumber 2 4 3 35" xfId="39275"/>
    <cellStyle name="TableNumber 2 4 3 4" xfId="33199"/>
    <cellStyle name="TableNumber 2 4 3 5" xfId="33200"/>
    <cellStyle name="TableNumber 2 4 3 6" xfId="33201"/>
    <cellStyle name="TableNumber 2 4 3 7" xfId="33202"/>
    <cellStyle name="TableNumber 2 4 3 8" xfId="33203"/>
    <cellStyle name="TableNumber 2 4 3 9" xfId="33204"/>
    <cellStyle name="TableNumber 2 4 30" xfId="33205"/>
    <cellStyle name="TableNumber 2 4 31" xfId="33206"/>
    <cellStyle name="TableNumber 2 4 32" xfId="33207"/>
    <cellStyle name="TableNumber 2 4 33" xfId="33208"/>
    <cellStyle name="TableNumber 2 4 34" xfId="33209"/>
    <cellStyle name="TableNumber 2 4 35" xfId="33210"/>
    <cellStyle name="TableNumber 2 4 36" xfId="33211"/>
    <cellStyle name="TableNumber 2 4 37" xfId="39273"/>
    <cellStyle name="TableNumber 2 4 4" xfId="33212"/>
    <cellStyle name="TableNumber 2 4 4 10" xfId="33213"/>
    <cellStyle name="TableNumber 2 4 4 11" xfId="33214"/>
    <cellStyle name="TableNumber 2 4 4 12" xfId="33215"/>
    <cellStyle name="TableNumber 2 4 4 13" xfId="33216"/>
    <cellStyle name="TableNumber 2 4 4 14" xfId="39916"/>
    <cellStyle name="TableNumber 2 4 4 2" xfId="33217"/>
    <cellStyle name="TableNumber 2 4 4 3" xfId="33218"/>
    <cellStyle name="TableNumber 2 4 4 4" xfId="33219"/>
    <cellStyle name="TableNumber 2 4 4 5" xfId="33220"/>
    <cellStyle name="TableNumber 2 4 4 6" xfId="33221"/>
    <cellStyle name="TableNumber 2 4 4 7" xfId="33222"/>
    <cellStyle name="TableNumber 2 4 4 8" xfId="33223"/>
    <cellStyle name="TableNumber 2 4 4 9" xfId="33224"/>
    <cellStyle name="TableNumber 2 4 5" xfId="33225"/>
    <cellStyle name="TableNumber 2 4 6" xfId="33226"/>
    <cellStyle name="TableNumber 2 4 7" xfId="33227"/>
    <cellStyle name="TableNumber 2 4 8" xfId="33228"/>
    <cellStyle name="TableNumber 2 4 9" xfId="33229"/>
    <cellStyle name="TableNumber 2 5" xfId="33230"/>
    <cellStyle name="TableNumber 2 5 10" xfId="33231"/>
    <cellStyle name="TableNumber 2 5 11" xfId="33232"/>
    <cellStyle name="TableNumber 2 5 12" xfId="33233"/>
    <cellStyle name="TableNumber 2 5 13" xfId="33234"/>
    <cellStyle name="TableNumber 2 5 14" xfId="33235"/>
    <cellStyle name="TableNumber 2 5 15" xfId="33236"/>
    <cellStyle name="TableNumber 2 5 16" xfId="33237"/>
    <cellStyle name="TableNumber 2 5 17" xfId="33238"/>
    <cellStyle name="TableNumber 2 5 18" xfId="33239"/>
    <cellStyle name="TableNumber 2 5 19" xfId="33240"/>
    <cellStyle name="TableNumber 2 5 2" xfId="33241"/>
    <cellStyle name="TableNumber 2 5 2 10" xfId="33242"/>
    <cellStyle name="TableNumber 2 5 2 11" xfId="33243"/>
    <cellStyle name="TableNumber 2 5 2 12" xfId="33244"/>
    <cellStyle name="TableNumber 2 5 2 13" xfId="33245"/>
    <cellStyle name="TableNumber 2 5 2 14" xfId="33246"/>
    <cellStyle name="TableNumber 2 5 2 15" xfId="33247"/>
    <cellStyle name="TableNumber 2 5 2 16" xfId="33248"/>
    <cellStyle name="TableNumber 2 5 2 17" xfId="33249"/>
    <cellStyle name="TableNumber 2 5 2 18" xfId="33250"/>
    <cellStyle name="TableNumber 2 5 2 19" xfId="33251"/>
    <cellStyle name="TableNumber 2 5 2 2" xfId="33252"/>
    <cellStyle name="TableNumber 2 5 2 20" xfId="33253"/>
    <cellStyle name="TableNumber 2 5 2 21" xfId="33254"/>
    <cellStyle name="TableNumber 2 5 2 22" xfId="33255"/>
    <cellStyle name="TableNumber 2 5 2 23" xfId="33256"/>
    <cellStyle name="TableNumber 2 5 2 24" xfId="33257"/>
    <cellStyle name="TableNumber 2 5 2 25" xfId="33258"/>
    <cellStyle name="TableNumber 2 5 2 26" xfId="33259"/>
    <cellStyle name="TableNumber 2 5 2 27" xfId="33260"/>
    <cellStyle name="TableNumber 2 5 2 28" xfId="33261"/>
    <cellStyle name="TableNumber 2 5 2 29" xfId="33262"/>
    <cellStyle name="TableNumber 2 5 2 3" xfId="33263"/>
    <cellStyle name="TableNumber 2 5 2 30" xfId="33264"/>
    <cellStyle name="TableNumber 2 5 2 31" xfId="33265"/>
    <cellStyle name="TableNumber 2 5 2 32" xfId="33266"/>
    <cellStyle name="TableNumber 2 5 2 4" xfId="33267"/>
    <cellStyle name="TableNumber 2 5 2 5" xfId="33268"/>
    <cellStyle name="TableNumber 2 5 2 6" xfId="33269"/>
    <cellStyle name="TableNumber 2 5 2 7" xfId="33270"/>
    <cellStyle name="TableNumber 2 5 2 8" xfId="33271"/>
    <cellStyle name="TableNumber 2 5 2 9" xfId="33272"/>
    <cellStyle name="TableNumber 2 5 20" xfId="33273"/>
    <cellStyle name="TableNumber 2 5 21" xfId="33274"/>
    <cellStyle name="TableNumber 2 5 22" xfId="33275"/>
    <cellStyle name="TableNumber 2 5 23" xfId="33276"/>
    <cellStyle name="TableNumber 2 5 24" xfId="33277"/>
    <cellStyle name="TableNumber 2 5 25" xfId="33278"/>
    <cellStyle name="TableNumber 2 5 26" xfId="33279"/>
    <cellStyle name="TableNumber 2 5 27" xfId="33280"/>
    <cellStyle name="TableNumber 2 5 28" xfId="33281"/>
    <cellStyle name="TableNumber 2 5 29" xfId="33282"/>
    <cellStyle name="TableNumber 2 5 3" xfId="33283"/>
    <cellStyle name="TableNumber 2 5 30" xfId="33284"/>
    <cellStyle name="TableNumber 2 5 31" xfId="33285"/>
    <cellStyle name="TableNumber 2 5 32" xfId="33286"/>
    <cellStyle name="TableNumber 2 5 33" xfId="33287"/>
    <cellStyle name="TableNumber 2 5 34" xfId="33288"/>
    <cellStyle name="TableNumber 2 5 35" xfId="39276"/>
    <cellStyle name="TableNumber 2 5 4" xfId="33289"/>
    <cellStyle name="TableNumber 2 5 5" xfId="33290"/>
    <cellStyle name="TableNumber 2 5 6" xfId="33291"/>
    <cellStyle name="TableNumber 2 5 7" xfId="33292"/>
    <cellStyle name="TableNumber 2 5 8" xfId="33293"/>
    <cellStyle name="TableNumber 2 5 9" xfId="33294"/>
    <cellStyle name="TableNumber 2 6" xfId="33295"/>
    <cellStyle name="TableNumber 2 6 10" xfId="33296"/>
    <cellStyle name="TableNumber 2 6 11" xfId="33297"/>
    <cellStyle name="TableNumber 2 6 12" xfId="33298"/>
    <cellStyle name="TableNumber 2 6 13" xfId="33299"/>
    <cellStyle name="TableNumber 2 6 14" xfId="33300"/>
    <cellStyle name="TableNumber 2 6 15" xfId="33301"/>
    <cellStyle name="TableNumber 2 6 16" xfId="33302"/>
    <cellStyle name="TableNumber 2 6 17" xfId="33303"/>
    <cellStyle name="TableNumber 2 6 18" xfId="33304"/>
    <cellStyle name="TableNumber 2 6 19" xfId="33305"/>
    <cellStyle name="TableNumber 2 6 2" xfId="33306"/>
    <cellStyle name="TableNumber 2 6 20" xfId="33307"/>
    <cellStyle name="TableNumber 2 6 21" xfId="33308"/>
    <cellStyle name="TableNumber 2 6 22" xfId="33309"/>
    <cellStyle name="TableNumber 2 6 23" xfId="33310"/>
    <cellStyle name="TableNumber 2 6 24" xfId="33311"/>
    <cellStyle name="TableNumber 2 6 25" xfId="33312"/>
    <cellStyle name="TableNumber 2 6 26" xfId="33313"/>
    <cellStyle name="TableNumber 2 6 27" xfId="33314"/>
    <cellStyle name="TableNumber 2 6 28" xfId="33315"/>
    <cellStyle name="TableNumber 2 6 29" xfId="33316"/>
    <cellStyle name="TableNumber 2 6 3" xfId="33317"/>
    <cellStyle name="TableNumber 2 6 30" xfId="33318"/>
    <cellStyle name="TableNumber 2 6 31" xfId="33319"/>
    <cellStyle name="TableNumber 2 6 32" xfId="33320"/>
    <cellStyle name="TableNumber 2 6 4" xfId="33321"/>
    <cellStyle name="TableNumber 2 6 5" xfId="33322"/>
    <cellStyle name="TableNumber 2 6 6" xfId="33323"/>
    <cellStyle name="TableNumber 2 6 7" xfId="33324"/>
    <cellStyle name="TableNumber 2 6 8" xfId="33325"/>
    <cellStyle name="TableNumber 2 6 9" xfId="33326"/>
    <cellStyle name="TableNumber 2 7" xfId="33327"/>
    <cellStyle name="TableNumber 2 8" xfId="33328"/>
    <cellStyle name="TableNumber 2 9" xfId="33329"/>
    <cellStyle name="TableNumber 3" xfId="33330"/>
    <cellStyle name="TableNumber 3 10" xfId="33331"/>
    <cellStyle name="TableNumber 3 11" xfId="33332"/>
    <cellStyle name="TableNumber 3 12" xfId="33333"/>
    <cellStyle name="TableNumber 3 13" xfId="33334"/>
    <cellStyle name="TableNumber 3 14" xfId="33335"/>
    <cellStyle name="TableNumber 3 15" xfId="33336"/>
    <cellStyle name="TableNumber 3 16" xfId="33337"/>
    <cellStyle name="TableNumber 3 17" xfId="33338"/>
    <cellStyle name="TableNumber 3 18" xfId="33339"/>
    <cellStyle name="TableNumber 3 19" xfId="33340"/>
    <cellStyle name="TableNumber 3 2" xfId="33341"/>
    <cellStyle name="TableNumber 3 2 10" xfId="33342"/>
    <cellStyle name="TableNumber 3 2 11" xfId="33343"/>
    <cellStyle name="TableNumber 3 2 12" xfId="33344"/>
    <cellStyle name="TableNumber 3 2 13" xfId="33345"/>
    <cellStyle name="TableNumber 3 2 14" xfId="33346"/>
    <cellStyle name="TableNumber 3 2 15" xfId="33347"/>
    <cellStyle name="TableNumber 3 2 16" xfId="33348"/>
    <cellStyle name="TableNumber 3 2 17" xfId="33349"/>
    <cellStyle name="TableNumber 3 2 18" xfId="33350"/>
    <cellStyle name="TableNumber 3 2 19" xfId="33351"/>
    <cellStyle name="TableNumber 3 2 2" xfId="33352"/>
    <cellStyle name="TableNumber 3 2 2 10" xfId="33353"/>
    <cellStyle name="TableNumber 3 2 2 11" xfId="33354"/>
    <cellStyle name="TableNumber 3 2 2 12" xfId="33355"/>
    <cellStyle name="TableNumber 3 2 2 13" xfId="33356"/>
    <cellStyle name="TableNumber 3 2 2 14" xfId="33357"/>
    <cellStyle name="TableNumber 3 2 2 15" xfId="33358"/>
    <cellStyle name="TableNumber 3 2 2 16" xfId="33359"/>
    <cellStyle name="TableNumber 3 2 2 17" xfId="33360"/>
    <cellStyle name="TableNumber 3 2 2 18" xfId="33361"/>
    <cellStyle name="TableNumber 3 2 2 19" xfId="33362"/>
    <cellStyle name="TableNumber 3 2 2 2" xfId="33363"/>
    <cellStyle name="TableNumber 3 2 2 20" xfId="33364"/>
    <cellStyle name="TableNumber 3 2 2 21" xfId="33365"/>
    <cellStyle name="TableNumber 3 2 2 22" xfId="33366"/>
    <cellStyle name="TableNumber 3 2 2 23" xfId="33367"/>
    <cellStyle name="TableNumber 3 2 2 24" xfId="33368"/>
    <cellStyle name="TableNumber 3 2 2 25" xfId="33369"/>
    <cellStyle name="TableNumber 3 2 2 26" xfId="33370"/>
    <cellStyle name="TableNumber 3 2 2 27" xfId="33371"/>
    <cellStyle name="TableNumber 3 2 2 28" xfId="33372"/>
    <cellStyle name="TableNumber 3 2 2 29" xfId="33373"/>
    <cellStyle name="TableNumber 3 2 2 3" xfId="33374"/>
    <cellStyle name="TableNumber 3 2 2 30" xfId="33375"/>
    <cellStyle name="TableNumber 3 2 2 31" xfId="33376"/>
    <cellStyle name="TableNumber 3 2 2 32" xfId="33377"/>
    <cellStyle name="TableNumber 3 2 2 4" xfId="33378"/>
    <cellStyle name="TableNumber 3 2 2 5" xfId="33379"/>
    <cellStyle name="TableNumber 3 2 2 6" xfId="33380"/>
    <cellStyle name="TableNumber 3 2 2 7" xfId="33381"/>
    <cellStyle name="TableNumber 3 2 2 8" xfId="33382"/>
    <cellStyle name="TableNumber 3 2 2 9" xfId="33383"/>
    <cellStyle name="TableNumber 3 2 20" xfId="33384"/>
    <cellStyle name="TableNumber 3 2 21" xfId="33385"/>
    <cellStyle name="TableNumber 3 2 22" xfId="33386"/>
    <cellStyle name="TableNumber 3 2 23" xfId="33387"/>
    <cellStyle name="TableNumber 3 2 24" xfId="33388"/>
    <cellStyle name="TableNumber 3 2 25" xfId="33389"/>
    <cellStyle name="TableNumber 3 2 26" xfId="33390"/>
    <cellStyle name="TableNumber 3 2 27" xfId="33391"/>
    <cellStyle name="TableNumber 3 2 28" xfId="33392"/>
    <cellStyle name="TableNumber 3 2 29" xfId="33393"/>
    <cellStyle name="TableNumber 3 2 3" xfId="33394"/>
    <cellStyle name="TableNumber 3 2 30" xfId="33395"/>
    <cellStyle name="TableNumber 3 2 31" xfId="33396"/>
    <cellStyle name="TableNumber 3 2 32" xfId="33397"/>
    <cellStyle name="TableNumber 3 2 33" xfId="33398"/>
    <cellStyle name="TableNumber 3 2 34" xfId="33399"/>
    <cellStyle name="TableNumber 3 2 35" xfId="39278"/>
    <cellStyle name="TableNumber 3 2 4" xfId="33400"/>
    <cellStyle name="TableNumber 3 2 5" xfId="33401"/>
    <cellStyle name="TableNumber 3 2 6" xfId="33402"/>
    <cellStyle name="TableNumber 3 2 7" xfId="33403"/>
    <cellStyle name="TableNumber 3 2 8" xfId="33404"/>
    <cellStyle name="TableNumber 3 2 9" xfId="33405"/>
    <cellStyle name="TableNumber 3 20" xfId="33406"/>
    <cellStyle name="TableNumber 3 21" xfId="33407"/>
    <cellStyle name="TableNumber 3 22" xfId="33408"/>
    <cellStyle name="TableNumber 3 23" xfId="33409"/>
    <cellStyle name="TableNumber 3 24" xfId="33410"/>
    <cellStyle name="TableNumber 3 25" xfId="33411"/>
    <cellStyle name="TableNumber 3 26" xfId="33412"/>
    <cellStyle name="TableNumber 3 27" xfId="33413"/>
    <cellStyle name="TableNumber 3 28" xfId="33414"/>
    <cellStyle name="TableNumber 3 29" xfId="33415"/>
    <cellStyle name="TableNumber 3 3" xfId="33416"/>
    <cellStyle name="TableNumber 3 3 10" xfId="33417"/>
    <cellStyle name="TableNumber 3 3 11" xfId="33418"/>
    <cellStyle name="TableNumber 3 3 12" xfId="33419"/>
    <cellStyle name="TableNumber 3 3 13" xfId="33420"/>
    <cellStyle name="TableNumber 3 3 14" xfId="33421"/>
    <cellStyle name="TableNumber 3 3 15" xfId="33422"/>
    <cellStyle name="TableNumber 3 3 16" xfId="33423"/>
    <cellStyle name="TableNumber 3 3 17" xfId="33424"/>
    <cellStyle name="TableNumber 3 3 18" xfId="33425"/>
    <cellStyle name="TableNumber 3 3 19" xfId="33426"/>
    <cellStyle name="TableNumber 3 3 2" xfId="33427"/>
    <cellStyle name="TableNumber 3 3 20" xfId="33428"/>
    <cellStyle name="TableNumber 3 3 21" xfId="33429"/>
    <cellStyle name="TableNumber 3 3 22" xfId="33430"/>
    <cellStyle name="TableNumber 3 3 23" xfId="33431"/>
    <cellStyle name="TableNumber 3 3 24" xfId="33432"/>
    <cellStyle name="TableNumber 3 3 25" xfId="33433"/>
    <cellStyle name="TableNumber 3 3 26" xfId="33434"/>
    <cellStyle name="TableNumber 3 3 27" xfId="33435"/>
    <cellStyle name="TableNumber 3 3 28" xfId="33436"/>
    <cellStyle name="TableNumber 3 3 29" xfId="33437"/>
    <cellStyle name="TableNumber 3 3 3" xfId="33438"/>
    <cellStyle name="TableNumber 3 3 30" xfId="33439"/>
    <cellStyle name="TableNumber 3 3 31" xfId="33440"/>
    <cellStyle name="TableNumber 3 3 32" xfId="33441"/>
    <cellStyle name="TableNumber 3 3 4" xfId="33442"/>
    <cellStyle name="TableNumber 3 3 5" xfId="33443"/>
    <cellStyle name="TableNumber 3 3 6" xfId="33444"/>
    <cellStyle name="TableNumber 3 3 7" xfId="33445"/>
    <cellStyle name="TableNumber 3 3 8" xfId="33446"/>
    <cellStyle name="TableNumber 3 3 9" xfId="33447"/>
    <cellStyle name="TableNumber 3 30" xfId="33448"/>
    <cellStyle name="TableNumber 3 31" xfId="33449"/>
    <cellStyle name="TableNumber 3 32" xfId="33450"/>
    <cellStyle name="TableNumber 3 33" xfId="33451"/>
    <cellStyle name="TableNumber 3 34" xfId="33452"/>
    <cellStyle name="TableNumber 3 35" xfId="33453"/>
    <cellStyle name="TableNumber 3 36" xfId="39277"/>
    <cellStyle name="TableNumber 3 4" xfId="33454"/>
    <cellStyle name="TableNumber 3 5" xfId="33455"/>
    <cellStyle name="TableNumber 3 6" xfId="33456"/>
    <cellStyle name="TableNumber 3 7" xfId="33457"/>
    <cellStyle name="TableNumber 3 8" xfId="33458"/>
    <cellStyle name="TableNumber 3 9" xfId="33459"/>
    <cellStyle name="TableNumber 4" xfId="33460"/>
    <cellStyle name="TableNumber 4 10" xfId="33461"/>
    <cellStyle name="TableNumber 4 11" xfId="33462"/>
    <cellStyle name="TableNumber 4 12" xfId="33463"/>
    <cellStyle name="TableNumber 4 13" xfId="33464"/>
    <cellStyle name="TableNumber 4 2" xfId="33465"/>
    <cellStyle name="TableNumber 4 3" xfId="33466"/>
    <cellStyle name="TableNumber 4 4" xfId="33467"/>
    <cellStyle name="TableNumber 4 5" xfId="33468"/>
    <cellStyle name="TableNumber 4 6" xfId="33469"/>
    <cellStyle name="TableNumber 4 7" xfId="33470"/>
    <cellStyle name="TableNumber 4 8" xfId="33471"/>
    <cellStyle name="TableNumber 4 9" xfId="33472"/>
    <cellStyle name="TableText" xfId="28"/>
    <cellStyle name="TableText 2" xfId="33473"/>
    <cellStyle name="TableText 2 10" xfId="33474"/>
    <cellStyle name="TableText 2 11" xfId="33475"/>
    <cellStyle name="TableText 2 12" xfId="33476"/>
    <cellStyle name="TableText 2 13" xfId="33477"/>
    <cellStyle name="TableText 2 14" xfId="33478"/>
    <cellStyle name="TableText 2 15" xfId="33479"/>
    <cellStyle name="TableText 2 16" xfId="33480"/>
    <cellStyle name="TableText 2 17" xfId="33481"/>
    <cellStyle name="TableText 2 18" xfId="33482"/>
    <cellStyle name="TableText 2 19" xfId="33483"/>
    <cellStyle name="TableText 2 2" xfId="33484"/>
    <cellStyle name="TableText 2 2 10" xfId="33485"/>
    <cellStyle name="TableText 2 2 11" xfId="33486"/>
    <cellStyle name="TableText 2 2 12" xfId="33487"/>
    <cellStyle name="TableText 2 2 13" xfId="33488"/>
    <cellStyle name="TableText 2 2 14" xfId="33489"/>
    <cellStyle name="TableText 2 2 15" xfId="33490"/>
    <cellStyle name="TableText 2 2 16" xfId="33491"/>
    <cellStyle name="TableText 2 2 17" xfId="33492"/>
    <cellStyle name="TableText 2 2 18" xfId="33493"/>
    <cellStyle name="TableText 2 2 19" xfId="33494"/>
    <cellStyle name="TableText 2 2 2" xfId="33495"/>
    <cellStyle name="TableText 2 2 2 10" xfId="33496"/>
    <cellStyle name="TableText 2 2 2 11" xfId="33497"/>
    <cellStyle name="TableText 2 2 2 12" xfId="33498"/>
    <cellStyle name="TableText 2 2 2 13" xfId="33499"/>
    <cellStyle name="TableText 2 2 2 14" xfId="33500"/>
    <cellStyle name="TableText 2 2 2 15" xfId="33501"/>
    <cellStyle name="TableText 2 2 2 16" xfId="33502"/>
    <cellStyle name="TableText 2 2 2 17" xfId="33503"/>
    <cellStyle name="TableText 2 2 2 18" xfId="33504"/>
    <cellStyle name="TableText 2 2 2 19" xfId="33505"/>
    <cellStyle name="TableText 2 2 2 2" xfId="33506"/>
    <cellStyle name="TableText 2 2 2 2 10" xfId="33507"/>
    <cellStyle name="TableText 2 2 2 2 11" xfId="33508"/>
    <cellStyle name="TableText 2 2 2 2 12" xfId="33509"/>
    <cellStyle name="TableText 2 2 2 2 13" xfId="33510"/>
    <cellStyle name="TableText 2 2 2 2 14" xfId="33511"/>
    <cellStyle name="TableText 2 2 2 2 15" xfId="33512"/>
    <cellStyle name="TableText 2 2 2 2 16" xfId="33513"/>
    <cellStyle name="TableText 2 2 2 2 17" xfId="33514"/>
    <cellStyle name="TableText 2 2 2 2 18" xfId="33515"/>
    <cellStyle name="TableText 2 2 2 2 19" xfId="33516"/>
    <cellStyle name="TableText 2 2 2 2 2" xfId="33517"/>
    <cellStyle name="TableText 2 2 2 2 20" xfId="33518"/>
    <cellStyle name="TableText 2 2 2 2 21" xfId="33519"/>
    <cellStyle name="TableText 2 2 2 2 22" xfId="33520"/>
    <cellStyle name="TableText 2 2 2 2 23" xfId="33521"/>
    <cellStyle name="TableText 2 2 2 2 24" xfId="33522"/>
    <cellStyle name="TableText 2 2 2 2 25" xfId="33523"/>
    <cellStyle name="TableText 2 2 2 2 26" xfId="33524"/>
    <cellStyle name="TableText 2 2 2 2 27" xfId="33525"/>
    <cellStyle name="TableText 2 2 2 2 28" xfId="33526"/>
    <cellStyle name="TableText 2 2 2 2 29" xfId="33527"/>
    <cellStyle name="TableText 2 2 2 2 3" xfId="33528"/>
    <cellStyle name="TableText 2 2 2 2 30" xfId="33529"/>
    <cellStyle name="TableText 2 2 2 2 31" xfId="33530"/>
    <cellStyle name="TableText 2 2 2 2 32" xfId="33531"/>
    <cellStyle name="TableText 2 2 2 2 4" xfId="33532"/>
    <cellStyle name="TableText 2 2 2 2 5" xfId="33533"/>
    <cellStyle name="TableText 2 2 2 2 6" xfId="33534"/>
    <cellStyle name="TableText 2 2 2 2 7" xfId="33535"/>
    <cellStyle name="TableText 2 2 2 2 8" xfId="33536"/>
    <cellStyle name="TableText 2 2 2 2 9" xfId="33537"/>
    <cellStyle name="TableText 2 2 2 20" xfId="33538"/>
    <cellStyle name="TableText 2 2 2 21" xfId="33539"/>
    <cellStyle name="TableText 2 2 2 22" xfId="33540"/>
    <cellStyle name="TableText 2 2 2 23" xfId="33541"/>
    <cellStyle name="TableText 2 2 2 24" xfId="33542"/>
    <cellStyle name="TableText 2 2 2 25" xfId="33543"/>
    <cellStyle name="TableText 2 2 2 26" xfId="33544"/>
    <cellStyle name="TableText 2 2 2 27" xfId="33545"/>
    <cellStyle name="TableText 2 2 2 28" xfId="33546"/>
    <cellStyle name="TableText 2 2 2 29" xfId="33547"/>
    <cellStyle name="TableText 2 2 2 3" xfId="33548"/>
    <cellStyle name="TableText 2 2 2 30" xfId="33549"/>
    <cellStyle name="TableText 2 2 2 31" xfId="33550"/>
    <cellStyle name="TableText 2 2 2 32" xfId="33551"/>
    <cellStyle name="TableText 2 2 2 33" xfId="33552"/>
    <cellStyle name="TableText 2 2 2 34" xfId="33553"/>
    <cellStyle name="TableText 2 2 2 35" xfId="39281"/>
    <cellStyle name="TableText 2 2 2 4" xfId="33554"/>
    <cellStyle name="TableText 2 2 2 5" xfId="33555"/>
    <cellStyle name="TableText 2 2 2 6" xfId="33556"/>
    <cellStyle name="TableText 2 2 2 7" xfId="33557"/>
    <cellStyle name="TableText 2 2 2 8" xfId="33558"/>
    <cellStyle name="TableText 2 2 2 9" xfId="33559"/>
    <cellStyle name="TableText 2 2 20" xfId="33560"/>
    <cellStyle name="TableText 2 2 21" xfId="33561"/>
    <cellStyle name="TableText 2 2 22" xfId="33562"/>
    <cellStyle name="TableText 2 2 23" xfId="33563"/>
    <cellStyle name="TableText 2 2 24" xfId="33564"/>
    <cellStyle name="TableText 2 2 25" xfId="33565"/>
    <cellStyle name="TableText 2 2 26" xfId="33566"/>
    <cellStyle name="TableText 2 2 27" xfId="33567"/>
    <cellStyle name="TableText 2 2 28" xfId="33568"/>
    <cellStyle name="TableText 2 2 29" xfId="33569"/>
    <cellStyle name="TableText 2 2 3" xfId="33570"/>
    <cellStyle name="TableText 2 2 3 10" xfId="33571"/>
    <cellStyle name="TableText 2 2 3 11" xfId="33572"/>
    <cellStyle name="TableText 2 2 3 12" xfId="33573"/>
    <cellStyle name="TableText 2 2 3 13" xfId="33574"/>
    <cellStyle name="TableText 2 2 3 14" xfId="33575"/>
    <cellStyle name="TableText 2 2 3 15" xfId="33576"/>
    <cellStyle name="TableText 2 2 3 16" xfId="33577"/>
    <cellStyle name="TableText 2 2 3 17" xfId="33578"/>
    <cellStyle name="TableText 2 2 3 18" xfId="33579"/>
    <cellStyle name="TableText 2 2 3 19" xfId="33580"/>
    <cellStyle name="TableText 2 2 3 2" xfId="33581"/>
    <cellStyle name="TableText 2 2 3 20" xfId="33582"/>
    <cellStyle name="TableText 2 2 3 21" xfId="33583"/>
    <cellStyle name="TableText 2 2 3 22" xfId="33584"/>
    <cellStyle name="TableText 2 2 3 23" xfId="33585"/>
    <cellStyle name="TableText 2 2 3 24" xfId="33586"/>
    <cellStyle name="TableText 2 2 3 25" xfId="33587"/>
    <cellStyle name="TableText 2 2 3 26" xfId="33588"/>
    <cellStyle name="TableText 2 2 3 27" xfId="33589"/>
    <cellStyle name="TableText 2 2 3 28" xfId="33590"/>
    <cellStyle name="TableText 2 2 3 29" xfId="33591"/>
    <cellStyle name="TableText 2 2 3 3" xfId="33592"/>
    <cellStyle name="TableText 2 2 3 30" xfId="33593"/>
    <cellStyle name="TableText 2 2 3 31" xfId="33594"/>
    <cellStyle name="TableText 2 2 3 32" xfId="33595"/>
    <cellStyle name="TableText 2 2 3 4" xfId="33596"/>
    <cellStyle name="TableText 2 2 3 5" xfId="33597"/>
    <cellStyle name="TableText 2 2 3 6" xfId="33598"/>
    <cellStyle name="TableText 2 2 3 7" xfId="33599"/>
    <cellStyle name="TableText 2 2 3 8" xfId="33600"/>
    <cellStyle name="TableText 2 2 3 9" xfId="33601"/>
    <cellStyle name="TableText 2 2 30" xfId="33602"/>
    <cellStyle name="TableText 2 2 31" xfId="33603"/>
    <cellStyle name="TableText 2 2 32" xfId="33604"/>
    <cellStyle name="TableText 2 2 33" xfId="33605"/>
    <cellStyle name="TableText 2 2 34" xfId="33606"/>
    <cellStyle name="TableText 2 2 35" xfId="33607"/>
    <cellStyle name="TableText 2 2 36" xfId="39280"/>
    <cellStyle name="TableText 2 2 4" xfId="33608"/>
    <cellStyle name="TableText 2 2 5" xfId="33609"/>
    <cellStyle name="TableText 2 2 6" xfId="33610"/>
    <cellStyle name="TableText 2 2 7" xfId="33611"/>
    <cellStyle name="TableText 2 2 8" xfId="33612"/>
    <cellStyle name="TableText 2 2 9" xfId="33613"/>
    <cellStyle name="TableText 2 20" xfId="33614"/>
    <cellStyle name="TableText 2 21" xfId="33615"/>
    <cellStyle name="TableText 2 22" xfId="33616"/>
    <cellStyle name="TableText 2 23" xfId="33617"/>
    <cellStyle name="TableText 2 24" xfId="33618"/>
    <cellStyle name="TableText 2 25" xfId="33619"/>
    <cellStyle name="TableText 2 26" xfId="33620"/>
    <cellStyle name="TableText 2 27" xfId="33621"/>
    <cellStyle name="TableText 2 28" xfId="33622"/>
    <cellStyle name="TableText 2 29" xfId="33623"/>
    <cellStyle name="TableText 2 3" xfId="33624"/>
    <cellStyle name="TableText 2 3 10" xfId="33625"/>
    <cellStyle name="TableText 2 3 11" xfId="33626"/>
    <cellStyle name="TableText 2 3 12" xfId="33627"/>
    <cellStyle name="TableText 2 3 13" xfId="33628"/>
    <cellStyle name="TableText 2 3 14" xfId="33629"/>
    <cellStyle name="TableText 2 3 15" xfId="33630"/>
    <cellStyle name="TableText 2 3 16" xfId="33631"/>
    <cellStyle name="TableText 2 3 17" xfId="33632"/>
    <cellStyle name="TableText 2 3 18" xfId="33633"/>
    <cellStyle name="TableText 2 3 19" xfId="33634"/>
    <cellStyle name="TableText 2 3 2" xfId="33635"/>
    <cellStyle name="TableText 2 3 2 10" xfId="33636"/>
    <cellStyle name="TableText 2 3 2 11" xfId="33637"/>
    <cellStyle name="TableText 2 3 2 12" xfId="33638"/>
    <cellStyle name="TableText 2 3 2 13" xfId="33639"/>
    <cellStyle name="TableText 2 3 2 14" xfId="33640"/>
    <cellStyle name="TableText 2 3 2 15" xfId="33641"/>
    <cellStyle name="TableText 2 3 2 16" xfId="33642"/>
    <cellStyle name="TableText 2 3 2 17" xfId="33643"/>
    <cellStyle name="TableText 2 3 2 18" xfId="33644"/>
    <cellStyle name="TableText 2 3 2 19" xfId="33645"/>
    <cellStyle name="TableText 2 3 2 2" xfId="33646"/>
    <cellStyle name="TableText 2 3 2 2 10" xfId="33647"/>
    <cellStyle name="TableText 2 3 2 2 11" xfId="33648"/>
    <cellStyle name="TableText 2 3 2 2 12" xfId="33649"/>
    <cellStyle name="TableText 2 3 2 2 13" xfId="33650"/>
    <cellStyle name="TableText 2 3 2 2 14" xfId="33651"/>
    <cellStyle name="TableText 2 3 2 2 15" xfId="33652"/>
    <cellStyle name="TableText 2 3 2 2 16" xfId="33653"/>
    <cellStyle name="TableText 2 3 2 2 17" xfId="33654"/>
    <cellStyle name="TableText 2 3 2 2 18" xfId="33655"/>
    <cellStyle name="TableText 2 3 2 2 19" xfId="33656"/>
    <cellStyle name="TableText 2 3 2 2 2" xfId="33657"/>
    <cellStyle name="TableText 2 3 2 2 20" xfId="33658"/>
    <cellStyle name="TableText 2 3 2 2 21" xfId="33659"/>
    <cellStyle name="TableText 2 3 2 2 22" xfId="33660"/>
    <cellStyle name="TableText 2 3 2 2 23" xfId="33661"/>
    <cellStyle name="TableText 2 3 2 2 24" xfId="33662"/>
    <cellStyle name="TableText 2 3 2 2 25" xfId="33663"/>
    <cellStyle name="TableText 2 3 2 2 26" xfId="33664"/>
    <cellStyle name="TableText 2 3 2 2 27" xfId="33665"/>
    <cellStyle name="TableText 2 3 2 2 28" xfId="33666"/>
    <cellStyle name="TableText 2 3 2 2 29" xfId="33667"/>
    <cellStyle name="TableText 2 3 2 2 3" xfId="33668"/>
    <cellStyle name="TableText 2 3 2 2 30" xfId="33669"/>
    <cellStyle name="TableText 2 3 2 2 31" xfId="33670"/>
    <cellStyle name="TableText 2 3 2 2 32" xfId="33671"/>
    <cellStyle name="TableText 2 3 2 2 4" xfId="33672"/>
    <cellStyle name="TableText 2 3 2 2 5" xfId="33673"/>
    <cellStyle name="TableText 2 3 2 2 6" xfId="33674"/>
    <cellStyle name="TableText 2 3 2 2 7" xfId="33675"/>
    <cellStyle name="TableText 2 3 2 2 8" xfId="33676"/>
    <cellStyle name="TableText 2 3 2 2 9" xfId="33677"/>
    <cellStyle name="TableText 2 3 2 20" xfId="33678"/>
    <cellStyle name="TableText 2 3 2 21" xfId="33679"/>
    <cellStyle name="TableText 2 3 2 22" xfId="33680"/>
    <cellStyle name="TableText 2 3 2 23" xfId="33681"/>
    <cellStyle name="TableText 2 3 2 24" xfId="33682"/>
    <cellStyle name="TableText 2 3 2 25" xfId="33683"/>
    <cellStyle name="TableText 2 3 2 26" xfId="33684"/>
    <cellStyle name="TableText 2 3 2 27" xfId="33685"/>
    <cellStyle name="TableText 2 3 2 28" xfId="33686"/>
    <cellStyle name="TableText 2 3 2 29" xfId="33687"/>
    <cellStyle name="TableText 2 3 2 3" xfId="33688"/>
    <cellStyle name="TableText 2 3 2 30" xfId="33689"/>
    <cellStyle name="TableText 2 3 2 31" xfId="33690"/>
    <cellStyle name="TableText 2 3 2 32" xfId="33691"/>
    <cellStyle name="TableText 2 3 2 33" xfId="33692"/>
    <cellStyle name="TableText 2 3 2 34" xfId="33693"/>
    <cellStyle name="TableText 2 3 2 35" xfId="39283"/>
    <cellStyle name="TableText 2 3 2 4" xfId="33694"/>
    <cellStyle name="TableText 2 3 2 5" xfId="33695"/>
    <cellStyle name="TableText 2 3 2 6" xfId="33696"/>
    <cellStyle name="TableText 2 3 2 7" xfId="33697"/>
    <cellStyle name="TableText 2 3 2 8" xfId="33698"/>
    <cellStyle name="TableText 2 3 2 9" xfId="33699"/>
    <cellStyle name="TableText 2 3 20" xfId="33700"/>
    <cellStyle name="TableText 2 3 21" xfId="33701"/>
    <cellStyle name="TableText 2 3 22" xfId="33702"/>
    <cellStyle name="TableText 2 3 23" xfId="33703"/>
    <cellStyle name="TableText 2 3 24" xfId="33704"/>
    <cellStyle name="TableText 2 3 25" xfId="33705"/>
    <cellStyle name="TableText 2 3 26" xfId="33706"/>
    <cellStyle name="TableText 2 3 27" xfId="33707"/>
    <cellStyle name="TableText 2 3 28" xfId="33708"/>
    <cellStyle name="TableText 2 3 29" xfId="33709"/>
    <cellStyle name="TableText 2 3 3" xfId="33710"/>
    <cellStyle name="TableText 2 3 3 10" xfId="33711"/>
    <cellStyle name="TableText 2 3 3 11" xfId="33712"/>
    <cellStyle name="TableText 2 3 3 12" xfId="33713"/>
    <cellStyle name="TableText 2 3 3 13" xfId="33714"/>
    <cellStyle name="TableText 2 3 3 14" xfId="33715"/>
    <cellStyle name="TableText 2 3 3 15" xfId="33716"/>
    <cellStyle name="TableText 2 3 3 16" xfId="33717"/>
    <cellStyle name="TableText 2 3 3 17" xfId="33718"/>
    <cellStyle name="TableText 2 3 3 18" xfId="33719"/>
    <cellStyle name="TableText 2 3 3 19" xfId="33720"/>
    <cellStyle name="TableText 2 3 3 2" xfId="33721"/>
    <cellStyle name="TableText 2 3 3 20" xfId="33722"/>
    <cellStyle name="TableText 2 3 3 21" xfId="33723"/>
    <cellStyle name="TableText 2 3 3 22" xfId="33724"/>
    <cellStyle name="TableText 2 3 3 23" xfId="33725"/>
    <cellStyle name="TableText 2 3 3 24" xfId="33726"/>
    <cellStyle name="TableText 2 3 3 25" xfId="33727"/>
    <cellStyle name="TableText 2 3 3 26" xfId="33728"/>
    <cellStyle name="TableText 2 3 3 27" xfId="33729"/>
    <cellStyle name="TableText 2 3 3 28" xfId="33730"/>
    <cellStyle name="TableText 2 3 3 29" xfId="33731"/>
    <cellStyle name="TableText 2 3 3 3" xfId="33732"/>
    <cellStyle name="TableText 2 3 3 30" xfId="33733"/>
    <cellStyle name="TableText 2 3 3 31" xfId="33734"/>
    <cellStyle name="TableText 2 3 3 32" xfId="33735"/>
    <cellStyle name="TableText 2 3 3 4" xfId="33736"/>
    <cellStyle name="TableText 2 3 3 5" xfId="33737"/>
    <cellStyle name="TableText 2 3 3 6" xfId="33738"/>
    <cellStyle name="TableText 2 3 3 7" xfId="33739"/>
    <cellStyle name="TableText 2 3 3 8" xfId="33740"/>
    <cellStyle name="TableText 2 3 3 9" xfId="33741"/>
    <cellStyle name="TableText 2 3 30" xfId="33742"/>
    <cellStyle name="TableText 2 3 31" xfId="33743"/>
    <cellStyle name="TableText 2 3 32" xfId="33744"/>
    <cellStyle name="TableText 2 3 33" xfId="33745"/>
    <cellStyle name="TableText 2 3 34" xfId="33746"/>
    <cellStyle name="TableText 2 3 35" xfId="33747"/>
    <cellStyle name="TableText 2 3 36" xfId="39282"/>
    <cellStyle name="TableText 2 3 4" xfId="33748"/>
    <cellStyle name="TableText 2 3 5" xfId="33749"/>
    <cellStyle name="TableText 2 3 6" xfId="33750"/>
    <cellStyle name="TableText 2 3 7" xfId="33751"/>
    <cellStyle name="TableText 2 3 8" xfId="33752"/>
    <cellStyle name="TableText 2 3 9" xfId="33753"/>
    <cellStyle name="TableText 2 30" xfId="33754"/>
    <cellStyle name="TableText 2 31" xfId="33755"/>
    <cellStyle name="TableText 2 32" xfId="33756"/>
    <cellStyle name="TableText 2 33" xfId="33757"/>
    <cellStyle name="TableText 2 34" xfId="33758"/>
    <cellStyle name="TableText 2 35" xfId="33759"/>
    <cellStyle name="TableText 2 36" xfId="33760"/>
    <cellStyle name="TableText 2 37" xfId="33761"/>
    <cellStyle name="TableText 2 38" xfId="33762"/>
    <cellStyle name="TableText 2 39" xfId="39279"/>
    <cellStyle name="TableText 2 4" xfId="33763"/>
    <cellStyle name="TableText 2 4 10" xfId="33764"/>
    <cellStyle name="TableText 2 4 11" xfId="33765"/>
    <cellStyle name="TableText 2 4 12" xfId="33766"/>
    <cellStyle name="TableText 2 4 13" xfId="33767"/>
    <cellStyle name="TableText 2 4 14" xfId="33768"/>
    <cellStyle name="TableText 2 4 15" xfId="33769"/>
    <cellStyle name="TableText 2 4 16" xfId="33770"/>
    <cellStyle name="TableText 2 4 17" xfId="33771"/>
    <cellStyle name="TableText 2 4 18" xfId="33772"/>
    <cellStyle name="TableText 2 4 19" xfId="33773"/>
    <cellStyle name="TableText 2 4 2" xfId="33774"/>
    <cellStyle name="TableText 2 4 2 10" xfId="33775"/>
    <cellStyle name="TableText 2 4 2 11" xfId="33776"/>
    <cellStyle name="TableText 2 4 2 12" xfId="33777"/>
    <cellStyle name="TableText 2 4 2 13" xfId="33778"/>
    <cellStyle name="TableText 2 4 2 14" xfId="33779"/>
    <cellStyle name="TableText 2 4 2 15" xfId="33780"/>
    <cellStyle name="TableText 2 4 2 16" xfId="33781"/>
    <cellStyle name="TableText 2 4 2 17" xfId="33782"/>
    <cellStyle name="TableText 2 4 2 18" xfId="33783"/>
    <cellStyle name="TableText 2 4 2 19" xfId="33784"/>
    <cellStyle name="TableText 2 4 2 2" xfId="33785"/>
    <cellStyle name="TableText 2 4 2 2 10" xfId="33786"/>
    <cellStyle name="TableText 2 4 2 2 11" xfId="33787"/>
    <cellStyle name="TableText 2 4 2 2 12" xfId="33788"/>
    <cellStyle name="TableText 2 4 2 2 13" xfId="33789"/>
    <cellStyle name="TableText 2 4 2 2 14" xfId="33790"/>
    <cellStyle name="TableText 2 4 2 2 15" xfId="33791"/>
    <cellStyle name="TableText 2 4 2 2 16" xfId="33792"/>
    <cellStyle name="TableText 2 4 2 2 17" xfId="33793"/>
    <cellStyle name="TableText 2 4 2 2 18" xfId="33794"/>
    <cellStyle name="TableText 2 4 2 2 19" xfId="33795"/>
    <cellStyle name="TableText 2 4 2 2 2" xfId="33796"/>
    <cellStyle name="TableText 2 4 2 2 20" xfId="33797"/>
    <cellStyle name="TableText 2 4 2 2 21" xfId="33798"/>
    <cellStyle name="TableText 2 4 2 2 22" xfId="33799"/>
    <cellStyle name="TableText 2 4 2 2 23" xfId="33800"/>
    <cellStyle name="TableText 2 4 2 2 24" xfId="33801"/>
    <cellStyle name="TableText 2 4 2 2 25" xfId="33802"/>
    <cellStyle name="TableText 2 4 2 2 26" xfId="33803"/>
    <cellStyle name="TableText 2 4 2 2 27" xfId="33804"/>
    <cellStyle name="TableText 2 4 2 2 28" xfId="33805"/>
    <cellStyle name="TableText 2 4 2 2 29" xfId="33806"/>
    <cellStyle name="TableText 2 4 2 2 3" xfId="33807"/>
    <cellStyle name="TableText 2 4 2 2 30" xfId="33808"/>
    <cellStyle name="TableText 2 4 2 2 31" xfId="33809"/>
    <cellStyle name="TableText 2 4 2 2 32" xfId="33810"/>
    <cellStyle name="TableText 2 4 2 2 4" xfId="33811"/>
    <cellStyle name="TableText 2 4 2 2 5" xfId="33812"/>
    <cellStyle name="TableText 2 4 2 2 6" xfId="33813"/>
    <cellStyle name="TableText 2 4 2 2 7" xfId="33814"/>
    <cellStyle name="TableText 2 4 2 2 8" xfId="33815"/>
    <cellStyle name="TableText 2 4 2 2 9" xfId="33816"/>
    <cellStyle name="TableText 2 4 2 20" xfId="33817"/>
    <cellStyle name="TableText 2 4 2 21" xfId="33818"/>
    <cellStyle name="TableText 2 4 2 22" xfId="33819"/>
    <cellStyle name="TableText 2 4 2 23" xfId="33820"/>
    <cellStyle name="TableText 2 4 2 24" xfId="33821"/>
    <cellStyle name="TableText 2 4 2 25" xfId="33822"/>
    <cellStyle name="TableText 2 4 2 26" xfId="33823"/>
    <cellStyle name="TableText 2 4 2 27" xfId="33824"/>
    <cellStyle name="TableText 2 4 2 28" xfId="33825"/>
    <cellStyle name="TableText 2 4 2 29" xfId="33826"/>
    <cellStyle name="TableText 2 4 2 3" xfId="33827"/>
    <cellStyle name="TableText 2 4 2 30" xfId="33828"/>
    <cellStyle name="TableText 2 4 2 31" xfId="33829"/>
    <cellStyle name="TableText 2 4 2 32" xfId="33830"/>
    <cellStyle name="TableText 2 4 2 33" xfId="33831"/>
    <cellStyle name="TableText 2 4 2 34" xfId="33832"/>
    <cellStyle name="TableText 2 4 2 35" xfId="39285"/>
    <cellStyle name="TableText 2 4 2 4" xfId="33833"/>
    <cellStyle name="TableText 2 4 2 5" xfId="33834"/>
    <cellStyle name="TableText 2 4 2 6" xfId="33835"/>
    <cellStyle name="TableText 2 4 2 7" xfId="33836"/>
    <cellStyle name="TableText 2 4 2 8" xfId="33837"/>
    <cellStyle name="TableText 2 4 2 9" xfId="33838"/>
    <cellStyle name="TableText 2 4 20" xfId="33839"/>
    <cellStyle name="TableText 2 4 21" xfId="33840"/>
    <cellStyle name="TableText 2 4 22" xfId="33841"/>
    <cellStyle name="TableText 2 4 23" xfId="33842"/>
    <cellStyle name="TableText 2 4 24" xfId="33843"/>
    <cellStyle name="TableText 2 4 25" xfId="33844"/>
    <cellStyle name="TableText 2 4 26" xfId="33845"/>
    <cellStyle name="TableText 2 4 27" xfId="33846"/>
    <cellStyle name="TableText 2 4 28" xfId="33847"/>
    <cellStyle name="TableText 2 4 29" xfId="33848"/>
    <cellStyle name="TableText 2 4 3" xfId="33849"/>
    <cellStyle name="TableText 2 4 3 10" xfId="33850"/>
    <cellStyle name="TableText 2 4 3 11" xfId="33851"/>
    <cellStyle name="TableText 2 4 3 12" xfId="33852"/>
    <cellStyle name="TableText 2 4 3 13" xfId="33853"/>
    <cellStyle name="TableText 2 4 3 14" xfId="33854"/>
    <cellStyle name="TableText 2 4 3 15" xfId="33855"/>
    <cellStyle name="TableText 2 4 3 16" xfId="33856"/>
    <cellStyle name="TableText 2 4 3 17" xfId="33857"/>
    <cellStyle name="TableText 2 4 3 18" xfId="33858"/>
    <cellStyle name="TableText 2 4 3 19" xfId="33859"/>
    <cellStyle name="TableText 2 4 3 2" xfId="33860"/>
    <cellStyle name="TableText 2 4 3 2 10" xfId="33861"/>
    <cellStyle name="TableText 2 4 3 2 11" xfId="33862"/>
    <cellStyle name="TableText 2 4 3 2 12" xfId="33863"/>
    <cellStyle name="TableText 2 4 3 2 13" xfId="33864"/>
    <cellStyle name="TableText 2 4 3 2 14" xfId="33865"/>
    <cellStyle name="TableText 2 4 3 2 15" xfId="33866"/>
    <cellStyle name="TableText 2 4 3 2 16" xfId="33867"/>
    <cellStyle name="TableText 2 4 3 2 17" xfId="33868"/>
    <cellStyle name="TableText 2 4 3 2 18" xfId="33869"/>
    <cellStyle name="TableText 2 4 3 2 19" xfId="33870"/>
    <cellStyle name="TableText 2 4 3 2 2" xfId="33871"/>
    <cellStyle name="TableText 2 4 3 2 20" xfId="33872"/>
    <cellStyle name="TableText 2 4 3 2 21" xfId="33873"/>
    <cellStyle name="TableText 2 4 3 2 22" xfId="33874"/>
    <cellStyle name="TableText 2 4 3 2 23" xfId="33875"/>
    <cellStyle name="TableText 2 4 3 2 24" xfId="33876"/>
    <cellStyle name="TableText 2 4 3 2 25" xfId="33877"/>
    <cellStyle name="TableText 2 4 3 2 26" xfId="33878"/>
    <cellStyle name="TableText 2 4 3 2 27" xfId="33879"/>
    <cellStyle name="TableText 2 4 3 2 28" xfId="33880"/>
    <cellStyle name="TableText 2 4 3 2 29" xfId="33881"/>
    <cellStyle name="TableText 2 4 3 2 3" xfId="33882"/>
    <cellStyle name="TableText 2 4 3 2 30" xfId="33883"/>
    <cellStyle name="TableText 2 4 3 2 31" xfId="33884"/>
    <cellStyle name="TableText 2 4 3 2 32" xfId="33885"/>
    <cellStyle name="TableText 2 4 3 2 4" xfId="33886"/>
    <cellStyle name="TableText 2 4 3 2 5" xfId="33887"/>
    <cellStyle name="TableText 2 4 3 2 6" xfId="33888"/>
    <cellStyle name="TableText 2 4 3 2 7" xfId="33889"/>
    <cellStyle name="TableText 2 4 3 2 8" xfId="33890"/>
    <cellStyle name="TableText 2 4 3 2 9" xfId="33891"/>
    <cellStyle name="TableText 2 4 3 20" xfId="33892"/>
    <cellStyle name="TableText 2 4 3 21" xfId="33893"/>
    <cellStyle name="TableText 2 4 3 22" xfId="33894"/>
    <cellStyle name="TableText 2 4 3 23" xfId="33895"/>
    <cellStyle name="TableText 2 4 3 24" xfId="33896"/>
    <cellStyle name="TableText 2 4 3 25" xfId="33897"/>
    <cellStyle name="TableText 2 4 3 26" xfId="33898"/>
    <cellStyle name="TableText 2 4 3 27" xfId="33899"/>
    <cellStyle name="TableText 2 4 3 28" xfId="33900"/>
    <cellStyle name="TableText 2 4 3 29" xfId="33901"/>
    <cellStyle name="TableText 2 4 3 3" xfId="33902"/>
    <cellStyle name="TableText 2 4 3 30" xfId="33903"/>
    <cellStyle name="TableText 2 4 3 31" xfId="33904"/>
    <cellStyle name="TableText 2 4 3 32" xfId="33905"/>
    <cellStyle name="TableText 2 4 3 33" xfId="33906"/>
    <cellStyle name="TableText 2 4 3 34" xfId="33907"/>
    <cellStyle name="TableText 2 4 3 35" xfId="39286"/>
    <cellStyle name="TableText 2 4 3 4" xfId="33908"/>
    <cellStyle name="TableText 2 4 3 5" xfId="33909"/>
    <cellStyle name="TableText 2 4 3 6" xfId="33910"/>
    <cellStyle name="TableText 2 4 3 7" xfId="33911"/>
    <cellStyle name="TableText 2 4 3 8" xfId="33912"/>
    <cellStyle name="TableText 2 4 3 9" xfId="33913"/>
    <cellStyle name="TableText 2 4 30" xfId="33914"/>
    <cellStyle name="TableText 2 4 31" xfId="33915"/>
    <cellStyle name="TableText 2 4 32" xfId="33916"/>
    <cellStyle name="TableText 2 4 33" xfId="33917"/>
    <cellStyle name="TableText 2 4 34" xfId="33918"/>
    <cellStyle name="TableText 2 4 35" xfId="33919"/>
    <cellStyle name="TableText 2 4 36" xfId="33920"/>
    <cellStyle name="TableText 2 4 37" xfId="39284"/>
    <cellStyle name="TableText 2 4 4" xfId="33921"/>
    <cellStyle name="TableText 2 4 4 10" xfId="33922"/>
    <cellStyle name="TableText 2 4 4 11" xfId="33923"/>
    <cellStyle name="TableText 2 4 4 12" xfId="33924"/>
    <cellStyle name="TableText 2 4 4 13" xfId="33925"/>
    <cellStyle name="TableText 2 4 4 14" xfId="39915"/>
    <cellStyle name="TableText 2 4 4 2" xfId="33926"/>
    <cellStyle name="TableText 2 4 4 3" xfId="33927"/>
    <cellStyle name="TableText 2 4 4 4" xfId="33928"/>
    <cellStyle name="TableText 2 4 4 5" xfId="33929"/>
    <cellStyle name="TableText 2 4 4 6" xfId="33930"/>
    <cellStyle name="TableText 2 4 4 7" xfId="33931"/>
    <cellStyle name="TableText 2 4 4 8" xfId="33932"/>
    <cellStyle name="TableText 2 4 4 9" xfId="33933"/>
    <cellStyle name="TableText 2 4 5" xfId="33934"/>
    <cellStyle name="TableText 2 4 6" xfId="33935"/>
    <cellStyle name="TableText 2 4 7" xfId="33936"/>
    <cellStyle name="TableText 2 4 8" xfId="33937"/>
    <cellStyle name="TableText 2 4 9" xfId="33938"/>
    <cellStyle name="TableText 2 5" xfId="33939"/>
    <cellStyle name="TableText 2 5 10" xfId="33940"/>
    <cellStyle name="TableText 2 5 11" xfId="33941"/>
    <cellStyle name="TableText 2 5 12" xfId="33942"/>
    <cellStyle name="TableText 2 5 13" xfId="33943"/>
    <cellStyle name="TableText 2 5 14" xfId="33944"/>
    <cellStyle name="TableText 2 5 15" xfId="33945"/>
    <cellStyle name="TableText 2 5 16" xfId="33946"/>
    <cellStyle name="TableText 2 5 17" xfId="33947"/>
    <cellStyle name="TableText 2 5 18" xfId="33948"/>
    <cellStyle name="TableText 2 5 19" xfId="33949"/>
    <cellStyle name="TableText 2 5 2" xfId="33950"/>
    <cellStyle name="TableText 2 5 2 10" xfId="33951"/>
    <cellStyle name="TableText 2 5 2 11" xfId="33952"/>
    <cellStyle name="TableText 2 5 2 12" xfId="33953"/>
    <cellStyle name="TableText 2 5 2 13" xfId="33954"/>
    <cellStyle name="TableText 2 5 2 14" xfId="33955"/>
    <cellStyle name="TableText 2 5 2 15" xfId="33956"/>
    <cellStyle name="TableText 2 5 2 16" xfId="33957"/>
    <cellStyle name="TableText 2 5 2 17" xfId="33958"/>
    <cellStyle name="TableText 2 5 2 18" xfId="33959"/>
    <cellStyle name="TableText 2 5 2 19" xfId="33960"/>
    <cellStyle name="TableText 2 5 2 2" xfId="33961"/>
    <cellStyle name="TableText 2 5 2 20" xfId="33962"/>
    <cellStyle name="TableText 2 5 2 21" xfId="33963"/>
    <cellStyle name="TableText 2 5 2 22" xfId="33964"/>
    <cellStyle name="TableText 2 5 2 23" xfId="33965"/>
    <cellStyle name="TableText 2 5 2 24" xfId="33966"/>
    <cellStyle name="TableText 2 5 2 25" xfId="33967"/>
    <cellStyle name="TableText 2 5 2 26" xfId="33968"/>
    <cellStyle name="TableText 2 5 2 27" xfId="33969"/>
    <cellStyle name="TableText 2 5 2 28" xfId="33970"/>
    <cellStyle name="TableText 2 5 2 29" xfId="33971"/>
    <cellStyle name="TableText 2 5 2 3" xfId="33972"/>
    <cellStyle name="TableText 2 5 2 30" xfId="33973"/>
    <cellStyle name="TableText 2 5 2 31" xfId="33974"/>
    <cellStyle name="TableText 2 5 2 32" xfId="33975"/>
    <cellStyle name="TableText 2 5 2 4" xfId="33976"/>
    <cellStyle name="TableText 2 5 2 5" xfId="33977"/>
    <cellStyle name="TableText 2 5 2 6" xfId="33978"/>
    <cellStyle name="TableText 2 5 2 7" xfId="33979"/>
    <cellStyle name="TableText 2 5 2 8" xfId="33980"/>
    <cellStyle name="TableText 2 5 2 9" xfId="33981"/>
    <cellStyle name="TableText 2 5 20" xfId="33982"/>
    <cellStyle name="TableText 2 5 21" xfId="33983"/>
    <cellStyle name="TableText 2 5 22" xfId="33984"/>
    <cellStyle name="TableText 2 5 23" xfId="33985"/>
    <cellStyle name="TableText 2 5 24" xfId="33986"/>
    <cellStyle name="TableText 2 5 25" xfId="33987"/>
    <cellStyle name="TableText 2 5 26" xfId="33988"/>
    <cellStyle name="TableText 2 5 27" xfId="33989"/>
    <cellStyle name="TableText 2 5 28" xfId="33990"/>
    <cellStyle name="TableText 2 5 29" xfId="33991"/>
    <cellStyle name="TableText 2 5 3" xfId="33992"/>
    <cellStyle name="TableText 2 5 30" xfId="33993"/>
    <cellStyle name="TableText 2 5 31" xfId="33994"/>
    <cellStyle name="TableText 2 5 32" xfId="33995"/>
    <cellStyle name="TableText 2 5 33" xfId="33996"/>
    <cellStyle name="TableText 2 5 34" xfId="33997"/>
    <cellStyle name="TableText 2 5 35" xfId="39287"/>
    <cellStyle name="TableText 2 5 4" xfId="33998"/>
    <cellStyle name="TableText 2 5 5" xfId="33999"/>
    <cellStyle name="TableText 2 5 6" xfId="34000"/>
    <cellStyle name="TableText 2 5 7" xfId="34001"/>
    <cellStyle name="TableText 2 5 8" xfId="34002"/>
    <cellStyle name="TableText 2 5 9" xfId="34003"/>
    <cellStyle name="TableText 2 6" xfId="34004"/>
    <cellStyle name="TableText 2 6 10" xfId="34005"/>
    <cellStyle name="TableText 2 6 11" xfId="34006"/>
    <cellStyle name="TableText 2 6 12" xfId="34007"/>
    <cellStyle name="TableText 2 6 13" xfId="34008"/>
    <cellStyle name="TableText 2 6 14" xfId="34009"/>
    <cellStyle name="TableText 2 6 15" xfId="34010"/>
    <cellStyle name="TableText 2 6 16" xfId="34011"/>
    <cellStyle name="TableText 2 6 17" xfId="34012"/>
    <cellStyle name="TableText 2 6 18" xfId="34013"/>
    <cellStyle name="TableText 2 6 19" xfId="34014"/>
    <cellStyle name="TableText 2 6 2" xfId="34015"/>
    <cellStyle name="TableText 2 6 20" xfId="34016"/>
    <cellStyle name="TableText 2 6 21" xfId="34017"/>
    <cellStyle name="TableText 2 6 22" xfId="34018"/>
    <cellStyle name="TableText 2 6 23" xfId="34019"/>
    <cellStyle name="TableText 2 6 24" xfId="34020"/>
    <cellStyle name="TableText 2 6 25" xfId="34021"/>
    <cellStyle name="TableText 2 6 26" xfId="34022"/>
    <cellStyle name="TableText 2 6 27" xfId="34023"/>
    <cellStyle name="TableText 2 6 28" xfId="34024"/>
    <cellStyle name="TableText 2 6 29" xfId="34025"/>
    <cellStyle name="TableText 2 6 3" xfId="34026"/>
    <cellStyle name="TableText 2 6 30" xfId="34027"/>
    <cellStyle name="TableText 2 6 31" xfId="34028"/>
    <cellStyle name="TableText 2 6 32" xfId="34029"/>
    <cellStyle name="TableText 2 6 4" xfId="34030"/>
    <cellStyle name="TableText 2 6 5" xfId="34031"/>
    <cellStyle name="TableText 2 6 6" xfId="34032"/>
    <cellStyle name="TableText 2 6 7" xfId="34033"/>
    <cellStyle name="TableText 2 6 8" xfId="34034"/>
    <cellStyle name="TableText 2 6 9" xfId="34035"/>
    <cellStyle name="TableText 2 7" xfId="34036"/>
    <cellStyle name="TableText 2 8" xfId="34037"/>
    <cellStyle name="TableText 2 9" xfId="34038"/>
    <cellStyle name="TableText 3" xfId="34039"/>
    <cellStyle name="TableText 3 10" xfId="34040"/>
    <cellStyle name="TableText 3 11" xfId="34041"/>
    <cellStyle name="TableText 3 12" xfId="34042"/>
    <cellStyle name="TableText 3 13" xfId="34043"/>
    <cellStyle name="TableText 3 14" xfId="34044"/>
    <cellStyle name="TableText 3 15" xfId="34045"/>
    <cellStyle name="TableText 3 16" xfId="34046"/>
    <cellStyle name="TableText 3 17" xfId="34047"/>
    <cellStyle name="TableText 3 18" xfId="34048"/>
    <cellStyle name="TableText 3 19" xfId="34049"/>
    <cellStyle name="TableText 3 2" xfId="34050"/>
    <cellStyle name="TableText 3 2 10" xfId="34051"/>
    <cellStyle name="TableText 3 2 11" xfId="34052"/>
    <cellStyle name="TableText 3 2 12" xfId="34053"/>
    <cellStyle name="TableText 3 2 13" xfId="34054"/>
    <cellStyle name="TableText 3 2 14" xfId="34055"/>
    <cellStyle name="TableText 3 2 15" xfId="34056"/>
    <cellStyle name="TableText 3 2 16" xfId="34057"/>
    <cellStyle name="TableText 3 2 17" xfId="34058"/>
    <cellStyle name="TableText 3 2 18" xfId="34059"/>
    <cellStyle name="TableText 3 2 19" xfId="34060"/>
    <cellStyle name="TableText 3 2 2" xfId="34061"/>
    <cellStyle name="TableText 3 2 2 10" xfId="34062"/>
    <cellStyle name="TableText 3 2 2 11" xfId="34063"/>
    <cellStyle name="TableText 3 2 2 12" xfId="34064"/>
    <cellStyle name="TableText 3 2 2 13" xfId="34065"/>
    <cellStyle name="TableText 3 2 2 14" xfId="34066"/>
    <cellStyle name="TableText 3 2 2 15" xfId="34067"/>
    <cellStyle name="TableText 3 2 2 16" xfId="34068"/>
    <cellStyle name="TableText 3 2 2 17" xfId="34069"/>
    <cellStyle name="TableText 3 2 2 18" xfId="34070"/>
    <cellStyle name="TableText 3 2 2 19" xfId="34071"/>
    <cellStyle name="TableText 3 2 2 2" xfId="34072"/>
    <cellStyle name="TableText 3 2 2 20" xfId="34073"/>
    <cellStyle name="TableText 3 2 2 21" xfId="34074"/>
    <cellStyle name="TableText 3 2 2 22" xfId="34075"/>
    <cellStyle name="TableText 3 2 2 23" xfId="34076"/>
    <cellStyle name="TableText 3 2 2 24" xfId="34077"/>
    <cellStyle name="TableText 3 2 2 25" xfId="34078"/>
    <cellStyle name="TableText 3 2 2 26" xfId="34079"/>
    <cellStyle name="TableText 3 2 2 27" xfId="34080"/>
    <cellStyle name="TableText 3 2 2 28" xfId="34081"/>
    <cellStyle name="TableText 3 2 2 29" xfId="34082"/>
    <cellStyle name="TableText 3 2 2 3" xfId="34083"/>
    <cellStyle name="TableText 3 2 2 30" xfId="34084"/>
    <cellStyle name="TableText 3 2 2 31" xfId="34085"/>
    <cellStyle name="TableText 3 2 2 32" xfId="34086"/>
    <cellStyle name="TableText 3 2 2 4" xfId="34087"/>
    <cellStyle name="TableText 3 2 2 5" xfId="34088"/>
    <cellStyle name="TableText 3 2 2 6" xfId="34089"/>
    <cellStyle name="TableText 3 2 2 7" xfId="34090"/>
    <cellStyle name="TableText 3 2 2 8" xfId="34091"/>
    <cellStyle name="TableText 3 2 2 9" xfId="34092"/>
    <cellStyle name="TableText 3 2 20" xfId="34093"/>
    <cellStyle name="TableText 3 2 21" xfId="34094"/>
    <cellStyle name="TableText 3 2 22" xfId="34095"/>
    <cellStyle name="TableText 3 2 23" xfId="34096"/>
    <cellStyle name="TableText 3 2 24" xfId="34097"/>
    <cellStyle name="TableText 3 2 25" xfId="34098"/>
    <cellStyle name="TableText 3 2 26" xfId="34099"/>
    <cellStyle name="TableText 3 2 27" xfId="34100"/>
    <cellStyle name="TableText 3 2 28" xfId="34101"/>
    <cellStyle name="TableText 3 2 29" xfId="34102"/>
    <cellStyle name="TableText 3 2 3" xfId="34103"/>
    <cellStyle name="TableText 3 2 30" xfId="34104"/>
    <cellStyle name="TableText 3 2 31" xfId="34105"/>
    <cellStyle name="TableText 3 2 32" xfId="34106"/>
    <cellStyle name="TableText 3 2 33" xfId="34107"/>
    <cellStyle name="TableText 3 2 34" xfId="34108"/>
    <cellStyle name="TableText 3 2 35" xfId="39289"/>
    <cellStyle name="TableText 3 2 4" xfId="34109"/>
    <cellStyle name="TableText 3 2 5" xfId="34110"/>
    <cellStyle name="TableText 3 2 6" xfId="34111"/>
    <cellStyle name="TableText 3 2 7" xfId="34112"/>
    <cellStyle name="TableText 3 2 8" xfId="34113"/>
    <cellStyle name="TableText 3 2 9" xfId="34114"/>
    <cellStyle name="TableText 3 20" xfId="34115"/>
    <cellStyle name="TableText 3 21" xfId="34116"/>
    <cellStyle name="TableText 3 22" xfId="34117"/>
    <cellStyle name="TableText 3 23" xfId="34118"/>
    <cellStyle name="TableText 3 24" xfId="34119"/>
    <cellStyle name="TableText 3 25" xfId="34120"/>
    <cellStyle name="TableText 3 26" xfId="34121"/>
    <cellStyle name="TableText 3 27" xfId="34122"/>
    <cellStyle name="TableText 3 28" xfId="34123"/>
    <cellStyle name="TableText 3 29" xfId="34124"/>
    <cellStyle name="TableText 3 3" xfId="34125"/>
    <cellStyle name="TableText 3 3 10" xfId="34126"/>
    <cellStyle name="TableText 3 3 11" xfId="34127"/>
    <cellStyle name="TableText 3 3 12" xfId="34128"/>
    <cellStyle name="TableText 3 3 13" xfId="34129"/>
    <cellStyle name="TableText 3 3 14" xfId="34130"/>
    <cellStyle name="TableText 3 3 15" xfId="34131"/>
    <cellStyle name="TableText 3 3 16" xfId="34132"/>
    <cellStyle name="TableText 3 3 17" xfId="34133"/>
    <cellStyle name="TableText 3 3 18" xfId="34134"/>
    <cellStyle name="TableText 3 3 19" xfId="34135"/>
    <cellStyle name="TableText 3 3 2" xfId="34136"/>
    <cellStyle name="TableText 3 3 20" xfId="34137"/>
    <cellStyle name="TableText 3 3 21" xfId="34138"/>
    <cellStyle name="TableText 3 3 22" xfId="34139"/>
    <cellStyle name="TableText 3 3 23" xfId="34140"/>
    <cellStyle name="TableText 3 3 24" xfId="34141"/>
    <cellStyle name="TableText 3 3 25" xfId="34142"/>
    <cellStyle name="TableText 3 3 26" xfId="34143"/>
    <cellStyle name="TableText 3 3 27" xfId="34144"/>
    <cellStyle name="TableText 3 3 28" xfId="34145"/>
    <cellStyle name="TableText 3 3 29" xfId="34146"/>
    <cellStyle name="TableText 3 3 3" xfId="34147"/>
    <cellStyle name="TableText 3 3 30" xfId="34148"/>
    <cellStyle name="TableText 3 3 31" xfId="34149"/>
    <cellStyle name="TableText 3 3 32" xfId="34150"/>
    <cellStyle name="TableText 3 3 4" xfId="34151"/>
    <cellStyle name="TableText 3 3 5" xfId="34152"/>
    <cellStyle name="TableText 3 3 6" xfId="34153"/>
    <cellStyle name="TableText 3 3 7" xfId="34154"/>
    <cellStyle name="TableText 3 3 8" xfId="34155"/>
    <cellStyle name="TableText 3 3 9" xfId="34156"/>
    <cellStyle name="TableText 3 30" xfId="34157"/>
    <cellStyle name="TableText 3 31" xfId="34158"/>
    <cellStyle name="TableText 3 32" xfId="34159"/>
    <cellStyle name="TableText 3 33" xfId="34160"/>
    <cellStyle name="TableText 3 34" xfId="34161"/>
    <cellStyle name="TableText 3 35" xfId="34162"/>
    <cellStyle name="TableText 3 36" xfId="39288"/>
    <cellStyle name="TableText 3 4" xfId="34163"/>
    <cellStyle name="TableText 3 5" xfId="34164"/>
    <cellStyle name="TableText 3 6" xfId="34165"/>
    <cellStyle name="TableText 3 7" xfId="34166"/>
    <cellStyle name="TableText 3 8" xfId="34167"/>
    <cellStyle name="TableText 3 9" xfId="34168"/>
    <cellStyle name="TableText 4" xfId="34169"/>
    <cellStyle name="TableText 4 10" xfId="34170"/>
    <cellStyle name="TableText 4 11" xfId="34171"/>
    <cellStyle name="TableText 4 12" xfId="34172"/>
    <cellStyle name="TableText 4 13" xfId="34173"/>
    <cellStyle name="TableText 4 2" xfId="34174"/>
    <cellStyle name="TableText 4 3" xfId="34175"/>
    <cellStyle name="TableText 4 4" xfId="34176"/>
    <cellStyle name="TableText 4 5" xfId="34177"/>
    <cellStyle name="TableText 4 6" xfId="34178"/>
    <cellStyle name="TableText 4 7" xfId="34179"/>
    <cellStyle name="TableText 4 8" xfId="34180"/>
    <cellStyle name="TableText 4 9" xfId="34181"/>
    <cellStyle name="Text" xfId="29"/>
    <cellStyle name="Text 2" xfId="443"/>
    <cellStyle name="Text 2 2" xfId="34182"/>
    <cellStyle name="Text 2 2 10" xfId="34183"/>
    <cellStyle name="Text 2 2 11" xfId="34184"/>
    <cellStyle name="Text 2 2 12" xfId="34185"/>
    <cellStyle name="Text 2 2 13" xfId="34186"/>
    <cellStyle name="Text 2 2 14" xfId="34187"/>
    <cellStyle name="Text 2 2 15" xfId="34188"/>
    <cellStyle name="Text 2 2 16" xfId="34189"/>
    <cellStyle name="Text 2 2 17" xfId="34190"/>
    <cellStyle name="Text 2 2 18" xfId="34191"/>
    <cellStyle name="Text 2 2 19" xfId="34192"/>
    <cellStyle name="Text 2 2 2" xfId="34193"/>
    <cellStyle name="Text 2 2 2 10" xfId="34194"/>
    <cellStyle name="Text 2 2 2 11" xfId="34195"/>
    <cellStyle name="Text 2 2 2 12" xfId="34196"/>
    <cellStyle name="Text 2 2 2 13" xfId="34197"/>
    <cellStyle name="Text 2 2 2 14" xfId="34198"/>
    <cellStyle name="Text 2 2 2 15" xfId="34199"/>
    <cellStyle name="Text 2 2 2 16" xfId="34200"/>
    <cellStyle name="Text 2 2 2 17" xfId="34201"/>
    <cellStyle name="Text 2 2 2 18" xfId="34202"/>
    <cellStyle name="Text 2 2 2 19" xfId="34203"/>
    <cellStyle name="Text 2 2 2 2" xfId="34204"/>
    <cellStyle name="Text 2 2 2 2 10" xfId="34205"/>
    <cellStyle name="Text 2 2 2 2 11" xfId="34206"/>
    <cellStyle name="Text 2 2 2 2 12" xfId="34207"/>
    <cellStyle name="Text 2 2 2 2 13" xfId="34208"/>
    <cellStyle name="Text 2 2 2 2 14" xfId="34209"/>
    <cellStyle name="Text 2 2 2 2 15" xfId="34210"/>
    <cellStyle name="Text 2 2 2 2 16" xfId="34211"/>
    <cellStyle name="Text 2 2 2 2 17" xfId="34212"/>
    <cellStyle name="Text 2 2 2 2 18" xfId="34213"/>
    <cellStyle name="Text 2 2 2 2 19" xfId="34214"/>
    <cellStyle name="Text 2 2 2 2 2" xfId="34215"/>
    <cellStyle name="Text 2 2 2 2 2 10" xfId="34216"/>
    <cellStyle name="Text 2 2 2 2 2 11" xfId="34217"/>
    <cellStyle name="Text 2 2 2 2 2 12" xfId="34218"/>
    <cellStyle name="Text 2 2 2 2 2 13" xfId="34219"/>
    <cellStyle name="Text 2 2 2 2 2 14" xfId="34220"/>
    <cellStyle name="Text 2 2 2 2 2 15" xfId="34221"/>
    <cellStyle name="Text 2 2 2 2 2 16" xfId="34222"/>
    <cellStyle name="Text 2 2 2 2 2 17" xfId="34223"/>
    <cellStyle name="Text 2 2 2 2 2 18" xfId="34224"/>
    <cellStyle name="Text 2 2 2 2 2 19" xfId="34225"/>
    <cellStyle name="Text 2 2 2 2 2 2" xfId="34226"/>
    <cellStyle name="Text 2 2 2 2 2 20" xfId="34227"/>
    <cellStyle name="Text 2 2 2 2 2 21" xfId="34228"/>
    <cellStyle name="Text 2 2 2 2 2 22" xfId="34229"/>
    <cellStyle name="Text 2 2 2 2 2 23" xfId="34230"/>
    <cellStyle name="Text 2 2 2 2 2 24" xfId="34231"/>
    <cellStyle name="Text 2 2 2 2 2 25" xfId="34232"/>
    <cellStyle name="Text 2 2 2 2 2 26" xfId="34233"/>
    <cellStyle name="Text 2 2 2 2 2 27" xfId="34234"/>
    <cellStyle name="Text 2 2 2 2 2 28" xfId="34235"/>
    <cellStyle name="Text 2 2 2 2 2 29" xfId="34236"/>
    <cellStyle name="Text 2 2 2 2 2 3" xfId="34237"/>
    <cellStyle name="Text 2 2 2 2 2 30" xfId="34238"/>
    <cellStyle name="Text 2 2 2 2 2 31" xfId="34239"/>
    <cellStyle name="Text 2 2 2 2 2 32" xfId="34240"/>
    <cellStyle name="Text 2 2 2 2 2 4" xfId="34241"/>
    <cellStyle name="Text 2 2 2 2 2 5" xfId="34242"/>
    <cellStyle name="Text 2 2 2 2 2 6" xfId="34243"/>
    <cellStyle name="Text 2 2 2 2 2 7" xfId="34244"/>
    <cellStyle name="Text 2 2 2 2 2 8" xfId="34245"/>
    <cellStyle name="Text 2 2 2 2 2 9" xfId="34246"/>
    <cellStyle name="Text 2 2 2 2 20" xfId="34247"/>
    <cellStyle name="Text 2 2 2 2 21" xfId="34248"/>
    <cellStyle name="Text 2 2 2 2 22" xfId="34249"/>
    <cellStyle name="Text 2 2 2 2 23" xfId="34250"/>
    <cellStyle name="Text 2 2 2 2 24" xfId="34251"/>
    <cellStyle name="Text 2 2 2 2 25" xfId="34252"/>
    <cellStyle name="Text 2 2 2 2 26" xfId="34253"/>
    <cellStyle name="Text 2 2 2 2 27" xfId="34254"/>
    <cellStyle name="Text 2 2 2 2 28" xfId="34255"/>
    <cellStyle name="Text 2 2 2 2 29" xfId="34256"/>
    <cellStyle name="Text 2 2 2 2 3" xfId="34257"/>
    <cellStyle name="Text 2 2 2 2 30" xfId="34258"/>
    <cellStyle name="Text 2 2 2 2 31" xfId="34259"/>
    <cellStyle name="Text 2 2 2 2 32" xfId="34260"/>
    <cellStyle name="Text 2 2 2 2 33" xfId="34261"/>
    <cellStyle name="Text 2 2 2 2 34" xfId="34262"/>
    <cellStyle name="Text 2 2 2 2 35" xfId="39292"/>
    <cellStyle name="Text 2 2 2 2 4" xfId="34263"/>
    <cellStyle name="Text 2 2 2 2 5" xfId="34264"/>
    <cellStyle name="Text 2 2 2 2 6" xfId="34265"/>
    <cellStyle name="Text 2 2 2 2 7" xfId="34266"/>
    <cellStyle name="Text 2 2 2 2 8" xfId="34267"/>
    <cellStyle name="Text 2 2 2 2 9" xfId="34268"/>
    <cellStyle name="Text 2 2 2 20" xfId="34269"/>
    <cellStyle name="Text 2 2 2 21" xfId="34270"/>
    <cellStyle name="Text 2 2 2 22" xfId="34271"/>
    <cellStyle name="Text 2 2 2 23" xfId="34272"/>
    <cellStyle name="Text 2 2 2 24" xfId="34273"/>
    <cellStyle name="Text 2 2 2 25" xfId="34274"/>
    <cellStyle name="Text 2 2 2 26" xfId="34275"/>
    <cellStyle name="Text 2 2 2 27" xfId="34276"/>
    <cellStyle name="Text 2 2 2 28" xfId="34277"/>
    <cellStyle name="Text 2 2 2 29" xfId="34278"/>
    <cellStyle name="Text 2 2 2 3" xfId="34279"/>
    <cellStyle name="Text 2 2 2 3 10" xfId="34280"/>
    <cellStyle name="Text 2 2 2 3 11" xfId="34281"/>
    <cellStyle name="Text 2 2 2 3 12" xfId="34282"/>
    <cellStyle name="Text 2 2 2 3 13" xfId="34283"/>
    <cellStyle name="Text 2 2 2 3 14" xfId="34284"/>
    <cellStyle name="Text 2 2 2 3 15" xfId="34285"/>
    <cellStyle name="Text 2 2 2 3 16" xfId="34286"/>
    <cellStyle name="Text 2 2 2 3 17" xfId="34287"/>
    <cellStyle name="Text 2 2 2 3 18" xfId="34288"/>
    <cellStyle name="Text 2 2 2 3 19" xfId="34289"/>
    <cellStyle name="Text 2 2 2 3 2" xfId="34290"/>
    <cellStyle name="Text 2 2 2 3 20" xfId="34291"/>
    <cellStyle name="Text 2 2 2 3 21" xfId="34292"/>
    <cellStyle name="Text 2 2 2 3 22" xfId="34293"/>
    <cellStyle name="Text 2 2 2 3 23" xfId="34294"/>
    <cellStyle name="Text 2 2 2 3 24" xfId="34295"/>
    <cellStyle name="Text 2 2 2 3 25" xfId="34296"/>
    <cellStyle name="Text 2 2 2 3 26" xfId="34297"/>
    <cellStyle name="Text 2 2 2 3 27" xfId="34298"/>
    <cellStyle name="Text 2 2 2 3 28" xfId="34299"/>
    <cellStyle name="Text 2 2 2 3 29" xfId="34300"/>
    <cellStyle name="Text 2 2 2 3 3" xfId="34301"/>
    <cellStyle name="Text 2 2 2 3 30" xfId="34302"/>
    <cellStyle name="Text 2 2 2 3 31" xfId="34303"/>
    <cellStyle name="Text 2 2 2 3 32" xfId="34304"/>
    <cellStyle name="Text 2 2 2 3 4" xfId="34305"/>
    <cellStyle name="Text 2 2 2 3 5" xfId="34306"/>
    <cellStyle name="Text 2 2 2 3 6" xfId="34307"/>
    <cellStyle name="Text 2 2 2 3 7" xfId="34308"/>
    <cellStyle name="Text 2 2 2 3 8" xfId="34309"/>
    <cellStyle name="Text 2 2 2 3 9" xfId="34310"/>
    <cellStyle name="Text 2 2 2 30" xfId="34311"/>
    <cellStyle name="Text 2 2 2 31" xfId="34312"/>
    <cellStyle name="Text 2 2 2 32" xfId="34313"/>
    <cellStyle name="Text 2 2 2 33" xfId="34314"/>
    <cellStyle name="Text 2 2 2 34" xfId="34315"/>
    <cellStyle name="Text 2 2 2 35" xfId="34316"/>
    <cellStyle name="Text 2 2 2 36" xfId="39291"/>
    <cellStyle name="Text 2 2 2 4" xfId="34317"/>
    <cellStyle name="Text 2 2 2 5" xfId="34318"/>
    <cellStyle name="Text 2 2 2 6" xfId="34319"/>
    <cellStyle name="Text 2 2 2 7" xfId="34320"/>
    <cellStyle name="Text 2 2 2 8" xfId="34321"/>
    <cellStyle name="Text 2 2 2 9" xfId="34322"/>
    <cellStyle name="Text 2 2 20" xfId="34323"/>
    <cellStyle name="Text 2 2 21" xfId="34324"/>
    <cellStyle name="Text 2 2 22" xfId="34325"/>
    <cellStyle name="Text 2 2 23" xfId="34326"/>
    <cellStyle name="Text 2 2 24" xfId="34327"/>
    <cellStyle name="Text 2 2 25" xfId="34328"/>
    <cellStyle name="Text 2 2 26" xfId="34329"/>
    <cellStyle name="Text 2 2 27" xfId="34330"/>
    <cellStyle name="Text 2 2 28" xfId="34331"/>
    <cellStyle name="Text 2 2 29" xfId="34332"/>
    <cellStyle name="Text 2 2 3" xfId="34333"/>
    <cellStyle name="Text 2 2 3 10" xfId="34334"/>
    <cellStyle name="Text 2 2 3 11" xfId="34335"/>
    <cellStyle name="Text 2 2 3 12" xfId="34336"/>
    <cellStyle name="Text 2 2 3 13" xfId="34337"/>
    <cellStyle name="Text 2 2 3 14" xfId="34338"/>
    <cellStyle name="Text 2 2 3 15" xfId="34339"/>
    <cellStyle name="Text 2 2 3 16" xfId="34340"/>
    <cellStyle name="Text 2 2 3 17" xfId="34341"/>
    <cellStyle name="Text 2 2 3 18" xfId="34342"/>
    <cellStyle name="Text 2 2 3 19" xfId="34343"/>
    <cellStyle name="Text 2 2 3 2" xfId="34344"/>
    <cellStyle name="Text 2 2 3 2 10" xfId="34345"/>
    <cellStyle name="Text 2 2 3 2 11" xfId="34346"/>
    <cellStyle name="Text 2 2 3 2 12" xfId="34347"/>
    <cellStyle name="Text 2 2 3 2 13" xfId="34348"/>
    <cellStyle name="Text 2 2 3 2 14" xfId="34349"/>
    <cellStyle name="Text 2 2 3 2 15" xfId="34350"/>
    <cellStyle name="Text 2 2 3 2 16" xfId="34351"/>
    <cellStyle name="Text 2 2 3 2 17" xfId="34352"/>
    <cellStyle name="Text 2 2 3 2 18" xfId="34353"/>
    <cellStyle name="Text 2 2 3 2 19" xfId="34354"/>
    <cellStyle name="Text 2 2 3 2 2" xfId="34355"/>
    <cellStyle name="Text 2 2 3 2 2 10" xfId="34356"/>
    <cellStyle name="Text 2 2 3 2 2 11" xfId="34357"/>
    <cellStyle name="Text 2 2 3 2 2 12" xfId="34358"/>
    <cellStyle name="Text 2 2 3 2 2 13" xfId="34359"/>
    <cellStyle name="Text 2 2 3 2 2 14" xfId="34360"/>
    <cellStyle name="Text 2 2 3 2 2 15" xfId="34361"/>
    <cellStyle name="Text 2 2 3 2 2 16" xfId="34362"/>
    <cellStyle name="Text 2 2 3 2 2 17" xfId="34363"/>
    <cellStyle name="Text 2 2 3 2 2 18" xfId="34364"/>
    <cellStyle name="Text 2 2 3 2 2 19" xfId="34365"/>
    <cellStyle name="Text 2 2 3 2 2 2" xfId="34366"/>
    <cellStyle name="Text 2 2 3 2 2 20" xfId="34367"/>
    <cellStyle name="Text 2 2 3 2 2 21" xfId="34368"/>
    <cellStyle name="Text 2 2 3 2 2 22" xfId="34369"/>
    <cellStyle name="Text 2 2 3 2 2 23" xfId="34370"/>
    <cellStyle name="Text 2 2 3 2 2 24" xfId="34371"/>
    <cellStyle name="Text 2 2 3 2 2 25" xfId="34372"/>
    <cellStyle name="Text 2 2 3 2 2 26" xfId="34373"/>
    <cellStyle name="Text 2 2 3 2 2 27" xfId="34374"/>
    <cellStyle name="Text 2 2 3 2 2 28" xfId="34375"/>
    <cellStyle name="Text 2 2 3 2 2 29" xfId="34376"/>
    <cellStyle name="Text 2 2 3 2 2 3" xfId="34377"/>
    <cellStyle name="Text 2 2 3 2 2 30" xfId="34378"/>
    <cellStyle name="Text 2 2 3 2 2 31" xfId="34379"/>
    <cellStyle name="Text 2 2 3 2 2 32" xfId="34380"/>
    <cellStyle name="Text 2 2 3 2 2 4" xfId="34381"/>
    <cellStyle name="Text 2 2 3 2 2 5" xfId="34382"/>
    <cellStyle name="Text 2 2 3 2 2 6" xfId="34383"/>
    <cellStyle name="Text 2 2 3 2 2 7" xfId="34384"/>
    <cellStyle name="Text 2 2 3 2 2 8" xfId="34385"/>
    <cellStyle name="Text 2 2 3 2 2 9" xfId="34386"/>
    <cellStyle name="Text 2 2 3 2 20" xfId="34387"/>
    <cellStyle name="Text 2 2 3 2 21" xfId="34388"/>
    <cellStyle name="Text 2 2 3 2 22" xfId="34389"/>
    <cellStyle name="Text 2 2 3 2 23" xfId="34390"/>
    <cellStyle name="Text 2 2 3 2 24" xfId="34391"/>
    <cellStyle name="Text 2 2 3 2 25" xfId="34392"/>
    <cellStyle name="Text 2 2 3 2 26" xfId="34393"/>
    <cellStyle name="Text 2 2 3 2 27" xfId="34394"/>
    <cellStyle name="Text 2 2 3 2 28" xfId="34395"/>
    <cellStyle name="Text 2 2 3 2 29" xfId="34396"/>
    <cellStyle name="Text 2 2 3 2 3" xfId="34397"/>
    <cellStyle name="Text 2 2 3 2 30" xfId="34398"/>
    <cellStyle name="Text 2 2 3 2 31" xfId="34399"/>
    <cellStyle name="Text 2 2 3 2 32" xfId="34400"/>
    <cellStyle name="Text 2 2 3 2 33" xfId="34401"/>
    <cellStyle name="Text 2 2 3 2 34" xfId="34402"/>
    <cellStyle name="Text 2 2 3 2 35" xfId="39294"/>
    <cellStyle name="Text 2 2 3 2 4" xfId="34403"/>
    <cellStyle name="Text 2 2 3 2 5" xfId="34404"/>
    <cellStyle name="Text 2 2 3 2 6" xfId="34405"/>
    <cellStyle name="Text 2 2 3 2 7" xfId="34406"/>
    <cellStyle name="Text 2 2 3 2 8" xfId="34407"/>
    <cellStyle name="Text 2 2 3 2 9" xfId="34408"/>
    <cellStyle name="Text 2 2 3 20" xfId="34409"/>
    <cellStyle name="Text 2 2 3 21" xfId="34410"/>
    <cellStyle name="Text 2 2 3 22" xfId="34411"/>
    <cellStyle name="Text 2 2 3 23" xfId="34412"/>
    <cellStyle name="Text 2 2 3 24" xfId="34413"/>
    <cellStyle name="Text 2 2 3 25" xfId="34414"/>
    <cellStyle name="Text 2 2 3 26" xfId="34415"/>
    <cellStyle name="Text 2 2 3 27" xfId="34416"/>
    <cellStyle name="Text 2 2 3 28" xfId="34417"/>
    <cellStyle name="Text 2 2 3 29" xfId="34418"/>
    <cellStyle name="Text 2 2 3 3" xfId="34419"/>
    <cellStyle name="Text 2 2 3 3 10" xfId="34420"/>
    <cellStyle name="Text 2 2 3 3 11" xfId="34421"/>
    <cellStyle name="Text 2 2 3 3 12" xfId="34422"/>
    <cellStyle name="Text 2 2 3 3 13" xfId="34423"/>
    <cellStyle name="Text 2 2 3 3 14" xfId="34424"/>
    <cellStyle name="Text 2 2 3 3 15" xfId="34425"/>
    <cellStyle name="Text 2 2 3 3 16" xfId="34426"/>
    <cellStyle name="Text 2 2 3 3 17" xfId="34427"/>
    <cellStyle name="Text 2 2 3 3 18" xfId="34428"/>
    <cellStyle name="Text 2 2 3 3 19" xfId="34429"/>
    <cellStyle name="Text 2 2 3 3 2" xfId="34430"/>
    <cellStyle name="Text 2 2 3 3 20" xfId="34431"/>
    <cellStyle name="Text 2 2 3 3 21" xfId="34432"/>
    <cellStyle name="Text 2 2 3 3 22" xfId="34433"/>
    <cellStyle name="Text 2 2 3 3 23" xfId="34434"/>
    <cellStyle name="Text 2 2 3 3 24" xfId="34435"/>
    <cellStyle name="Text 2 2 3 3 25" xfId="34436"/>
    <cellStyle name="Text 2 2 3 3 26" xfId="34437"/>
    <cellStyle name="Text 2 2 3 3 27" xfId="34438"/>
    <cellStyle name="Text 2 2 3 3 28" xfId="34439"/>
    <cellStyle name="Text 2 2 3 3 29" xfId="34440"/>
    <cellStyle name="Text 2 2 3 3 3" xfId="34441"/>
    <cellStyle name="Text 2 2 3 3 30" xfId="34442"/>
    <cellStyle name="Text 2 2 3 3 31" xfId="34443"/>
    <cellStyle name="Text 2 2 3 3 32" xfId="34444"/>
    <cellStyle name="Text 2 2 3 3 4" xfId="34445"/>
    <cellStyle name="Text 2 2 3 3 5" xfId="34446"/>
    <cellStyle name="Text 2 2 3 3 6" xfId="34447"/>
    <cellStyle name="Text 2 2 3 3 7" xfId="34448"/>
    <cellStyle name="Text 2 2 3 3 8" xfId="34449"/>
    <cellStyle name="Text 2 2 3 3 9" xfId="34450"/>
    <cellStyle name="Text 2 2 3 30" xfId="34451"/>
    <cellStyle name="Text 2 2 3 31" xfId="34452"/>
    <cellStyle name="Text 2 2 3 32" xfId="34453"/>
    <cellStyle name="Text 2 2 3 33" xfId="34454"/>
    <cellStyle name="Text 2 2 3 34" xfId="34455"/>
    <cellStyle name="Text 2 2 3 35" xfId="34456"/>
    <cellStyle name="Text 2 2 3 36" xfId="39293"/>
    <cellStyle name="Text 2 2 3 4" xfId="34457"/>
    <cellStyle name="Text 2 2 3 5" xfId="34458"/>
    <cellStyle name="Text 2 2 3 6" xfId="34459"/>
    <cellStyle name="Text 2 2 3 7" xfId="34460"/>
    <cellStyle name="Text 2 2 3 8" xfId="34461"/>
    <cellStyle name="Text 2 2 3 9" xfId="34462"/>
    <cellStyle name="Text 2 2 30" xfId="34463"/>
    <cellStyle name="Text 2 2 31" xfId="34464"/>
    <cellStyle name="Text 2 2 32" xfId="34465"/>
    <cellStyle name="Text 2 2 33" xfId="34466"/>
    <cellStyle name="Text 2 2 34" xfId="34467"/>
    <cellStyle name="Text 2 2 35" xfId="34468"/>
    <cellStyle name="Text 2 2 36" xfId="34469"/>
    <cellStyle name="Text 2 2 37" xfId="34470"/>
    <cellStyle name="Text 2 2 38" xfId="34471"/>
    <cellStyle name="Text 2 2 39" xfId="34472"/>
    <cellStyle name="Text 2 2 4" xfId="34473"/>
    <cellStyle name="Text 2 2 40" xfId="39290"/>
    <cellStyle name="Text 2 2 5" xfId="34474"/>
    <cellStyle name="Text 2 2 5 10" xfId="34475"/>
    <cellStyle name="Text 2 2 5 11" xfId="34476"/>
    <cellStyle name="Text 2 2 5 12" xfId="34477"/>
    <cellStyle name="Text 2 2 5 13" xfId="34478"/>
    <cellStyle name="Text 2 2 5 14" xfId="34479"/>
    <cellStyle name="Text 2 2 5 15" xfId="34480"/>
    <cellStyle name="Text 2 2 5 16" xfId="34481"/>
    <cellStyle name="Text 2 2 5 17" xfId="34482"/>
    <cellStyle name="Text 2 2 5 18" xfId="34483"/>
    <cellStyle name="Text 2 2 5 19" xfId="34484"/>
    <cellStyle name="Text 2 2 5 2" xfId="34485"/>
    <cellStyle name="Text 2 2 5 2 10" xfId="34486"/>
    <cellStyle name="Text 2 2 5 2 11" xfId="34487"/>
    <cellStyle name="Text 2 2 5 2 12" xfId="34488"/>
    <cellStyle name="Text 2 2 5 2 13" xfId="34489"/>
    <cellStyle name="Text 2 2 5 2 14" xfId="34490"/>
    <cellStyle name="Text 2 2 5 2 15" xfId="34491"/>
    <cellStyle name="Text 2 2 5 2 16" xfId="34492"/>
    <cellStyle name="Text 2 2 5 2 17" xfId="34493"/>
    <cellStyle name="Text 2 2 5 2 18" xfId="34494"/>
    <cellStyle name="Text 2 2 5 2 19" xfId="34495"/>
    <cellStyle name="Text 2 2 5 2 2" xfId="34496"/>
    <cellStyle name="Text 2 2 5 2 2 10" xfId="34497"/>
    <cellStyle name="Text 2 2 5 2 2 11" xfId="34498"/>
    <cellStyle name="Text 2 2 5 2 2 12" xfId="34499"/>
    <cellStyle name="Text 2 2 5 2 2 13" xfId="34500"/>
    <cellStyle name="Text 2 2 5 2 2 14" xfId="34501"/>
    <cellStyle name="Text 2 2 5 2 2 15" xfId="34502"/>
    <cellStyle name="Text 2 2 5 2 2 16" xfId="34503"/>
    <cellStyle name="Text 2 2 5 2 2 17" xfId="34504"/>
    <cellStyle name="Text 2 2 5 2 2 18" xfId="34505"/>
    <cellStyle name="Text 2 2 5 2 2 19" xfId="34506"/>
    <cellStyle name="Text 2 2 5 2 2 2" xfId="34507"/>
    <cellStyle name="Text 2 2 5 2 2 20" xfId="34508"/>
    <cellStyle name="Text 2 2 5 2 2 21" xfId="34509"/>
    <cellStyle name="Text 2 2 5 2 2 22" xfId="34510"/>
    <cellStyle name="Text 2 2 5 2 2 23" xfId="34511"/>
    <cellStyle name="Text 2 2 5 2 2 24" xfId="34512"/>
    <cellStyle name="Text 2 2 5 2 2 25" xfId="34513"/>
    <cellStyle name="Text 2 2 5 2 2 26" xfId="34514"/>
    <cellStyle name="Text 2 2 5 2 2 27" xfId="34515"/>
    <cellStyle name="Text 2 2 5 2 2 28" xfId="34516"/>
    <cellStyle name="Text 2 2 5 2 2 29" xfId="34517"/>
    <cellStyle name="Text 2 2 5 2 2 3" xfId="34518"/>
    <cellStyle name="Text 2 2 5 2 2 30" xfId="34519"/>
    <cellStyle name="Text 2 2 5 2 2 31" xfId="34520"/>
    <cellStyle name="Text 2 2 5 2 2 32" xfId="34521"/>
    <cellStyle name="Text 2 2 5 2 2 4" xfId="34522"/>
    <cellStyle name="Text 2 2 5 2 2 5" xfId="34523"/>
    <cellStyle name="Text 2 2 5 2 2 6" xfId="34524"/>
    <cellStyle name="Text 2 2 5 2 2 7" xfId="34525"/>
    <cellStyle name="Text 2 2 5 2 2 8" xfId="34526"/>
    <cellStyle name="Text 2 2 5 2 2 9" xfId="34527"/>
    <cellStyle name="Text 2 2 5 2 20" xfId="34528"/>
    <cellStyle name="Text 2 2 5 2 21" xfId="34529"/>
    <cellStyle name="Text 2 2 5 2 22" xfId="34530"/>
    <cellStyle name="Text 2 2 5 2 23" xfId="34531"/>
    <cellStyle name="Text 2 2 5 2 24" xfId="34532"/>
    <cellStyle name="Text 2 2 5 2 25" xfId="34533"/>
    <cellStyle name="Text 2 2 5 2 26" xfId="34534"/>
    <cellStyle name="Text 2 2 5 2 27" xfId="34535"/>
    <cellStyle name="Text 2 2 5 2 28" xfId="34536"/>
    <cellStyle name="Text 2 2 5 2 29" xfId="34537"/>
    <cellStyle name="Text 2 2 5 2 3" xfId="34538"/>
    <cellStyle name="Text 2 2 5 2 30" xfId="34539"/>
    <cellStyle name="Text 2 2 5 2 31" xfId="34540"/>
    <cellStyle name="Text 2 2 5 2 32" xfId="34541"/>
    <cellStyle name="Text 2 2 5 2 33" xfId="34542"/>
    <cellStyle name="Text 2 2 5 2 34" xfId="34543"/>
    <cellStyle name="Text 2 2 5 2 35" xfId="39296"/>
    <cellStyle name="Text 2 2 5 2 4" xfId="34544"/>
    <cellStyle name="Text 2 2 5 2 5" xfId="34545"/>
    <cellStyle name="Text 2 2 5 2 6" xfId="34546"/>
    <cellStyle name="Text 2 2 5 2 7" xfId="34547"/>
    <cellStyle name="Text 2 2 5 2 8" xfId="34548"/>
    <cellStyle name="Text 2 2 5 2 9" xfId="34549"/>
    <cellStyle name="Text 2 2 5 20" xfId="34550"/>
    <cellStyle name="Text 2 2 5 21" xfId="34551"/>
    <cellStyle name="Text 2 2 5 22" xfId="34552"/>
    <cellStyle name="Text 2 2 5 23" xfId="34553"/>
    <cellStyle name="Text 2 2 5 24" xfId="34554"/>
    <cellStyle name="Text 2 2 5 25" xfId="34555"/>
    <cellStyle name="Text 2 2 5 26" xfId="34556"/>
    <cellStyle name="Text 2 2 5 27" xfId="34557"/>
    <cellStyle name="Text 2 2 5 28" xfId="34558"/>
    <cellStyle name="Text 2 2 5 29" xfId="34559"/>
    <cellStyle name="Text 2 2 5 3" xfId="34560"/>
    <cellStyle name="Text 2 2 5 3 10" xfId="34561"/>
    <cellStyle name="Text 2 2 5 3 11" xfId="34562"/>
    <cellStyle name="Text 2 2 5 3 12" xfId="34563"/>
    <cellStyle name="Text 2 2 5 3 13" xfId="34564"/>
    <cellStyle name="Text 2 2 5 3 14" xfId="34565"/>
    <cellStyle name="Text 2 2 5 3 15" xfId="34566"/>
    <cellStyle name="Text 2 2 5 3 16" xfId="34567"/>
    <cellStyle name="Text 2 2 5 3 17" xfId="34568"/>
    <cellStyle name="Text 2 2 5 3 18" xfId="34569"/>
    <cellStyle name="Text 2 2 5 3 19" xfId="34570"/>
    <cellStyle name="Text 2 2 5 3 2" xfId="34571"/>
    <cellStyle name="Text 2 2 5 3 2 10" xfId="34572"/>
    <cellStyle name="Text 2 2 5 3 2 11" xfId="34573"/>
    <cellStyle name="Text 2 2 5 3 2 12" xfId="34574"/>
    <cellStyle name="Text 2 2 5 3 2 13" xfId="34575"/>
    <cellStyle name="Text 2 2 5 3 2 14" xfId="34576"/>
    <cellStyle name="Text 2 2 5 3 2 15" xfId="34577"/>
    <cellStyle name="Text 2 2 5 3 2 16" xfId="34578"/>
    <cellStyle name="Text 2 2 5 3 2 17" xfId="34579"/>
    <cellStyle name="Text 2 2 5 3 2 18" xfId="34580"/>
    <cellStyle name="Text 2 2 5 3 2 19" xfId="34581"/>
    <cellStyle name="Text 2 2 5 3 2 2" xfId="34582"/>
    <cellStyle name="Text 2 2 5 3 2 20" xfId="34583"/>
    <cellStyle name="Text 2 2 5 3 2 21" xfId="34584"/>
    <cellStyle name="Text 2 2 5 3 2 22" xfId="34585"/>
    <cellStyle name="Text 2 2 5 3 2 23" xfId="34586"/>
    <cellStyle name="Text 2 2 5 3 2 24" xfId="34587"/>
    <cellStyle name="Text 2 2 5 3 2 25" xfId="34588"/>
    <cellStyle name="Text 2 2 5 3 2 26" xfId="34589"/>
    <cellStyle name="Text 2 2 5 3 2 27" xfId="34590"/>
    <cellStyle name="Text 2 2 5 3 2 28" xfId="34591"/>
    <cellStyle name="Text 2 2 5 3 2 29" xfId="34592"/>
    <cellStyle name="Text 2 2 5 3 2 3" xfId="34593"/>
    <cellStyle name="Text 2 2 5 3 2 30" xfId="34594"/>
    <cellStyle name="Text 2 2 5 3 2 31" xfId="34595"/>
    <cellStyle name="Text 2 2 5 3 2 32" xfId="34596"/>
    <cellStyle name="Text 2 2 5 3 2 4" xfId="34597"/>
    <cellStyle name="Text 2 2 5 3 2 5" xfId="34598"/>
    <cellStyle name="Text 2 2 5 3 2 6" xfId="34599"/>
    <cellStyle name="Text 2 2 5 3 2 7" xfId="34600"/>
    <cellStyle name="Text 2 2 5 3 2 8" xfId="34601"/>
    <cellStyle name="Text 2 2 5 3 2 9" xfId="34602"/>
    <cellStyle name="Text 2 2 5 3 20" xfId="34603"/>
    <cellStyle name="Text 2 2 5 3 21" xfId="34604"/>
    <cellStyle name="Text 2 2 5 3 22" xfId="34605"/>
    <cellStyle name="Text 2 2 5 3 23" xfId="34606"/>
    <cellStyle name="Text 2 2 5 3 24" xfId="34607"/>
    <cellStyle name="Text 2 2 5 3 25" xfId="34608"/>
    <cellStyle name="Text 2 2 5 3 26" xfId="34609"/>
    <cellStyle name="Text 2 2 5 3 27" xfId="34610"/>
    <cellStyle name="Text 2 2 5 3 28" xfId="34611"/>
    <cellStyle name="Text 2 2 5 3 29" xfId="34612"/>
    <cellStyle name="Text 2 2 5 3 3" xfId="34613"/>
    <cellStyle name="Text 2 2 5 3 30" xfId="34614"/>
    <cellStyle name="Text 2 2 5 3 31" xfId="34615"/>
    <cellStyle name="Text 2 2 5 3 32" xfId="34616"/>
    <cellStyle name="Text 2 2 5 3 33" xfId="34617"/>
    <cellStyle name="Text 2 2 5 3 34" xfId="34618"/>
    <cellStyle name="Text 2 2 5 3 35" xfId="39297"/>
    <cellStyle name="Text 2 2 5 3 4" xfId="34619"/>
    <cellStyle name="Text 2 2 5 3 5" xfId="34620"/>
    <cellStyle name="Text 2 2 5 3 6" xfId="34621"/>
    <cellStyle name="Text 2 2 5 3 7" xfId="34622"/>
    <cellStyle name="Text 2 2 5 3 8" xfId="34623"/>
    <cellStyle name="Text 2 2 5 3 9" xfId="34624"/>
    <cellStyle name="Text 2 2 5 30" xfId="34625"/>
    <cellStyle name="Text 2 2 5 31" xfId="34626"/>
    <cellStyle name="Text 2 2 5 32" xfId="34627"/>
    <cellStyle name="Text 2 2 5 33" xfId="34628"/>
    <cellStyle name="Text 2 2 5 34" xfId="34629"/>
    <cellStyle name="Text 2 2 5 35" xfId="34630"/>
    <cellStyle name="Text 2 2 5 36" xfId="34631"/>
    <cellStyle name="Text 2 2 5 37" xfId="39295"/>
    <cellStyle name="Text 2 2 5 4" xfId="34632"/>
    <cellStyle name="Text 2 2 5 4 10" xfId="34633"/>
    <cellStyle name="Text 2 2 5 4 11" xfId="34634"/>
    <cellStyle name="Text 2 2 5 4 12" xfId="34635"/>
    <cellStyle name="Text 2 2 5 4 13" xfId="34636"/>
    <cellStyle name="Text 2 2 5 4 14" xfId="39917"/>
    <cellStyle name="Text 2 2 5 4 2" xfId="34637"/>
    <cellStyle name="Text 2 2 5 4 3" xfId="34638"/>
    <cellStyle name="Text 2 2 5 4 4" xfId="34639"/>
    <cellStyle name="Text 2 2 5 4 5" xfId="34640"/>
    <cellStyle name="Text 2 2 5 4 6" xfId="34641"/>
    <cellStyle name="Text 2 2 5 4 7" xfId="34642"/>
    <cellStyle name="Text 2 2 5 4 8" xfId="34643"/>
    <cellStyle name="Text 2 2 5 4 9" xfId="34644"/>
    <cellStyle name="Text 2 2 5 5" xfId="34645"/>
    <cellStyle name="Text 2 2 5 6" xfId="34646"/>
    <cellStyle name="Text 2 2 5 7" xfId="34647"/>
    <cellStyle name="Text 2 2 5 8" xfId="34648"/>
    <cellStyle name="Text 2 2 5 9" xfId="34649"/>
    <cellStyle name="Text 2 2 6" xfId="34650"/>
    <cellStyle name="Text 2 2 6 10" xfId="34651"/>
    <cellStyle name="Text 2 2 6 11" xfId="34652"/>
    <cellStyle name="Text 2 2 6 12" xfId="34653"/>
    <cellStyle name="Text 2 2 6 13" xfId="34654"/>
    <cellStyle name="Text 2 2 6 14" xfId="34655"/>
    <cellStyle name="Text 2 2 6 15" xfId="34656"/>
    <cellStyle name="Text 2 2 6 16" xfId="34657"/>
    <cellStyle name="Text 2 2 6 17" xfId="34658"/>
    <cellStyle name="Text 2 2 6 18" xfId="34659"/>
    <cellStyle name="Text 2 2 6 19" xfId="34660"/>
    <cellStyle name="Text 2 2 6 2" xfId="34661"/>
    <cellStyle name="Text 2 2 6 2 10" xfId="34662"/>
    <cellStyle name="Text 2 2 6 2 11" xfId="34663"/>
    <cellStyle name="Text 2 2 6 2 12" xfId="34664"/>
    <cellStyle name="Text 2 2 6 2 13" xfId="34665"/>
    <cellStyle name="Text 2 2 6 2 14" xfId="34666"/>
    <cellStyle name="Text 2 2 6 2 15" xfId="34667"/>
    <cellStyle name="Text 2 2 6 2 16" xfId="34668"/>
    <cellStyle name="Text 2 2 6 2 17" xfId="34669"/>
    <cellStyle name="Text 2 2 6 2 18" xfId="34670"/>
    <cellStyle name="Text 2 2 6 2 19" xfId="34671"/>
    <cellStyle name="Text 2 2 6 2 2" xfId="34672"/>
    <cellStyle name="Text 2 2 6 2 20" xfId="34673"/>
    <cellStyle name="Text 2 2 6 2 21" xfId="34674"/>
    <cellStyle name="Text 2 2 6 2 22" xfId="34675"/>
    <cellStyle name="Text 2 2 6 2 23" xfId="34676"/>
    <cellStyle name="Text 2 2 6 2 24" xfId="34677"/>
    <cellStyle name="Text 2 2 6 2 25" xfId="34678"/>
    <cellStyle name="Text 2 2 6 2 26" xfId="34679"/>
    <cellStyle name="Text 2 2 6 2 27" xfId="34680"/>
    <cellStyle name="Text 2 2 6 2 28" xfId="34681"/>
    <cellStyle name="Text 2 2 6 2 29" xfId="34682"/>
    <cellStyle name="Text 2 2 6 2 3" xfId="34683"/>
    <cellStyle name="Text 2 2 6 2 30" xfId="34684"/>
    <cellStyle name="Text 2 2 6 2 31" xfId="34685"/>
    <cellStyle name="Text 2 2 6 2 32" xfId="34686"/>
    <cellStyle name="Text 2 2 6 2 4" xfId="34687"/>
    <cellStyle name="Text 2 2 6 2 5" xfId="34688"/>
    <cellStyle name="Text 2 2 6 2 6" xfId="34689"/>
    <cellStyle name="Text 2 2 6 2 7" xfId="34690"/>
    <cellStyle name="Text 2 2 6 2 8" xfId="34691"/>
    <cellStyle name="Text 2 2 6 2 9" xfId="34692"/>
    <cellStyle name="Text 2 2 6 20" xfId="34693"/>
    <cellStyle name="Text 2 2 6 21" xfId="34694"/>
    <cellStyle name="Text 2 2 6 22" xfId="34695"/>
    <cellStyle name="Text 2 2 6 23" xfId="34696"/>
    <cellStyle name="Text 2 2 6 24" xfId="34697"/>
    <cellStyle name="Text 2 2 6 25" xfId="34698"/>
    <cellStyle name="Text 2 2 6 26" xfId="34699"/>
    <cellStyle name="Text 2 2 6 27" xfId="34700"/>
    <cellStyle name="Text 2 2 6 28" xfId="34701"/>
    <cellStyle name="Text 2 2 6 29" xfId="34702"/>
    <cellStyle name="Text 2 2 6 3" xfId="34703"/>
    <cellStyle name="Text 2 2 6 30" xfId="34704"/>
    <cellStyle name="Text 2 2 6 31" xfId="34705"/>
    <cellStyle name="Text 2 2 6 32" xfId="34706"/>
    <cellStyle name="Text 2 2 6 33" xfId="34707"/>
    <cellStyle name="Text 2 2 6 34" xfId="34708"/>
    <cellStyle name="Text 2 2 6 35" xfId="39298"/>
    <cellStyle name="Text 2 2 6 4" xfId="34709"/>
    <cellStyle name="Text 2 2 6 5" xfId="34710"/>
    <cellStyle name="Text 2 2 6 6" xfId="34711"/>
    <cellStyle name="Text 2 2 6 7" xfId="34712"/>
    <cellStyle name="Text 2 2 6 8" xfId="34713"/>
    <cellStyle name="Text 2 2 6 9" xfId="34714"/>
    <cellStyle name="Text 2 2 7" xfId="34715"/>
    <cellStyle name="Text 2 2 7 10" xfId="34716"/>
    <cellStyle name="Text 2 2 7 11" xfId="34717"/>
    <cellStyle name="Text 2 2 7 12" xfId="34718"/>
    <cellStyle name="Text 2 2 7 13" xfId="34719"/>
    <cellStyle name="Text 2 2 7 14" xfId="34720"/>
    <cellStyle name="Text 2 2 7 15" xfId="34721"/>
    <cellStyle name="Text 2 2 7 16" xfId="34722"/>
    <cellStyle name="Text 2 2 7 17" xfId="34723"/>
    <cellStyle name="Text 2 2 7 18" xfId="34724"/>
    <cellStyle name="Text 2 2 7 19" xfId="34725"/>
    <cellStyle name="Text 2 2 7 2" xfId="34726"/>
    <cellStyle name="Text 2 2 7 20" xfId="34727"/>
    <cellStyle name="Text 2 2 7 21" xfId="34728"/>
    <cellStyle name="Text 2 2 7 22" xfId="34729"/>
    <cellStyle name="Text 2 2 7 23" xfId="34730"/>
    <cellStyle name="Text 2 2 7 24" xfId="34731"/>
    <cellStyle name="Text 2 2 7 25" xfId="34732"/>
    <cellStyle name="Text 2 2 7 26" xfId="34733"/>
    <cellStyle name="Text 2 2 7 27" xfId="34734"/>
    <cellStyle name="Text 2 2 7 28" xfId="34735"/>
    <cellStyle name="Text 2 2 7 29" xfId="34736"/>
    <cellStyle name="Text 2 2 7 3" xfId="34737"/>
    <cellStyle name="Text 2 2 7 30" xfId="34738"/>
    <cellStyle name="Text 2 2 7 31" xfId="34739"/>
    <cellStyle name="Text 2 2 7 32" xfId="34740"/>
    <cellStyle name="Text 2 2 7 4" xfId="34741"/>
    <cellStyle name="Text 2 2 7 5" xfId="34742"/>
    <cellStyle name="Text 2 2 7 6" xfId="34743"/>
    <cellStyle name="Text 2 2 7 7" xfId="34744"/>
    <cellStyle name="Text 2 2 7 8" xfId="34745"/>
    <cellStyle name="Text 2 2 7 9" xfId="34746"/>
    <cellStyle name="Text 2 2 8" xfId="34747"/>
    <cellStyle name="Text 2 2 9" xfId="34748"/>
    <cellStyle name="Text 2 3" xfId="34749"/>
    <cellStyle name="Text 2 3 10" xfId="34750"/>
    <cellStyle name="Text 2 3 11" xfId="34751"/>
    <cellStyle name="Text 2 3 12" xfId="34752"/>
    <cellStyle name="Text 2 3 13" xfId="34753"/>
    <cellStyle name="Text 2 3 14" xfId="39581"/>
    <cellStyle name="Text 2 3 2" xfId="34754"/>
    <cellStyle name="Text 2 3 3" xfId="34755"/>
    <cellStyle name="Text 2 3 4" xfId="34756"/>
    <cellStyle name="Text 2 3 5" xfId="34757"/>
    <cellStyle name="Text 2 3 6" xfId="34758"/>
    <cellStyle name="Text 2 3 7" xfId="34759"/>
    <cellStyle name="Text 2 3 8" xfId="34760"/>
    <cellStyle name="Text 2 3 9" xfId="34761"/>
    <cellStyle name="Text 3" xfId="444"/>
    <cellStyle name="Text 3 2" xfId="34762"/>
    <cellStyle name="Text 3 3" xfId="34763"/>
    <cellStyle name="Text 4" xfId="445"/>
    <cellStyle name="Text 4 2" xfId="34764"/>
    <cellStyle name="Text 4 3" xfId="34765"/>
    <cellStyle name="Text 4 4" xfId="34766"/>
    <cellStyle name="Text 5" xfId="446"/>
    <cellStyle name="Text 6" xfId="34767"/>
    <cellStyle name="Text 7" xfId="34768"/>
    <cellStyle name="Text 8" xfId="34769"/>
    <cellStyle name="Text Italic" xfId="447"/>
    <cellStyle name="Text Merged LJust" xfId="448"/>
    <cellStyle name="Text Merged LJust 2" xfId="34770"/>
    <cellStyle name="Text Merged LJust 2 2" xfId="34771"/>
    <cellStyle name="Text Merged LJust 3" xfId="34772"/>
    <cellStyle name="Text Merged LJust 4" xfId="34773"/>
    <cellStyle name="Text rjustify" xfId="30"/>
    <cellStyle name="Text rjustify 2" xfId="449"/>
    <cellStyle name="Text rjustify 2 2" xfId="34774"/>
    <cellStyle name="Text rjustify 2 2 10" xfId="34775"/>
    <cellStyle name="Text rjustify 2 2 11" xfId="34776"/>
    <cellStyle name="Text rjustify 2 2 12" xfId="34777"/>
    <cellStyle name="Text rjustify 2 2 13" xfId="34778"/>
    <cellStyle name="Text rjustify 2 2 14" xfId="34779"/>
    <cellStyle name="Text rjustify 2 2 15" xfId="34780"/>
    <cellStyle name="Text rjustify 2 2 16" xfId="34781"/>
    <cellStyle name="Text rjustify 2 2 17" xfId="34782"/>
    <cellStyle name="Text rjustify 2 2 18" xfId="34783"/>
    <cellStyle name="Text rjustify 2 2 19" xfId="34784"/>
    <cellStyle name="Text rjustify 2 2 2" xfId="34785"/>
    <cellStyle name="Text rjustify 2 2 2 10" xfId="34786"/>
    <cellStyle name="Text rjustify 2 2 2 11" xfId="34787"/>
    <cellStyle name="Text rjustify 2 2 2 12" xfId="34788"/>
    <cellStyle name="Text rjustify 2 2 2 13" xfId="34789"/>
    <cellStyle name="Text rjustify 2 2 2 14" xfId="34790"/>
    <cellStyle name="Text rjustify 2 2 2 15" xfId="34791"/>
    <cellStyle name="Text rjustify 2 2 2 16" xfId="34792"/>
    <cellStyle name="Text rjustify 2 2 2 17" xfId="34793"/>
    <cellStyle name="Text rjustify 2 2 2 18" xfId="34794"/>
    <cellStyle name="Text rjustify 2 2 2 19" xfId="34795"/>
    <cellStyle name="Text rjustify 2 2 2 2" xfId="34796"/>
    <cellStyle name="Text rjustify 2 2 2 2 10" xfId="34797"/>
    <cellStyle name="Text rjustify 2 2 2 2 11" xfId="34798"/>
    <cellStyle name="Text rjustify 2 2 2 2 12" xfId="34799"/>
    <cellStyle name="Text rjustify 2 2 2 2 13" xfId="34800"/>
    <cellStyle name="Text rjustify 2 2 2 2 14" xfId="34801"/>
    <cellStyle name="Text rjustify 2 2 2 2 15" xfId="34802"/>
    <cellStyle name="Text rjustify 2 2 2 2 16" xfId="34803"/>
    <cellStyle name="Text rjustify 2 2 2 2 17" xfId="34804"/>
    <cellStyle name="Text rjustify 2 2 2 2 18" xfId="34805"/>
    <cellStyle name="Text rjustify 2 2 2 2 19" xfId="34806"/>
    <cellStyle name="Text rjustify 2 2 2 2 2" xfId="34807"/>
    <cellStyle name="Text rjustify 2 2 2 2 2 10" xfId="34808"/>
    <cellStyle name="Text rjustify 2 2 2 2 2 11" xfId="34809"/>
    <cellStyle name="Text rjustify 2 2 2 2 2 12" xfId="34810"/>
    <cellStyle name="Text rjustify 2 2 2 2 2 13" xfId="34811"/>
    <cellStyle name="Text rjustify 2 2 2 2 2 14" xfId="34812"/>
    <cellStyle name="Text rjustify 2 2 2 2 2 15" xfId="34813"/>
    <cellStyle name="Text rjustify 2 2 2 2 2 16" xfId="34814"/>
    <cellStyle name="Text rjustify 2 2 2 2 2 17" xfId="34815"/>
    <cellStyle name="Text rjustify 2 2 2 2 2 18" xfId="34816"/>
    <cellStyle name="Text rjustify 2 2 2 2 2 19" xfId="34817"/>
    <cellStyle name="Text rjustify 2 2 2 2 2 2" xfId="34818"/>
    <cellStyle name="Text rjustify 2 2 2 2 2 20" xfId="34819"/>
    <cellStyle name="Text rjustify 2 2 2 2 2 21" xfId="34820"/>
    <cellStyle name="Text rjustify 2 2 2 2 2 22" xfId="34821"/>
    <cellStyle name="Text rjustify 2 2 2 2 2 23" xfId="34822"/>
    <cellStyle name="Text rjustify 2 2 2 2 2 24" xfId="34823"/>
    <cellStyle name="Text rjustify 2 2 2 2 2 25" xfId="34824"/>
    <cellStyle name="Text rjustify 2 2 2 2 2 26" xfId="34825"/>
    <cellStyle name="Text rjustify 2 2 2 2 2 27" xfId="34826"/>
    <cellStyle name="Text rjustify 2 2 2 2 2 28" xfId="34827"/>
    <cellStyle name="Text rjustify 2 2 2 2 2 29" xfId="34828"/>
    <cellStyle name="Text rjustify 2 2 2 2 2 3" xfId="34829"/>
    <cellStyle name="Text rjustify 2 2 2 2 2 30" xfId="34830"/>
    <cellStyle name="Text rjustify 2 2 2 2 2 31" xfId="34831"/>
    <cellStyle name="Text rjustify 2 2 2 2 2 32" xfId="34832"/>
    <cellStyle name="Text rjustify 2 2 2 2 2 4" xfId="34833"/>
    <cellStyle name="Text rjustify 2 2 2 2 2 5" xfId="34834"/>
    <cellStyle name="Text rjustify 2 2 2 2 2 6" xfId="34835"/>
    <cellStyle name="Text rjustify 2 2 2 2 2 7" xfId="34836"/>
    <cellStyle name="Text rjustify 2 2 2 2 2 8" xfId="34837"/>
    <cellStyle name="Text rjustify 2 2 2 2 2 9" xfId="34838"/>
    <cellStyle name="Text rjustify 2 2 2 2 20" xfId="34839"/>
    <cellStyle name="Text rjustify 2 2 2 2 21" xfId="34840"/>
    <cellStyle name="Text rjustify 2 2 2 2 22" xfId="34841"/>
    <cellStyle name="Text rjustify 2 2 2 2 23" xfId="34842"/>
    <cellStyle name="Text rjustify 2 2 2 2 24" xfId="34843"/>
    <cellStyle name="Text rjustify 2 2 2 2 25" xfId="34844"/>
    <cellStyle name="Text rjustify 2 2 2 2 26" xfId="34845"/>
    <cellStyle name="Text rjustify 2 2 2 2 27" xfId="34846"/>
    <cellStyle name="Text rjustify 2 2 2 2 28" xfId="34847"/>
    <cellStyle name="Text rjustify 2 2 2 2 29" xfId="34848"/>
    <cellStyle name="Text rjustify 2 2 2 2 3" xfId="34849"/>
    <cellStyle name="Text rjustify 2 2 2 2 30" xfId="34850"/>
    <cellStyle name="Text rjustify 2 2 2 2 31" xfId="34851"/>
    <cellStyle name="Text rjustify 2 2 2 2 32" xfId="34852"/>
    <cellStyle name="Text rjustify 2 2 2 2 33" xfId="34853"/>
    <cellStyle name="Text rjustify 2 2 2 2 34" xfId="34854"/>
    <cellStyle name="Text rjustify 2 2 2 2 35" xfId="39301"/>
    <cellStyle name="Text rjustify 2 2 2 2 4" xfId="34855"/>
    <cellStyle name="Text rjustify 2 2 2 2 5" xfId="34856"/>
    <cellStyle name="Text rjustify 2 2 2 2 6" xfId="34857"/>
    <cellStyle name="Text rjustify 2 2 2 2 7" xfId="34858"/>
    <cellStyle name="Text rjustify 2 2 2 2 8" xfId="34859"/>
    <cellStyle name="Text rjustify 2 2 2 2 9" xfId="34860"/>
    <cellStyle name="Text rjustify 2 2 2 20" xfId="34861"/>
    <cellStyle name="Text rjustify 2 2 2 21" xfId="34862"/>
    <cellStyle name="Text rjustify 2 2 2 22" xfId="34863"/>
    <cellStyle name="Text rjustify 2 2 2 23" xfId="34864"/>
    <cellStyle name="Text rjustify 2 2 2 24" xfId="34865"/>
    <cellStyle name="Text rjustify 2 2 2 25" xfId="34866"/>
    <cellStyle name="Text rjustify 2 2 2 26" xfId="34867"/>
    <cellStyle name="Text rjustify 2 2 2 27" xfId="34868"/>
    <cellStyle name="Text rjustify 2 2 2 28" xfId="34869"/>
    <cellStyle name="Text rjustify 2 2 2 29" xfId="34870"/>
    <cellStyle name="Text rjustify 2 2 2 3" xfId="34871"/>
    <cellStyle name="Text rjustify 2 2 2 3 10" xfId="34872"/>
    <cellStyle name="Text rjustify 2 2 2 3 11" xfId="34873"/>
    <cellStyle name="Text rjustify 2 2 2 3 12" xfId="34874"/>
    <cellStyle name="Text rjustify 2 2 2 3 13" xfId="34875"/>
    <cellStyle name="Text rjustify 2 2 2 3 14" xfId="34876"/>
    <cellStyle name="Text rjustify 2 2 2 3 15" xfId="34877"/>
    <cellStyle name="Text rjustify 2 2 2 3 16" xfId="34878"/>
    <cellStyle name="Text rjustify 2 2 2 3 17" xfId="34879"/>
    <cellStyle name="Text rjustify 2 2 2 3 18" xfId="34880"/>
    <cellStyle name="Text rjustify 2 2 2 3 19" xfId="34881"/>
    <cellStyle name="Text rjustify 2 2 2 3 2" xfId="34882"/>
    <cellStyle name="Text rjustify 2 2 2 3 20" xfId="34883"/>
    <cellStyle name="Text rjustify 2 2 2 3 21" xfId="34884"/>
    <cellStyle name="Text rjustify 2 2 2 3 22" xfId="34885"/>
    <cellStyle name="Text rjustify 2 2 2 3 23" xfId="34886"/>
    <cellStyle name="Text rjustify 2 2 2 3 24" xfId="34887"/>
    <cellStyle name="Text rjustify 2 2 2 3 25" xfId="34888"/>
    <cellStyle name="Text rjustify 2 2 2 3 26" xfId="34889"/>
    <cellStyle name="Text rjustify 2 2 2 3 27" xfId="34890"/>
    <cellStyle name="Text rjustify 2 2 2 3 28" xfId="34891"/>
    <cellStyle name="Text rjustify 2 2 2 3 29" xfId="34892"/>
    <cellStyle name="Text rjustify 2 2 2 3 3" xfId="34893"/>
    <cellStyle name="Text rjustify 2 2 2 3 30" xfId="34894"/>
    <cellStyle name="Text rjustify 2 2 2 3 31" xfId="34895"/>
    <cellStyle name="Text rjustify 2 2 2 3 32" xfId="34896"/>
    <cellStyle name="Text rjustify 2 2 2 3 4" xfId="34897"/>
    <cellStyle name="Text rjustify 2 2 2 3 5" xfId="34898"/>
    <cellStyle name="Text rjustify 2 2 2 3 6" xfId="34899"/>
    <cellStyle name="Text rjustify 2 2 2 3 7" xfId="34900"/>
    <cellStyle name="Text rjustify 2 2 2 3 8" xfId="34901"/>
    <cellStyle name="Text rjustify 2 2 2 3 9" xfId="34902"/>
    <cellStyle name="Text rjustify 2 2 2 30" xfId="34903"/>
    <cellStyle name="Text rjustify 2 2 2 31" xfId="34904"/>
    <cellStyle name="Text rjustify 2 2 2 32" xfId="34905"/>
    <cellStyle name="Text rjustify 2 2 2 33" xfId="34906"/>
    <cellStyle name="Text rjustify 2 2 2 34" xfId="34907"/>
    <cellStyle name="Text rjustify 2 2 2 35" xfId="34908"/>
    <cellStyle name="Text rjustify 2 2 2 36" xfId="39300"/>
    <cellStyle name="Text rjustify 2 2 2 4" xfId="34909"/>
    <cellStyle name="Text rjustify 2 2 2 5" xfId="34910"/>
    <cellStyle name="Text rjustify 2 2 2 6" xfId="34911"/>
    <cellStyle name="Text rjustify 2 2 2 7" xfId="34912"/>
    <cellStyle name="Text rjustify 2 2 2 8" xfId="34913"/>
    <cellStyle name="Text rjustify 2 2 2 9" xfId="34914"/>
    <cellStyle name="Text rjustify 2 2 20" xfId="34915"/>
    <cellStyle name="Text rjustify 2 2 21" xfId="34916"/>
    <cellStyle name="Text rjustify 2 2 22" xfId="34917"/>
    <cellStyle name="Text rjustify 2 2 23" xfId="34918"/>
    <cellStyle name="Text rjustify 2 2 24" xfId="34919"/>
    <cellStyle name="Text rjustify 2 2 25" xfId="34920"/>
    <cellStyle name="Text rjustify 2 2 26" xfId="34921"/>
    <cellStyle name="Text rjustify 2 2 27" xfId="34922"/>
    <cellStyle name="Text rjustify 2 2 28" xfId="34923"/>
    <cellStyle name="Text rjustify 2 2 29" xfId="34924"/>
    <cellStyle name="Text rjustify 2 2 3" xfId="34925"/>
    <cellStyle name="Text rjustify 2 2 3 10" xfId="34926"/>
    <cellStyle name="Text rjustify 2 2 3 11" xfId="34927"/>
    <cellStyle name="Text rjustify 2 2 3 12" xfId="34928"/>
    <cellStyle name="Text rjustify 2 2 3 13" xfId="34929"/>
    <cellStyle name="Text rjustify 2 2 3 14" xfId="34930"/>
    <cellStyle name="Text rjustify 2 2 3 15" xfId="34931"/>
    <cellStyle name="Text rjustify 2 2 3 16" xfId="34932"/>
    <cellStyle name="Text rjustify 2 2 3 17" xfId="34933"/>
    <cellStyle name="Text rjustify 2 2 3 18" xfId="34934"/>
    <cellStyle name="Text rjustify 2 2 3 19" xfId="34935"/>
    <cellStyle name="Text rjustify 2 2 3 2" xfId="34936"/>
    <cellStyle name="Text rjustify 2 2 3 2 10" xfId="34937"/>
    <cellStyle name="Text rjustify 2 2 3 2 11" xfId="34938"/>
    <cellStyle name="Text rjustify 2 2 3 2 12" xfId="34939"/>
    <cellStyle name="Text rjustify 2 2 3 2 13" xfId="34940"/>
    <cellStyle name="Text rjustify 2 2 3 2 14" xfId="34941"/>
    <cellStyle name="Text rjustify 2 2 3 2 15" xfId="34942"/>
    <cellStyle name="Text rjustify 2 2 3 2 16" xfId="34943"/>
    <cellStyle name="Text rjustify 2 2 3 2 17" xfId="34944"/>
    <cellStyle name="Text rjustify 2 2 3 2 18" xfId="34945"/>
    <cellStyle name="Text rjustify 2 2 3 2 19" xfId="34946"/>
    <cellStyle name="Text rjustify 2 2 3 2 2" xfId="34947"/>
    <cellStyle name="Text rjustify 2 2 3 2 2 10" xfId="34948"/>
    <cellStyle name="Text rjustify 2 2 3 2 2 11" xfId="34949"/>
    <cellStyle name="Text rjustify 2 2 3 2 2 12" xfId="34950"/>
    <cellStyle name="Text rjustify 2 2 3 2 2 13" xfId="34951"/>
    <cellStyle name="Text rjustify 2 2 3 2 2 14" xfId="34952"/>
    <cellStyle name="Text rjustify 2 2 3 2 2 15" xfId="34953"/>
    <cellStyle name="Text rjustify 2 2 3 2 2 16" xfId="34954"/>
    <cellStyle name="Text rjustify 2 2 3 2 2 17" xfId="34955"/>
    <cellStyle name="Text rjustify 2 2 3 2 2 18" xfId="34956"/>
    <cellStyle name="Text rjustify 2 2 3 2 2 19" xfId="34957"/>
    <cellStyle name="Text rjustify 2 2 3 2 2 2" xfId="34958"/>
    <cellStyle name="Text rjustify 2 2 3 2 2 20" xfId="34959"/>
    <cellStyle name="Text rjustify 2 2 3 2 2 21" xfId="34960"/>
    <cellStyle name="Text rjustify 2 2 3 2 2 22" xfId="34961"/>
    <cellStyle name="Text rjustify 2 2 3 2 2 23" xfId="34962"/>
    <cellStyle name="Text rjustify 2 2 3 2 2 24" xfId="34963"/>
    <cellStyle name="Text rjustify 2 2 3 2 2 25" xfId="34964"/>
    <cellStyle name="Text rjustify 2 2 3 2 2 26" xfId="34965"/>
    <cellStyle name="Text rjustify 2 2 3 2 2 27" xfId="34966"/>
    <cellStyle name="Text rjustify 2 2 3 2 2 28" xfId="34967"/>
    <cellStyle name="Text rjustify 2 2 3 2 2 29" xfId="34968"/>
    <cellStyle name="Text rjustify 2 2 3 2 2 3" xfId="34969"/>
    <cellStyle name="Text rjustify 2 2 3 2 2 30" xfId="34970"/>
    <cellStyle name="Text rjustify 2 2 3 2 2 31" xfId="34971"/>
    <cellStyle name="Text rjustify 2 2 3 2 2 32" xfId="34972"/>
    <cellStyle name="Text rjustify 2 2 3 2 2 4" xfId="34973"/>
    <cellStyle name="Text rjustify 2 2 3 2 2 5" xfId="34974"/>
    <cellStyle name="Text rjustify 2 2 3 2 2 6" xfId="34975"/>
    <cellStyle name="Text rjustify 2 2 3 2 2 7" xfId="34976"/>
    <cellStyle name="Text rjustify 2 2 3 2 2 8" xfId="34977"/>
    <cellStyle name="Text rjustify 2 2 3 2 2 9" xfId="34978"/>
    <cellStyle name="Text rjustify 2 2 3 2 20" xfId="34979"/>
    <cellStyle name="Text rjustify 2 2 3 2 21" xfId="34980"/>
    <cellStyle name="Text rjustify 2 2 3 2 22" xfId="34981"/>
    <cellStyle name="Text rjustify 2 2 3 2 23" xfId="34982"/>
    <cellStyle name="Text rjustify 2 2 3 2 24" xfId="34983"/>
    <cellStyle name="Text rjustify 2 2 3 2 25" xfId="34984"/>
    <cellStyle name="Text rjustify 2 2 3 2 26" xfId="34985"/>
    <cellStyle name="Text rjustify 2 2 3 2 27" xfId="34986"/>
    <cellStyle name="Text rjustify 2 2 3 2 28" xfId="34987"/>
    <cellStyle name="Text rjustify 2 2 3 2 29" xfId="34988"/>
    <cellStyle name="Text rjustify 2 2 3 2 3" xfId="34989"/>
    <cellStyle name="Text rjustify 2 2 3 2 30" xfId="34990"/>
    <cellStyle name="Text rjustify 2 2 3 2 31" xfId="34991"/>
    <cellStyle name="Text rjustify 2 2 3 2 32" xfId="34992"/>
    <cellStyle name="Text rjustify 2 2 3 2 33" xfId="34993"/>
    <cellStyle name="Text rjustify 2 2 3 2 34" xfId="34994"/>
    <cellStyle name="Text rjustify 2 2 3 2 35" xfId="39303"/>
    <cellStyle name="Text rjustify 2 2 3 2 4" xfId="34995"/>
    <cellStyle name="Text rjustify 2 2 3 2 5" xfId="34996"/>
    <cellStyle name="Text rjustify 2 2 3 2 6" xfId="34997"/>
    <cellStyle name="Text rjustify 2 2 3 2 7" xfId="34998"/>
    <cellStyle name="Text rjustify 2 2 3 2 8" xfId="34999"/>
    <cellStyle name="Text rjustify 2 2 3 2 9" xfId="35000"/>
    <cellStyle name="Text rjustify 2 2 3 20" xfId="35001"/>
    <cellStyle name="Text rjustify 2 2 3 21" xfId="35002"/>
    <cellStyle name="Text rjustify 2 2 3 22" xfId="35003"/>
    <cellStyle name="Text rjustify 2 2 3 23" xfId="35004"/>
    <cellStyle name="Text rjustify 2 2 3 24" xfId="35005"/>
    <cellStyle name="Text rjustify 2 2 3 25" xfId="35006"/>
    <cellStyle name="Text rjustify 2 2 3 26" xfId="35007"/>
    <cellStyle name="Text rjustify 2 2 3 27" xfId="35008"/>
    <cellStyle name="Text rjustify 2 2 3 28" xfId="35009"/>
    <cellStyle name="Text rjustify 2 2 3 29" xfId="35010"/>
    <cellStyle name="Text rjustify 2 2 3 3" xfId="35011"/>
    <cellStyle name="Text rjustify 2 2 3 3 10" xfId="35012"/>
    <cellStyle name="Text rjustify 2 2 3 3 11" xfId="35013"/>
    <cellStyle name="Text rjustify 2 2 3 3 12" xfId="35014"/>
    <cellStyle name="Text rjustify 2 2 3 3 13" xfId="35015"/>
    <cellStyle name="Text rjustify 2 2 3 3 14" xfId="35016"/>
    <cellStyle name="Text rjustify 2 2 3 3 15" xfId="35017"/>
    <cellStyle name="Text rjustify 2 2 3 3 16" xfId="35018"/>
    <cellStyle name="Text rjustify 2 2 3 3 17" xfId="35019"/>
    <cellStyle name="Text rjustify 2 2 3 3 18" xfId="35020"/>
    <cellStyle name="Text rjustify 2 2 3 3 19" xfId="35021"/>
    <cellStyle name="Text rjustify 2 2 3 3 2" xfId="35022"/>
    <cellStyle name="Text rjustify 2 2 3 3 20" xfId="35023"/>
    <cellStyle name="Text rjustify 2 2 3 3 21" xfId="35024"/>
    <cellStyle name="Text rjustify 2 2 3 3 22" xfId="35025"/>
    <cellStyle name="Text rjustify 2 2 3 3 23" xfId="35026"/>
    <cellStyle name="Text rjustify 2 2 3 3 24" xfId="35027"/>
    <cellStyle name="Text rjustify 2 2 3 3 25" xfId="35028"/>
    <cellStyle name="Text rjustify 2 2 3 3 26" xfId="35029"/>
    <cellStyle name="Text rjustify 2 2 3 3 27" xfId="35030"/>
    <cellStyle name="Text rjustify 2 2 3 3 28" xfId="35031"/>
    <cellStyle name="Text rjustify 2 2 3 3 29" xfId="35032"/>
    <cellStyle name="Text rjustify 2 2 3 3 3" xfId="35033"/>
    <cellStyle name="Text rjustify 2 2 3 3 30" xfId="35034"/>
    <cellStyle name="Text rjustify 2 2 3 3 31" xfId="35035"/>
    <cellStyle name="Text rjustify 2 2 3 3 32" xfId="35036"/>
    <cellStyle name="Text rjustify 2 2 3 3 4" xfId="35037"/>
    <cellStyle name="Text rjustify 2 2 3 3 5" xfId="35038"/>
    <cellStyle name="Text rjustify 2 2 3 3 6" xfId="35039"/>
    <cellStyle name="Text rjustify 2 2 3 3 7" xfId="35040"/>
    <cellStyle name="Text rjustify 2 2 3 3 8" xfId="35041"/>
    <cellStyle name="Text rjustify 2 2 3 3 9" xfId="35042"/>
    <cellStyle name="Text rjustify 2 2 3 30" xfId="35043"/>
    <cellStyle name="Text rjustify 2 2 3 31" xfId="35044"/>
    <cellStyle name="Text rjustify 2 2 3 32" xfId="35045"/>
    <cellStyle name="Text rjustify 2 2 3 33" xfId="35046"/>
    <cellStyle name="Text rjustify 2 2 3 34" xfId="35047"/>
    <cellStyle name="Text rjustify 2 2 3 35" xfId="35048"/>
    <cellStyle name="Text rjustify 2 2 3 36" xfId="39302"/>
    <cellStyle name="Text rjustify 2 2 3 4" xfId="35049"/>
    <cellStyle name="Text rjustify 2 2 3 5" xfId="35050"/>
    <cellStyle name="Text rjustify 2 2 3 6" xfId="35051"/>
    <cellStyle name="Text rjustify 2 2 3 7" xfId="35052"/>
    <cellStyle name="Text rjustify 2 2 3 8" xfId="35053"/>
    <cellStyle name="Text rjustify 2 2 3 9" xfId="35054"/>
    <cellStyle name="Text rjustify 2 2 30" xfId="35055"/>
    <cellStyle name="Text rjustify 2 2 31" xfId="35056"/>
    <cellStyle name="Text rjustify 2 2 32" xfId="35057"/>
    <cellStyle name="Text rjustify 2 2 33" xfId="35058"/>
    <cellStyle name="Text rjustify 2 2 34" xfId="35059"/>
    <cellStyle name="Text rjustify 2 2 35" xfId="35060"/>
    <cellStyle name="Text rjustify 2 2 36" xfId="35061"/>
    <cellStyle name="Text rjustify 2 2 37" xfId="35062"/>
    <cellStyle name="Text rjustify 2 2 38" xfId="35063"/>
    <cellStyle name="Text rjustify 2 2 39" xfId="35064"/>
    <cellStyle name="Text rjustify 2 2 4" xfId="35065"/>
    <cellStyle name="Text rjustify 2 2 40" xfId="39299"/>
    <cellStyle name="Text rjustify 2 2 5" xfId="35066"/>
    <cellStyle name="Text rjustify 2 2 5 10" xfId="35067"/>
    <cellStyle name="Text rjustify 2 2 5 11" xfId="35068"/>
    <cellStyle name="Text rjustify 2 2 5 12" xfId="35069"/>
    <cellStyle name="Text rjustify 2 2 5 13" xfId="35070"/>
    <cellStyle name="Text rjustify 2 2 5 14" xfId="35071"/>
    <cellStyle name="Text rjustify 2 2 5 15" xfId="35072"/>
    <cellStyle name="Text rjustify 2 2 5 16" xfId="35073"/>
    <cellStyle name="Text rjustify 2 2 5 17" xfId="35074"/>
    <cellStyle name="Text rjustify 2 2 5 18" xfId="35075"/>
    <cellStyle name="Text rjustify 2 2 5 19" xfId="35076"/>
    <cellStyle name="Text rjustify 2 2 5 2" xfId="35077"/>
    <cellStyle name="Text rjustify 2 2 5 2 10" xfId="35078"/>
    <cellStyle name="Text rjustify 2 2 5 2 11" xfId="35079"/>
    <cellStyle name="Text rjustify 2 2 5 2 12" xfId="35080"/>
    <cellStyle name="Text rjustify 2 2 5 2 13" xfId="35081"/>
    <cellStyle name="Text rjustify 2 2 5 2 14" xfId="35082"/>
    <cellStyle name="Text rjustify 2 2 5 2 15" xfId="35083"/>
    <cellStyle name="Text rjustify 2 2 5 2 16" xfId="35084"/>
    <cellStyle name="Text rjustify 2 2 5 2 17" xfId="35085"/>
    <cellStyle name="Text rjustify 2 2 5 2 18" xfId="35086"/>
    <cellStyle name="Text rjustify 2 2 5 2 19" xfId="35087"/>
    <cellStyle name="Text rjustify 2 2 5 2 2" xfId="35088"/>
    <cellStyle name="Text rjustify 2 2 5 2 2 10" xfId="35089"/>
    <cellStyle name="Text rjustify 2 2 5 2 2 11" xfId="35090"/>
    <cellStyle name="Text rjustify 2 2 5 2 2 12" xfId="35091"/>
    <cellStyle name="Text rjustify 2 2 5 2 2 13" xfId="35092"/>
    <cellStyle name="Text rjustify 2 2 5 2 2 14" xfId="35093"/>
    <cellStyle name="Text rjustify 2 2 5 2 2 15" xfId="35094"/>
    <cellStyle name="Text rjustify 2 2 5 2 2 16" xfId="35095"/>
    <cellStyle name="Text rjustify 2 2 5 2 2 17" xfId="35096"/>
    <cellStyle name="Text rjustify 2 2 5 2 2 18" xfId="35097"/>
    <cellStyle name="Text rjustify 2 2 5 2 2 19" xfId="35098"/>
    <cellStyle name="Text rjustify 2 2 5 2 2 2" xfId="35099"/>
    <cellStyle name="Text rjustify 2 2 5 2 2 20" xfId="35100"/>
    <cellStyle name="Text rjustify 2 2 5 2 2 21" xfId="35101"/>
    <cellStyle name="Text rjustify 2 2 5 2 2 22" xfId="35102"/>
    <cellStyle name="Text rjustify 2 2 5 2 2 23" xfId="35103"/>
    <cellStyle name="Text rjustify 2 2 5 2 2 24" xfId="35104"/>
    <cellStyle name="Text rjustify 2 2 5 2 2 25" xfId="35105"/>
    <cellStyle name="Text rjustify 2 2 5 2 2 26" xfId="35106"/>
    <cellStyle name="Text rjustify 2 2 5 2 2 27" xfId="35107"/>
    <cellStyle name="Text rjustify 2 2 5 2 2 28" xfId="35108"/>
    <cellStyle name="Text rjustify 2 2 5 2 2 29" xfId="35109"/>
    <cellStyle name="Text rjustify 2 2 5 2 2 3" xfId="35110"/>
    <cellStyle name="Text rjustify 2 2 5 2 2 30" xfId="35111"/>
    <cellStyle name="Text rjustify 2 2 5 2 2 31" xfId="35112"/>
    <cellStyle name="Text rjustify 2 2 5 2 2 32" xfId="35113"/>
    <cellStyle name="Text rjustify 2 2 5 2 2 4" xfId="35114"/>
    <cellStyle name="Text rjustify 2 2 5 2 2 5" xfId="35115"/>
    <cellStyle name="Text rjustify 2 2 5 2 2 6" xfId="35116"/>
    <cellStyle name="Text rjustify 2 2 5 2 2 7" xfId="35117"/>
    <cellStyle name="Text rjustify 2 2 5 2 2 8" xfId="35118"/>
    <cellStyle name="Text rjustify 2 2 5 2 2 9" xfId="35119"/>
    <cellStyle name="Text rjustify 2 2 5 2 20" xfId="35120"/>
    <cellStyle name="Text rjustify 2 2 5 2 21" xfId="35121"/>
    <cellStyle name="Text rjustify 2 2 5 2 22" xfId="35122"/>
    <cellStyle name="Text rjustify 2 2 5 2 23" xfId="35123"/>
    <cellStyle name="Text rjustify 2 2 5 2 24" xfId="35124"/>
    <cellStyle name="Text rjustify 2 2 5 2 25" xfId="35125"/>
    <cellStyle name="Text rjustify 2 2 5 2 26" xfId="35126"/>
    <cellStyle name="Text rjustify 2 2 5 2 27" xfId="35127"/>
    <cellStyle name="Text rjustify 2 2 5 2 28" xfId="35128"/>
    <cellStyle name="Text rjustify 2 2 5 2 29" xfId="35129"/>
    <cellStyle name="Text rjustify 2 2 5 2 3" xfId="35130"/>
    <cellStyle name="Text rjustify 2 2 5 2 30" xfId="35131"/>
    <cellStyle name="Text rjustify 2 2 5 2 31" xfId="35132"/>
    <cellStyle name="Text rjustify 2 2 5 2 32" xfId="35133"/>
    <cellStyle name="Text rjustify 2 2 5 2 33" xfId="35134"/>
    <cellStyle name="Text rjustify 2 2 5 2 34" xfId="35135"/>
    <cellStyle name="Text rjustify 2 2 5 2 35" xfId="39305"/>
    <cellStyle name="Text rjustify 2 2 5 2 4" xfId="35136"/>
    <cellStyle name="Text rjustify 2 2 5 2 5" xfId="35137"/>
    <cellStyle name="Text rjustify 2 2 5 2 6" xfId="35138"/>
    <cellStyle name="Text rjustify 2 2 5 2 7" xfId="35139"/>
    <cellStyle name="Text rjustify 2 2 5 2 8" xfId="35140"/>
    <cellStyle name="Text rjustify 2 2 5 2 9" xfId="35141"/>
    <cellStyle name="Text rjustify 2 2 5 20" xfId="35142"/>
    <cellStyle name="Text rjustify 2 2 5 21" xfId="35143"/>
    <cellStyle name="Text rjustify 2 2 5 22" xfId="35144"/>
    <cellStyle name="Text rjustify 2 2 5 23" xfId="35145"/>
    <cellStyle name="Text rjustify 2 2 5 24" xfId="35146"/>
    <cellStyle name="Text rjustify 2 2 5 25" xfId="35147"/>
    <cellStyle name="Text rjustify 2 2 5 26" xfId="35148"/>
    <cellStyle name="Text rjustify 2 2 5 27" xfId="35149"/>
    <cellStyle name="Text rjustify 2 2 5 28" xfId="35150"/>
    <cellStyle name="Text rjustify 2 2 5 29" xfId="35151"/>
    <cellStyle name="Text rjustify 2 2 5 3" xfId="35152"/>
    <cellStyle name="Text rjustify 2 2 5 3 10" xfId="35153"/>
    <cellStyle name="Text rjustify 2 2 5 3 11" xfId="35154"/>
    <cellStyle name="Text rjustify 2 2 5 3 12" xfId="35155"/>
    <cellStyle name="Text rjustify 2 2 5 3 13" xfId="35156"/>
    <cellStyle name="Text rjustify 2 2 5 3 14" xfId="35157"/>
    <cellStyle name="Text rjustify 2 2 5 3 15" xfId="35158"/>
    <cellStyle name="Text rjustify 2 2 5 3 16" xfId="35159"/>
    <cellStyle name="Text rjustify 2 2 5 3 17" xfId="35160"/>
    <cellStyle name="Text rjustify 2 2 5 3 18" xfId="35161"/>
    <cellStyle name="Text rjustify 2 2 5 3 19" xfId="35162"/>
    <cellStyle name="Text rjustify 2 2 5 3 2" xfId="35163"/>
    <cellStyle name="Text rjustify 2 2 5 3 2 10" xfId="35164"/>
    <cellStyle name="Text rjustify 2 2 5 3 2 11" xfId="35165"/>
    <cellStyle name="Text rjustify 2 2 5 3 2 12" xfId="35166"/>
    <cellStyle name="Text rjustify 2 2 5 3 2 13" xfId="35167"/>
    <cellStyle name="Text rjustify 2 2 5 3 2 14" xfId="35168"/>
    <cellStyle name="Text rjustify 2 2 5 3 2 15" xfId="35169"/>
    <cellStyle name="Text rjustify 2 2 5 3 2 16" xfId="35170"/>
    <cellStyle name="Text rjustify 2 2 5 3 2 17" xfId="35171"/>
    <cellStyle name="Text rjustify 2 2 5 3 2 18" xfId="35172"/>
    <cellStyle name="Text rjustify 2 2 5 3 2 19" xfId="35173"/>
    <cellStyle name="Text rjustify 2 2 5 3 2 2" xfId="35174"/>
    <cellStyle name="Text rjustify 2 2 5 3 2 20" xfId="35175"/>
    <cellStyle name="Text rjustify 2 2 5 3 2 21" xfId="35176"/>
    <cellStyle name="Text rjustify 2 2 5 3 2 22" xfId="35177"/>
    <cellStyle name="Text rjustify 2 2 5 3 2 23" xfId="35178"/>
    <cellStyle name="Text rjustify 2 2 5 3 2 24" xfId="35179"/>
    <cellStyle name="Text rjustify 2 2 5 3 2 25" xfId="35180"/>
    <cellStyle name="Text rjustify 2 2 5 3 2 26" xfId="35181"/>
    <cellStyle name="Text rjustify 2 2 5 3 2 27" xfId="35182"/>
    <cellStyle name="Text rjustify 2 2 5 3 2 28" xfId="35183"/>
    <cellStyle name="Text rjustify 2 2 5 3 2 29" xfId="35184"/>
    <cellStyle name="Text rjustify 2 2 5 3 2 3" xfId="35185"/>
    <cellStyle name="Text rjustify 2 2 5 3 2 30" xfId="35186"/>
    <cellStyle name="Text rjustify 2 2 5 3 2 31" xfId="35187"/>
    <cellStyle name="Text rjustify 2 2 5 3 2 32" xfId="35188"/>
    <cellStyle name="Text rjustify 2 2 5 3 2 4" xfId="35189"/>
    <cellStyle name="Text rjustify 2 2 5 3 2 5" xfId="35190"/>
    <cellStyle name="Text rjustify 2 2 5 3 2 6" xfId="35191"/>
    <cellStyle name="Text rjustify 2 2 5 3 2 7" xfId="35192"/>
    <cellStyle name="Text rjustify 2 2 5 3 2 8" xfId="35193"/>
    <cellStyle name="Text rjustify 2 2 5 3 2 9" xfId="35194"/>
    <cellStyle name="Text rjustify 2 2 5 3 20" xfId="35195"/>
    <cellStyle name="Text rjustify 2 2 5 3 21" xfId="35196"/>
    <cellStyle name="Text rjustify 2 2 5 3 22" xfId="35197"/>
    <cellStyle name="Text rjustify 2 2 5 3 23" xfId="35198"/>
    <cellStyle name="Text rjustify 2 2 5 3 24" xfId="35199"/>
    <cellStyle name="Text rjustify 2 2 5 3 25" xfId="35200"/>
    <cellStyle name="Text rjustify 2 2 5 3 26" xfId="35201"/>
    <cellStyle name="Text rjustify 2 2 5 3 27" xfId="35202"/>
    <cellStyle name="Text rjustify 2 2 5 3 28" xfId="35203"/>
    <cellStyle name="Text rjustify 2 2 5 3 29" xfId="35204"/>
    <cellStyle name="Text rjustify 2 2 5 3 3" xfId="35205"/>
    <cellStyle name="Text rjustify 2 2 5 3 30" xfId="35206"/>
    <cellStyle name="Text rjustify 2 2 5 3 31" xfId="35207"/>
    <cellStyle name="Text rjustify 2 2 5 3 32" xfId="35208"/>
    <cellStyle name="Text rjustify 2 2 5 3 33" xfId="35209"/>
    <cellStyle name="Text rjustify 2 2 5 3 34" xfId="35210"/>
    <cellStyle name="Text rjustify 2 2 5 3 35" xfId="39306"/>
    <cellStyle name="Text rjustify 2 2 5 3 4" xfId="35211"/>
    <cellStyle name="Text rjustify 2 2 5 3 5" xfId="35212"/>
    <cellStyle name="Text rjustify 2 2 5 3 6" xfId="35213"/>
    <cellStyle name="Text rjustify 2 2 5 3 7" xfId="35214"/>
    <cellStyle name="Text rjustify 2 2 5 3 8" xfId="35215"/>
    <cellStyle name="Text rjustify 2 2 5 3 9" xfId="35216"/>
    <cellStyle name="Text rjustify 2 2 5 30" xfId="35217"/>
    <cellStyle name="Text rjustify 2 2 5 31" xfId="35218"/>
    <cellStyle name="Text rjustify 2 2 5 32" xfId="35219"/>
    <cellStyle name="Text rjustify 2 2 5 33" xfId="35220"/>
    <cellStyle name="Text rjustify 2 2 5 34" xfId="35221"/>
    <cellStyle name="Text rjustify 2 2 5 35" xfId="35222"/>
    <cellStyle name="Text rjustify 2 2 5 36" xfId="35223"/>
    <cellStyle name="Text rjustify 2 2 5 37" xfId="39304"/>
    <cellStyle name="Text rjustify 2 2 5 4" xfId="35224"/>
    <cellStyle name="Text rjustify 2 2 5 4 10" xfId="35225"/>
    <cellStyle name="Text rjustify 2 2 5 4 11" xfId="35226"/>
    <cellStyle name="Text rjustify 2 2 5 4 12" xfId="35227"/>
    <cellStyle name="Text rjustify 2 2 5 4 13" xfId="35228"/>
    <cellStyle name="Text rjustify 2 2 5 4 14" xfId="39914"/>
    <cellStyle name="Text rjustify 2 2 5 4 2" xfId="35229"/>
    <cellStyle name="Text rjustify 2 2 5 4 3" xfId="35230"/>
    <cellStyle name="Text rjustify 2 2 5 4 4" xfId="35231"/>
    <cellStyle name="Text rjustify 2 2 5 4 5" xfId="35232"/>
    <cellStyle name="Text rjustify 2 2 5 4 6" xfId="35233"/>
    <cellStyle name="Text rjustify 2 2 5 4 7" xfId="35234"/>
    <cellStyle name="Text rjustify 2 2 5 4 8" xfId="35235"/>
    <cellStyle name="Text rjustify 2 2 5 4 9" xfId="35236"/>
    <cellStyle name="Text rjustify 2 2 5 5" xfId="35237"/>
    <cellStyle name="Text rjustify 2 2 5 6" xfId="35238"/>
    <cellStyle name="Text rjustify 2 2 5 7" xfId="35239"/>
    <cellStyle name="Text rjustify 2 2 5 8" xfId="35240"/>
    <cellStyle name="Text rjustify 2 2 5 9" xfId="35241"/>
    <cellStyle name="Text rjustify 2 2 6" xfId="35242"/>
    <cellStyle name="Text rjustify 2 2 6 10" xfId="35243"/>
    <cellStyle name="Text rjustify 2 2 6 11" xfId="35244"/>
    <cellStyle name="Text rjustify 2 2 6 12" xfId="35245"/>
    <cellStyle name="Text rjustify 2 2 6 13" xfId="35246"/>
    <cellStyle name="Text rjustify 2 2 6 14" xfId="35247"/>
    <cellStyle name="Text rjustify 2 2 6 15" xfId="35248"/>
    <cellStyle name="Text rjustify 2 2 6 16" xfId="35249"/>
    <cellStyle name="Text rjustify 2 2 6 17" xfId="35250"/>
    <cellStyle name="Text rjustify 2 2 6 18" xfId="35251"/>
    <cellStyle name="Text rjustify 2 2 6 19" xfId="35252"/>
    <cellStyle name="Text rjustify 2 2 6 2" xfId="35253"/>
    <cellStyle name="Text rjustify 2 2 6 2 10" xfId="35254"/>
    <cellStyle name="Text rjustify 2 2 6 2 11" xfId="35255"/>
    <cellStyle name="Text rjustify 2 2 6 2 12" xfId="35256"/>
    <cellStyle name="Text rjustify 2 2 6 2 13" xfId="35257"/>
    <cellStyle name="Text rjustify 2 2 6 2 14" xfId="35258"/>
    <cellStyle name="Text rjustify 2 2 6 2 15" xfId="35259"/>
    <cellStyle name="Text rjustify 2 2 6 2 16" xfId="35260"/>
    <cellStyle name="Text rjustify 2 2 6 2 17" xfId="35261"/>
    <cellStyle name="Text rjustify 2 2 6 2 18" xfId="35262"/>
    <cellStyle name="Text rjustify 2 2 6 2 19" xfId="35263"/>
    <cellStyle name="Text rjustify 2 2 6 2 2" xfId="35264"/>
    <cellStyle name="Text rjustify 2 2 6 2 20" xfId="35265"/>
    <cellStyle name="Text rjustify 2 2 6 2 21" xfId="35266"/>
    <cellStyle name="Text rjustify 2 2 6 2 22" xfId="35267"/>
    <cellStyle name="Text rjustify 2 2 6 2 23" xfId="35268"/>
    <cellStyle name="Text rjustify 2 2 6 2 24" xfId="35269"/>
    <cellStyle name="Text rjustify 2 2 6 2 25" xfId="35270"/>
    <cellStyle name="Text rjustify 2 2 6 2 26" xfId="35271"/>
    <cellStyle name="Text rjustify 2 2 6 2 27" xfId="35272"/>
    <cellStyle name="Text rjustify 2 2 6 2 28" xfId="35273"/>
    <cellStyle name="Text rjustify 2 2 6 2 29" xfId="35274"/>
    <cellStyle name="Text rjustify 2 2 6 2 3" xfId="35275"/>
    <cellStyle name="Text rjustify 2 2 6 2 30" xfId="35276"/>
    <cellStyle name="Text rjustify 2 2 6 2 31" xfId="35277"/>
    <cellStyle name="Text rjustify 2 2 6 2 32" xfId="35278"/>
    <cellStyle name="Text rjustify 2 2 6 2 4" xfId="35279"/>
    <cellStyle name="Text rjustify 2 2 6 2 5" xfId="35280"/>
    <cellStyle name="Text rjustify 2 2 6 2 6" xfId="35281"/>
    <cellStyle name="Text rjustify 2 2 6 2 7" xfId="35282"/>
    <cellStyle name="Text rjustify 2 2 6 2 8" xfId="35283"/>
    <cellStyle name="Text rjustify 2 2 6 2 9" xfId="35284"/>
    <cellStyle name="Text rjustify 2 2 6 20" xfId="35285"/>
    <cellStyle name="Text rjustify 2 2 6 21" xfId="35286"/>
    <cellStyle name="Text rjustify 2 2 6 22" xfId="35287"/>
    <cellStyle name="Text rjustify 2 2 6 23" xfId="35288"/>
    <cellStyle name="Text rjustify 2 2 6 24" xfId="35289"/>
    <cellStyle name="Text rjustify 2 2 6 25" xfId="35290"/>
    <cellStyle name="Text rjustify 2 2 6 26" xfId="35291"/>
    <cellStyle name="Text rjustify 2 2 6 27" xfId="35292"/>
    <cellStyle name="Text rjustify 2 2 6 28" xfId="35293"/>
    <cellStyle name="Text rjustify 2 2 6 29" xfId="35294"/>
    <cellStyle name="Text rjustify 2 2 6 3" xfId="35295"/>
    <cellStyle name="Text rjustify 2 2 6 30" xfId="35296"/>
    <cellStyle name="Text rjustify 2 2 6 31" xfId="35297"/>
    <cellStyle name="Text rjustify 2 2 6 32" xfId="35298"/>
    <cellStyle name="Text rjustify 2 2 6 33" xfId="35299"/>
    <cellStyle name="Text rjustify 2 2 6 34" xfId="35300"/>
    <cellStyle name="Text rjustify 2 2 6 35" xfId="39307"/>
    <cellStyle name="Text rjustify 2 2 6 4" xfId="35301"/>
    <cellStyle name="Text rjustify 2 2 6 5" xfId="35302"/>
    <cellStyle name="Text rjustify 2 2 6 6" xfId="35303"/>
    <cellStyle name="Text rjustify 2 2 6 7" xfId="35304"/>
    <cellStyle name="Text rjustify 2 2 6 8" xfId="35305"/>
    <cellStyle name="Text rjustify 2 2 6 9" xfId="35306"/>
    <cellStyle name="Text rjustify 2 2 7" xfId="35307"/>
    <cellStyle name="Text rjustify 2 2 7 10" xfId="35308"/>
    <cellStyle name="Text rjustify 2 2 7 11" xfId="35309"/>
    <cellStyle name="Text rjustify 2 2 7 12" xfId="35310"/>
    <cellStyle name="Text rjustify 2 2 7 13" xfId="35311"/>
    <cellStyle name="Text rjustify 2 2 7 14" xfId="35312"/>
    <cellStyle name="Text rjustify 2 2 7 15" xfId="35313"/>
    <cellStyle name="Text rjustify 2 2 7 16" xfId="35314"/>
    <cellStyle name="Text rjustify 2 2 7 17" xfId="35315"/>
    <cellStyle name="Text rjustify 2 2 7 18" xfId="35316"/>
    <cellStyle name="Text rjustify 2 2 7 19" xfId="35317"/>
    <cellStyle name="Text rjustify 2 2 7 2" xfId="35318"/>
    <cellStyle name="Text rjustify 2 2 7 20" xfId="35319"/>
    <cellStyle name="Text rjustify 2 2 7 21" xfId="35320"/>
    <cellStyle name="Text rjustify 2 2 7 22" xfId="35321"/>
    <cellStyle name="Text rjustify 2 2 7 23" xfId="35322"/>
    <cellStyle name="Text rjustify 2 2 7 24" xfId="35323"/>
    <cellStyle name="Text rjustify 2 2 7 25" xfId="35324"/>
    <cellStyle name="Text rjustify 2 2 7 26" xfId="35325"/>
    <cellStyle name="Text rjustify 2 2 7 27" xfId="35326"/>
    <cellStyle name="Text rjustify 2 2 7 28" xfId="35327"/>
    <cellStyle name="Text rjustify 2 2 7 29" xfId="35328"/>
    <cellStyle name="Text rjustify 2 2 7 3" xfId="35329"/>
    <cellStyle name="Text rjustify 2 2 7 30" xfId="35330"/>
    <cellStyle name="Text rjustify 2 2 7 31" xfId="35331"/>
    <cellStyle name="Text rjustify 2 2 7 32" xfId="35332"/>
    <cellStyle name="Text rjustify 2 2 7 4" xfId="35333"/>
    <cellStyle name="Text rjustify 2 2 7 5" xfId="35334"/>
    <cellStyle name="Text rjustify 2 2 7 6" xfId="35335"/>
    <cellStyle name="Text rjustify 2 2 7 7" xfId="35336"/>
    <cellStyle name="Text rjustify 2 2 7 8" xfId="35337"/>
    <cellStyle name="Text rjustify 2 2 7 9" xfId="35338"/>
    <cellStyle name="Text rjustify 2 2 8" xfId="35339"/>
    <cellStyle name="Text rjustify 2 2 9" xfId="35340"/>
    <cellStyle name="Text rjustify 2 3" xfId="35341"/>
    <cellStyle name="Text rjustify 2 3 10" xfId="35342"/>
    <cellStyle name="Text rjustify 2 3 11" xfId="35343"/>
    <cellStyle name="Text rjustify 2 3 12" xfId="35344"/>
    <cellStyle name="Text rjustify 2 3 13" xfId="35345"/>
    <cellStyle name="Text rjustify 2 3 14" xfId="39582"/>
    <cellStyle name="Text rjustify 2 3 2" xfId="35346"/>
    <cellStyle name="Text rjustify 2 3 3" xfId="35347"/>
    <cellStyle name="Text rjustify 2 3 4" xfId="35348"/>
    <cellStyle name="Text rjustify 2 3 5" xfId="35349"/>
    <cellStyle name="Text rjustify 2 3 6" xfId="35350"/>
    <cellStyle name="Text rjustify 2 3 7" xfId="35351"/>
    <cellStyle name="Text rjustify 2 3 8" xfId="35352"/>
    <cellStyle name="Text rjustify 2 3 9" xfId="35353"/>
    <cellStyle name="Text rjustify 3" xfId="450"/>
    <cellStyle name="Text Underline" xfId="451"/>
    <cellStyle name="Text Underline 2" xfId="35354"/>
    <cellStyle name="Text Underline 2 2" xfId="35355"/>
    <cellStyle name="Text Underline 3" xfId="35356"/>
    <cellStyle name="Text Underline 4" xfId="35357"/>
    <cellStyle name="Text Wrap" xfId="35358"/>
    <cellStyle name="Text Wrap 2" xfId="35359"/>
    <cellStyle name="Text Wrap 2 10" xfId="35360"/>
    <cellStyle name="Text Wrap 2 11" xfId="35361"/>
    <cellStyle name="Text Wrap 2 12" xfId="35362"/>
    <cellStyle name="Text Wrap 2 13" xfId="35363"/>
    <cellStyle name="Text Wrap 2 14" xfId="35364"/>
    <cellStyle name="Text Wrap 2 15" xfId="35365"/>
    <cellStyle name="Text Wrap 2 16" xfId="35366"/>
    <cellStyle name="Text Wrap 2 17" xfId="35367"/>
    <cellStyle name="Text Wrap 2 18" xfId="35368"/>
    <cellStyle name="Text Wrap 2 19" xfId="35369"/>
    <cellStyle name="Text Wrap 2 2" xfId="35370"/>
    <cellStyle name="Text Wrap 2 2 10" xfId="35371"/>
    <cellStyle name="Text Wrap 2 2 11" xfId="35372"/>
    <cellStyle name="Text Wrap 2 2 12" xfId="35373"/>
    <cellStyle name="Text Wrap 2 2 13" xfId="35374"/>
    <cellStyle name="Text Wrap 2 2 14" xfId="35375"/>
    <cellStyle name="Text Wrap 2 2 15" xfId="35376"/>
    <cellStyle name="Text Wrap 2 2 16" xfId="35377"/>
    <cellStyle name="Text Wrap 2 2 17" xfId="35378"/>
    <cellStyle name="Text Wrap 2 2 18" xfId="35379"/>
    <cellStyle name="Text Wrap 2 2 19" xfId="35380"/>
    <cellStyle name="Text Wrap 2 2 2" xfId="35381"/>
    <cellStyle name="Text Wrap 2 2 2 10" xfId="35382"/>
    <cellStyle name="Text Wrap 2 2 2 11" xfId="35383"/>
    <cellStyle name="Text Wrap 2 2 2 12" xfId="35384"/>
    <cellStyle name="Text Wrap 2 2 2 13" xfId="35385"/>
    <cellStyle name="Text Wrap 2 2 2 14" xfId="35386"/>
    <cellStyle name="Text Wrap 2 2 2 15" xfId="35387"/>
    <cellStyle name="Text Wrap 2 2 2 16" xfId="35388"/>
    <cellStyle name="Text Wrap 2 2 2 17" xfId="35389"/>
    <cellStyle name="Text Wrap 2 2 2 18" xfId="35390"/>
    <cellStyle name="Text Wrap 2 2 2 19" xfId="35391"/>
    <cellStyle name="Text Wrap 2 2 2 2" xfId="35392"/>
    <cellStyle name="Text Wrap 2 2 2 2 10" xfId="35393"/>
    <cellStyle name="Text Wrap 2 2 2 2 11" xfId="35394"/>
    <cellStyle name="Text Wrap 2 2 2 2 12" xfId="35395"/>
    <cellStyle name="Text Wrap 2 2 2 2 13" xfId="35396"/>
    <cellStyle name="Text Wrap 2 2 2 2 14" xfId="35397"/>
    <cellStyle name="Text Wrap 2 2 2 2 15" xfId="35398"/>
    <cellStyle name="Text Wrap 2 2 2 2 16" xfId="35399"/>
    <cellStyle name="Text Wrap 2 2 2 2 17" xfId="35400"/>
    <cellStyle name="Text Wrap 2 2 2 2 18" xfId="35401"/>
    <cellStyle name="Text Wrap 2 2 2 2 19" xfId="35402"/>
    <cellStyle name="Text Wrap 2 2 2 2 2" xfId="35403"/>
    <cellStyle name="Text Wrap 2 2 2 2 20" xfId="35404"/>
    <cellStyle name="Text Wrap 2 2 2 2 21" xfId="35405"/>
    <cellStyle name="Text Wrap 2 2 2 2 22" xfId="35406"/>
    <cellStyle name="Text Wrap 2 2 2 2 23" xfId="35407"/>
    <cellStyle name="Text Wrap 2 2 2 2 24" xfId="35408"/>
    <cellStyle name="Text Wrap 2 2 2 2 25" xfId="35409"/>
    <cellStyle name="Text Wrap 2 2 2 2 26" xfId="35410"/>
    <cellStyle name="Text Wrap 2 2 2 2 27" xfId="35411"/>
    <cellStyle name="Text Wrap 2 2 2 2 28" xfId="35412"/>
    <cellStyle name="Text Wrap 2 2 2 2 29" xfId="35413"/>
    <cellStyle name="Text Wrap 2 2 2 2 3" xfId="35414"/>
    <cellStyle name="Text Wrap 2 2 2 2 30" xfId="35415"/>
    <cellStyle name="Text Wrap 2 2 2 2 31" xfId="35416"/>
    <cellStyle name="Text Wrap 2 2 2 2 32" xfId="35417"/>
    <cellStyle name="Text Wrap 2 2 2 2 4" xfId="35418"/>
    <cellStyle name="Text Wrap 2 2 2 2 5" xfId="35419"/>
    <cellStyle name="Text Wrap 2 2 2 2 6" xfId="35420"/>
    <cellStyle name="Text Wrap 2 2 2 2 7" xfId="35421"/>
    <cellStyle name="Text Wrap 2 2 2 2 8" xfId="35422"/>
    <cellStyle name="Text Wrap 2 2 2 2 9" xfId="35423"/>
    <cellStyle name="Text Wrap 2 2 2 20" xfId="35424"/>
    <cellStyle name="Text Wrap 2 2 2 21" xfId="35425"/>
    <cellStyle name="Text Wrap 2 2 2 22" xfId="35426"/>
    <cellStyle name="Text Wrap 2 2 2 23" xfId="35427"/>
    <cellStyle name="Text Wrap 2 2 2 24" xfId="35428"/>
    <cellStyle name="Text Wrap 2 2 2 25" xfId="35429"/>
    <cellStyle name="Text Wrap 2 2 2 26" xfId="35430"/>
    <cellStyle name="Text Wrap 2 2 2 27" xfId="35431"/>
    <cellStyle name="Text Wrap 2 2 2 28" xfId="35432"/>
    <cellStyle name="Text Wrap 2 2 2 29" xfId="35433"/>
    <cellStyle name="Text Wrap 2 2 2 3" xfId="35434"/>
    <cellStyle name="Text Wrap 2 2 2 30" xfId="35435"/>
    <cellStyle name="Text Wrap 2 2 2 31" xfId="35436"/>
    <cellStyle name="Text Wrap 2 2 2 32" xfId="35437"/>
    <cellStyle name="Text Wrap 2 2 2 33" xfId="35438"/>
    <cellStyle name="Text Wrap 2 2 2 34" xfId="35439"/>
    <cellStyle name="Text Wrap 2 2 2 35" xfId="39310"/>
    <cellStyle name="Text Wrap 2 2 2 4" xfId="35440"/>
    <cellStyle name="Text Wrap 2 2 2 5" xfId="35441"/>
    <cellStyle name="Text Wrap 2 2 2 6" xfId="35442"/>
    <cellStyle name="Text Wrap 2 2 2 7" xfId="35443"/>
    <cellStyle name="Text Wrap 2 2 2 8" xfId="35444"/>
    <cellStyle name="Text Wrap 2 2 2 9" xfId="35445"/>
    <cellStyle name="Text Wrap 2 2 20" xfId="35446"/>
    <cellStyle name="Text Wrap 2 2 21" xfId="35447"/>
    <cellStyle name="Text Wrap 2 2 22" xfId="35448"/>
    <cellStyle name="Text Wrap 2 2 23" xfId="35449"/>
    <cellStyle name="Text Wrap 2 2 24" xfId="35450"/>
    <cellStyle name="Text Wrap 2 2 25" xfId="35451"/>
    <cellStyle name="Text Wrap 2 2 26" xfId="35452"/>
    <cellStyle name="Text Wrap 2 2 27" xfId="35453"/>
    <cellStyle name="Text Wrap 2 2 28" xfId="35454"/>
    <cellStyle name="Text Wrap 2 2 29" xfId="35455"/>
    <cellStyle name="Text Wrap 2 2 3" xfId="35456"/>
    <cellStyle name="Text Wrap 2 2 3 10" xfId="35457"/>
    <cellStyle name="Text Wrap 2 2 3 11" xfId="35458"/>
    <cellStyle name="Text Wrap 2 2 3 12" xfId="35459"/>
    <cellStyle name="Text Wrap 2 2 3 13" xfId="35460"/>
    <cellStyle name="Text Wrap 2 2 3 14" xfId="35461"/>
    <cellStyle name="Text Wrap 2 2 3 15" xfId="35462"/>
    <cellStyle name="Text Wrap 2 2 3 16" xfId="35463"/>
    <cellStyle name="Text Wrap 2 2 3 17" xfId="35464"/>
    <cellStyle name="Text Wrap 2 2 3 18" xfId="35465"/>
    <cellStyle name="Text Wrap 2 2 3 19" xfId="35466"/>
    <cellStyle name="Text Wrap 2 2 3 2" xfId="35467"/>
    <cellStyle name="Text Wrap 2 2 3 20" xfId="35468"/>
    <cellStyle name="Text Wrap 2 2 3 21" xfId="35469"/>
    <cellStyle name="Text Wrap 2 2 3 22" xfId="35470"/>
    <cellStyle name="Text Wrap 2 2 3 23" xfId="35471"/>
    <cellStyle name="Text Wrap 2 2 3 24" xfId="35472"/>
    <cellStyle name="Text Wrap 2 2 3 25" xfId="35473"/>
    <cellStyle name="Text Wrap 2 2 3 26" xfId="35474"/>
    <cellStyle name="Text Wrap 2 2 3 27" xfId="35475"/>
    <cellStyle name="Text Wrap 2 2 3 28" xfId="35476"/>
    <cellStyle name="Text Wrap 2 2 3 29" xfId="35477"/>
    <cellStyle name="Text Wrap 2 2 3 3" xfId="35478"/>
    <cellStyle name="Text Wrap 2 2 3 30" xfId="35479"/>
    <cellStyle name="Text Wrap 2 2 3 31" xfId="35480"/>
    <cellStyle name="Text Wrap 2 2 3 32" xfId="35481"/>
    <cellStyle name="Text Wrap 2 2 3 4" xfId="35482"/>
    <cellStyle name="Text Wrap 2 2 3 5" xfId="35483"/>
    <cellStyle name="Text Wrap 2 2 3 6" xfId="35484"/>
    <cellStyle name="Text Wrap 2 2 3 7" xfId="35485"/>
    <cellStyle name="Text Wrap 2 2 3 8" xfId="35486"/>
    <cellStyle name="Text Wrap 2 2 3 9" xfId="35487"/>
    <cellStyle name="Text Wrap 2 2 30" xfId="35488"/>
    <cellStyle name="Text Wrap 2 2 31" xfId="35489"/>
    <cellStyle name="Text Wrap 2 2 32" xfId="35490"/>
    <cellStyle name="Text Wrap 2 2 33" xfId="35491"/>
    <cellStyle name="Text Wrap 2 2 34" xfId="35492"/>
    <cellStyle name="Text Wrap 2 2 35" xfId="35493"/>
    <cellStyle name="Text Wrap 2 2 36" xfId="39309"/>
    <cellStyle name="Text Wrap 2 2 4" xfId="35494"/>
    <cellStyle name="Text Wrap 2 2 5" xfId="35495"/>
    <cellStyle name="Text Wrap 2 2 6" xfId="35496"/>
    <cellStyle name="Text Wrap 2 2 7" xfId="35497"/>
    <cellStyle name="Text Wrap 2 2 8" xfId="35498"/>
    <cellStyle name="Text Wrap 2 2 9" xfId="35499"/>
    <cellStyle name="Text Wrap 2 20" xfId="35500"/>
    <cellStyle name="Text Wrap 2 21" xfId="35501"/>
    <cellStyle name="Text Wrap 2 22" xfId="35502"/>
    <cellStyle name="Text Wrap 2 23" xfId="35503"/>
    <cellStyle name="Text Wrap 2 24" xfId="35504"/>
    <cellStyle name="Text Wrap 2 25" xfId="35505"/>
    <cellStyle name="Text Wrap 2 26" xfId="35506"/>
    <cellStyle name="Text Wrap 2 27" xfId="35507"/>
    <cellStyle name="Text Wrap 2 28" xfId="35508"/>
    <cellStyle name="Text Wrap 2 29" xfId="35509"/>
    <cellStyle name="Text Wrap 2 3" xfId="35510"/>
    <cellStyle name="Text Wrap 2 3 10" xfId="35511"/>
    <cellStyle name="Text Wrap 2 3 11" xfId="35512"/>
    <cellStyle name="Text Wrap 2 3 12" xfId="35513"/>
    <cellStyle name="Text Wrap 2 3 13" xfId="35514"/>
    <cellStyle name="Text Wrap 2 3 14" xfId="35515"/>
    <cellStyle name="Text Wrap 2 3 15" xfId="35516"/>
    <cellStyle name="Text Wrap 2 3 16" xfId="35517"/>
    <cellStyle name="Text Wrap 2 3 17" xfId="35518"/>
    <cellStyle name="Text Wrap 2 3 18" xfId="35519"/>
    <cellStyle name="Text Wrap 2 3 19" xfId="35520"/>
    <cellStyle name="Text Wrap 2 3 2" xfId="35521"/>
    <cellStyle name="Text Wrap 2 3 2 10" xfId="35522"/>
    <cellStyle name="Text Wrap 2 3 2 11" xfId="35523"/>
    <cellStyle name="Text Wrap 2 3 2 12" xfId="35524"/>
    <cellStyle name="Text Wrap 2 3 2 13" xfId="35525"/>
    <cellStyle name="Text Wrap 2 3 2 14" xfId="35526"/>
    <cellStyle name="Text Wrap 2 3 2 15" xfId="35527"/>
    <cellStyle name="Text Wrap 2 3 2 16" xfId="35528"/>
    <cellStyle name="Text Wrap 2 3 2 17" xfId="35529"/>
    <cellStyle name="Text Wrap 2 3 2 18" xfId="35530"/>
    <cellStyle name="Text Wrap 2 3 2 19" xfId="35531"/>
    <cellStyle name="Text Wrap 2 3 2 2" xfId="35532"/>
    <cellStyle name="Text Wrap 2 3 2 2 10" xfId="35533"/>
    <cellStyle name="Text Wrap 2 3 2 2 11" xfId="35534"/>
    <cellStyle name="Text Wrap 2 3 2 2 12" xfId="35535"/>
    <cellStyle name="Text Wrap 2 3 2 2 13" xfId="35536"/>
    <cellStyle name="Text Wrap 2 3 2 2 14" xfId="35537"/>
    <cellStyle name="Text Wrap 2 3 2 2 15" xfId="35538"/>
    <cellStyle name="Text Wrap 2 3 2 2 16" xfId="35539"/>
    <cellStyle name="Text Wrap 2 3 2 2 17" xfId="35540"/>
    <cellStyle name="Text Wrap 2 3 2 2 18" xfId="35541"/>
    <cellStyle name="Text Wrap 2 3 2 2 19" xfId="35542"/>
    <cellStyle name="Text Wrap 2 3 2 2 2" xfId="35543"/>
    <cellStyle name="Text Wrap 2 3 2 2 20" xfId="35544"/>
    <cellStyle name="Text Wrap 2 3 2 2 21" xfId="35545"/>
    <cellStyle name="Text Wrap 2 3 2 2 22" xfId="35546"/>
    <cellStyle name="Text Wrap 2 3 2 2 23" xfId="35547"/>
    <cellStyle name="Text Wrap 2 3 2 2 24" xfId="35548"/>
    <cellStyle name="Text Wrap 2 3 2 2 25" xfId="35549"/>
    <cellStyle name="Text Wrap 2 3 2 2 26" xfId="35550"/>
    <cellStyle name="Text Wrap 2 3 2 2 27" xfId="35551"/>
    <cellStyle name="Text Wrap 2 3 2 2 28" xfId="35552"/>
    <cellStyle name="Text Wrap 2 3 2 2 29" xfId="35553"/>
    <cellStyle name="Text Wrap 2 3 2 2 3" xfId="35554"/>
    <cellStyle name="Text Wrap 2 3 2 2 30" xfId="35555"/>
    <cellStyle name="Text Wrap 2 3 2 2 31" xfId="35556"/>
    <cellStyle name="Text Wrap 2 3 2 2 32" xfId="35557"/>
    <cellStyle name="Text Wrap 2 3 2 2 4" xfId="35558"/>
    <cellStyle name="Text Wrap 2 3 2 2 5" xfId="35559"/>
    <cellStyle name="Text Wrap 2 3 2 2 6" xfId="35560"/>
    <cellStyle name="Text Wrap 2 3 2 2 7" xfId="35561"/>
    <cellStyle name="Text Wrap 2 3 2 2 8" xfId="35562"/>
    <cellStyle name="Text Wrap 2 3 2 2 9" xfId="35563"/>
    <cellStyle name="Text Wrap 2 3 2 20" xfId="35564"/>
    <cellStyle name="Text Wrap 2 3 2 21" xfId="35565"/>
    <cellStyle name="Text Wrap 2 3 2 22" xfId="35566"/>
    <cellStyle name="Text Wrap 2 3 2 23" xfId="35567"/>
    <cellStyle name="Text Wrap 2 3 2 24" xfId="35568"/>
    <cellStyle name="Text Wrap 2 3 2 25" xfId="35569"/>
    <cellStyle name="Text Wrap 2 3 2 26" xfId="35570"/>
    <cellStyle name="Text Wrap 2 3 2 27" xfId="35571"/>
    <cellStyle name="Text Wrap 2 3 2 28" xfId="35572"/>
    <cellStyle name="Text Wrap 2 3 2 29" xfId="35573"/>
    <cellStyle name="Text Wrap 2 3 2 3" xfId="35574"/>
    <cellStyle name="Text Wrap 2 3 2 30" xfId="35575"/>
    <cellStyle name="Text Wrap 2 3 2 31" xfId="35576"/>
    <cellStyle name="Text Wrap 2 3 2 32" xfId="35577"/>
    <cellStyle name="Text Wrap 2 3 2 33" xfId="35578"/>
    <cellStyle name="Text Wrap 2 3 2 34" xfId="35579"/>
    <cellStyle name="Text Wrap 2 3 2 35" xfId="39312"/>
    <cellStyle name="Text Wrap 2 3 2 4" xfId="35580"/>
    <cellStyle name="Text Wrap 2 3 2 5" xfId="35581"/>
    <cellStyle name="Text Wrap 2 3 2 6" xfId="35582"/>
    <cellStyle name="Text Wrap 2 3 2 7" xfId="35583"/>
    <cellStyle name="Text Wrap 2 3 2 8" xfId="35584"/>
    <cellStyle name="Text Wrap 2 3 2 9" xfId="35585"/>
    <cellStyle name="Text Wrap 2 3 20" xfId="35586"/>
    <cellStyle name="Text Wrap 2 3 21" xfId="35587"/>
    <cellStyle name="Text Wrap 2 3 22" xfId="35588"/>
    <cellStyle name="Text Wrap 2 3 23" xfId="35589"/>
    <cellStyle name="Text Wrap 2 3 24" xfId="35590"/>
    <cellStyle name="Text Wrap 2 3 25" xfId="35591"/>
    <cellStyle name="Text Wrap 2 3 26" xfId="35592"/>
    <cellStyle name="Text Wrap 2 3 27" xfId="35593"/>
    <cellStyle name="Text Wrap 2 3 28" xfId="35594"/>
    <cellStyle name="Text Wrap 2 3 29" xfId="35595"/>
    <cellStyle name="Text Wrap 2 3 3" xfId="35596"/>
    <cellStyle name="Text Wrap 2 3 3 10" xfId="35597"/>
    <cellStyle name="Text Wrap 2 3 3 11" xfId="35598"/>
    <cellStyle name="Text Wrap 2 3 3 12" xfId="35599"/>
    <cellStyle name="Text Wrap 2 3 3 13" xfId="35600"/>
    <cellStyle name="Text Wrap 2 3 3 14" xfId="35601"/>
    <cellStyle name="Text Wrap 2 3 3 15" xfId="35602"/>
    <cellStyle name="Text Wrap 2 3 3 16" xfId="35603"/>
    <cellStyle name="Text Wrap 2 3 3 17" xfId="35604"/>
    <cellStyle name="Text Wrap 2 3 3 18" xfId="35605"/>
    <cellStyle name="Text Wrap 2 3 3 19" xfId="35606"/>
    <cellStyle name="Text Wrap 2 3 3 2" xfId="35607"/>
    <cellStyle name="Text Wrap 2 3 3 20" xfId="35608"/>
    <cellStyle name="Text Wrap 2 3 3 21" xfId="35609"/>
    <cellStyle name="Text Wrap 2 3 3 22" xfId="35610"/>
    <cellStyle name="Text Wrap 2 3 3 23" xfId="35611"/>
    <cellStyle name="Text Wrap 2 3 3 24" xfId="35612"/>
    <cellStyle name="Text Wrap 2 3 3 25" xfId="35613"/>
    <cellStyle name="Text Wrap 2 3 3 26" xfId="35614"/>
    <cellStyle name="Text Wrap 2 3 3 27" xfId="35615"/>
    <cellStyle name="Text Wrap 2 3 3 28" xfId="35616"/>
    <cellStyle name="Text Wrap 2 3 3 29" xfId="35617"/>
    <cellStyle name="Text Wrap 2 3 3 3" xfId="35618"/>
    <cellStyle name="Text Wrap 2 3 3 30" xfId="35619"/>
    <cellStyle name="Text Wrap 2 3 3 31" xfId="35620"/>
    <cellStyle name="Text Wrap 2 3 3 32" xfId="35621"/>
    <cellStyle name="Text Wrap 2 3 3 4" xfId="35622"/>
    <cellStyle name="Text Wrap 2 3 3 5" xfId="35623"/>
    <cellStyle name="Text Wrap 2 3 3 6" xfId="35624"/>
    <cellStyle name="Text Wrap 2 3 3 7" xfId="35625"/>
    <cellStyle name="Text Wrap 2 3 3 8" xfId="35626"/>
    <cellStyle name="Text Wrap 2 3 3 9" xfId="35627"/>
    <cellStyle name="Text Wrap 2 3 30" xfId="35628"/>
    <cellStyle name="Text Wrap 2 3 31" xfId="35629"/>
    <cellStyle name="Text Wrap 2 3 32" xfId="35630"/>
    <cellStyle name="Text Wrap 2 3 33" xfId="35631"/>
    <cellStyle name="Text Wrap 2 3 34" xfId="35632"/>
    <cellStyle name="Text Wrap 2 3 35" xfId="35633"/>
    <cellStyle name="Text Wrap 2 3 36" xfId="39311"/>
    <cellStyle name="Text Wrap 2 3 4" xfId="35634"/>
    <cellStyle name="Text Wrap 2 3 5" xfId="35635"/>
    <cellStyle name="Text Wrap 2 3 6" xfId="35636"/>
    <cellStyle name="Text Wrap 2 3 7" xfId="35637"/>
    <cellStyle name="Text Wrap 2 3 8" xfId="35638"/>
    <cellStyle name="Text Wrap 2 3 9" xfId="35639"/>
    <cellStyle name="Text Wrap 2 30" xfId="35640"/>
    <cellStyle name="Text Wrap 2 31" xfId="35641"/>
    <cellStyle name="Text Wrap 2 32" xfId="35642"/>
    <cellStyle name="Text Wrap 2 33" xfId="35643"/>
    <cellStyle name="Text Wrap 2 34" xfId="35644"/>
    <cellStyle name="Text Wrap 2 35" xfId="35645"/>
    <cellStyle name="Text Wrap 2 36" xfId="35646"/>
    <cellStyle name="Text Wrap 2 37" xfId="35647"/>
    <cellStyle name="Text Wrap 2 38" xfId="35648"/>
    <cellStyle name="Text Wrap 2 39" xfId="39308"/>
    <cellStyle name="Text Wrap 2 4" xfId="35649"/>
    <cellStyle name="Text Wrap 2 4 10" xfId="35650"/>
    <cellStyle name="Text Wrap 2 4 11" xfId="35651"/>
    <cellStyle name="Text Wrap 2 4 12" xfId="35652"/>
    <cellStyle name="Text Wrap 2 4 13" xfId="35653"/>
    <cellStyle name="Text Wrap 2 4 14" xfId="35654"/>
    <cellStyle name="Text Wrap 2 4 15" xfId="35655"/>
    <cellStyle name="Text Wrap 2 4 16" xfId="35656"/>
    <cellStyle name="Text Wrap 2 4 17" xfId="35657"/>
    <cellStyle name="Text Wrap 2 4 18" xfId="35658"/>
    <cellStyle name="Text Wrap 2 4 19" xfId="35659"/>
    <cellStyle name="Text Wrap 2 4 2" xfId="35660"/>
    <cellStyle name="Text Wrap 2 4 2 10" xfId="35661"/>
    <cellStyle name="Text Wrap 2 4 2 11" xfId="35662"/>
    <cellStyle name="Text Wrap 2 4 2 12" xfId="35663"/>
    <cellStyle name="Text Wrap 2 4 2 13" xfId="35664"/>
    <cellStyle name="Text Wrap 2 4 2 14" xfId="35665"/>
    <cellStyle name="Text Wrap 2 4 2 15" xfId="35666"/>
    <cellStyle name="Text Wrap 2 4 2 16" xfId="35667"/>
    <cellStyle name="Text Wrap 2 4 2 17" xfId="35668"/>
    <cellStyle name="Text Wrap 2 4 2 18" xfId="35669"/>
    <cellStyle name="Text Wrap 2 4 2 19" xfId="35670"/>
    <cellStyle name="Text Wrap 2 4 2 2" xfId="35671"/>
    <cellStyle name="Text Wrap 2 4 2 2 10" xfId="35672"/>
    <cellStyle name="Text Wrap 2 4 2 2 11" xfId="35673"/>
    <cellStyle name="Text Wrap 2 4 2 2 12" xfId="35674"/>
    <cellStyle name="Text Wrap 2 4 2 2 13" xfId="35675"/>
    <cellStyle name="Text Wrap 2 4 2 2 14" xfId="35676"/>
    <cellStyle name="Text Wrap 2 4 2 2 15" xfId="35677"/>
    <cellStyle name="Text Wrap 2 4 2 2 16" xfId="35678"/>
    <cellStyle name="Text Wrap 2 4 2 2 17" xfId="35679"/>
    <cellStyle name="Text Wrap 2 4 2 2 18" xfId="35680"/>
    <cellStyle name="Text Wrap 2 4 2 2 19" xfId="35681"/>
    <cellStyle name="Text Wrap 2 4 2 2 2" xfId="35682"/>
    <cellStyle name="Text Wrap 2 4 2 2 20" xfId="35683"/>
    <cellStyle name="Text Wrap 2 4 2 2 21" xfId="35684"/>
    <cellStyle name="Text Wrap 2 4 2 2 22" xfId="35685"/>
    <cellStyle name="Text Wrap 2 4 2 2 23" xfId="35686"/>
    <cellStyle name="Text Wrap 2 4 2 2 24" xfId="35687"/>
    <cellStyle name="Text Wrap 2 4 2 2 25" xfId="35688"/>
    <cellStyle name="Text Wrap 2 4 2 2 26" xfId="35689"/>
    <cellStyle name="Text Wrap 2 4 2 2 27" xfId="35690"/>
    <cellStyle name="Text Wrap 2 4 2 2 28" xfId="35691"/>
    <cellStyle name="Text Wrap 2 4 2 2 29" xfId="35692"/>
    <cellStyle name="Text Wrap 2 4 2 2 3" xfId="35693"/>
    <cellStyle name="Text Wrap 2 4 2 2 30" xfId="35694"/>
    <cellStyle name="Text Wrap 2 4 2 2 31" xfId="35695"/>
    <cellStyle name="Text Wrap 2 4 2 2 32" xfId="35696"/>
    <cellStyle name="Text Wrap 2 4 2 2 4" xfId="35697"/>
    <cellStyle name="Text Wrap 2 4 2 2 5" xfId="35698"/>
    <cellStyle name="Text Wrap 2 4 2 2 6" xfId="35699"/>
    <cellStyle name="Text Wrap 2 4 2 2 7" xfId="35700"/>
    <cellStyle name="Text Wrap 2 4 2 2 8" xfId="35701"/>
    <cellStyle name="Text Wrap 2 4 2 2 9" xfId="35702"/>
    <cellStyle name="Text Wrap 2 4 2 20" xfId="35703"/>
    <cellStyle name="Text Wrap 2 4 2 21" xfId="35704"/>
    <cellStyle name="Text Wrap 2 4 2 22" xfId="35705"/>
    <cellStyle name="Text Wrap 2 4 2 23" xfId="35706"/>
    <cellStyle name="Text Wrap 2 4 2 24" xfId="35707"/>
    <cellStyle name="Text Wrap 2 4 2 25" xfId="35708"/>
    <cellStyle name="Text Wrap 2 4 2 26" xfId="35709"/>
    <cellStyle name="Text Wrap 2 4 2 27" xfId="35710"/>
    <cellStyle name="Text Wrap 2 4 2 28" xfId="35711"/>
    <cellStyle name="Text Wrap 2 4 2 29" xfId="35712"/>
    <cellStyle name="Text Wrap 2 4 2 3" xfId="35713"/>
    <cellStyle name="Text Wrap 2 4 2 30" xfId="35714"/>
    <cellStyle name="Text Wrap 2 4 2 31" xfId="35715"/>
    <cellStyle name="Text Wrap 2 4 2 32" xfId="35716"/>
    <cellStyle name="Text Wrap 2 4 2 33" xfId="35717"/>
    <cellStyle name="Text Wrap 2 4 2 34" xfId="35718"/>
    <cellStyle name="Text Wrap 2 4 2 35" xfId="39314"/>
    <cellStyle name="Text Wrap 2 4 2 4" xfId="35719"/>
    <cellStyle name="Text Wrap 2 4 2 5" xfId="35720"/>
    <cellStyle name="Text Wrap 2 4 2 6" xfId="35721"/>
    <cellStyle name="Text Wrap 2 4 2 7" xfId="35722"/>
    <cellStyle name="Text Wrap 2 4 2 8" xfId="35723"/>
    <cellStyle name="Text Wrap 2 4 2 9" xfId="35724"/>
    <cellStyle name="Text Wrap 2 4 20" xfId="35725"/>
    <cellStyle name="Text Wrap 2 4 21" xfId="35726"/>
    <cellStyle name="Text Wrap 2 4 22" xfId="35727"/>
    <cellStyle name="Text Wrap 2 4 23" xfId="35728"/>
    <cellStyle name="Text Wrap 2 4 24" xfId="35729"/>
    <cellStyle name="Text Wrap 2 4 25" xfId="35730"/>
    <cellStyle name="Text Wrap 2 4 26" xfId="35731"/>
    <cellStyle name="Text Wrap 2 4 27" xfId="35732"/>
    <cellStyle name="Text Wrap 2 4 28" xfId="35733"/>
    <cellStyle name="Text Wrap 2 4 29" xfId="35734"/>
    <cellStyle name="Text Wrap 2 4 3" xfId="35735"/>
    <cellStyle name="Text Wrap 2 4 3 10" xfId="35736"/>
    <cellStyle name="Text Wrap 2 4 3 11" xfId="35737"/>
    <cellStyle name="Text Wrap 2 4 3 12" xfId="35738"/>
    <cellStyle name="Text Wrap 2 4 3 13" xfId="35739"/>
    <cellStyle name="Text Wrap 2 4 3 14" xfId="35740"/>
    <cellStyle name="Text Wrap 2 4 3 15" xfId="35741"/>
    <cellStyle name="Text Wrap 2 4 3 16" xfId="35742"/>
    <cellStyle name="Text Wrap 2 4 3 17" xfId="35743"/>
    <cellStyle name="Text Wrap 2 4 3 18" xfId="35744"/>
    <cellStyle name="Text Wrap 2 4 3 19" xfId="35745"/>
    <cellStyle name="Text Wrap 2 4 3 2" xfId="35746"/>
    <cellStyle name="Text Wrap 2 4 3 2 10" xfId="35747"/>
    <cellStyle name="Text Wrap 2 4 3 2 11" xfId="35748"/>
    <cellStyle name="Text Wrap 2 4 3 2 12" xfId="35749"/>
    <cellStyle name="Text Wrap 2 4 3 2 13" xfId="35750"/>
    <cellStyle name="Text Wrap 2 4 3 2 14" xfId="35751"/>
    <cellStyle name="Text Wrap 2 4 3 2 15" xfId="35752"/>
    <cellStyle name="Text Wrap 2 4 3 2 16" xfId="35753"/>
    <cellStyle name="Text Wrap 2 4 3 2 17" xfId="35754"/>
    <cellStyle name="Text Wrap 2 4 3 2 18" xfId="35755"/>
    <cellStyle name="Text Wrap 2 4 3 2 19" xfId="35756"/>
    <cellStyle name="Text Wrap 2 4 3 2 2" xfId="35757"/>
    <cellStyle name="Text Wrap 2 4 3 2 20" xfId="35758"/>
    <cellStyle name="Text Wrap 2 4 3 2 21" xfId="35759"/>
    <cellStyle name="Text Wrap 2 4 3 2 22" xfId="35760"/>
    <cellStyle name="Text Wrap 2 4 3 2 23" xfId="35761"/>
    <cellStyle name="Text Wrap 2 4 3 2 24" xfId="35762"/>
    <cellStyle name="Text Wrap 2 4 3 2 25" xfId="35763"/>
    <cellStyle name="Text Wrap 2 4 3 2 26" xfId="35764"/>
    <cellStyle name="Text Wrap 2 4 3 2 27" xfId="35765"/>
    <cellStyle name="Text Wrap 2 4 3 2 28" xfId="35766"/>
    <cellStyle name="Text Wrap 2 4 3 2 29" xfId="35767"/>
    <cellStyle name="Text Wrap 2 4 3 2 3" xfId="35768"/>
    <cellStyle name="Text Wrap 2 4 3 2 30" xfId="35769"/>
    <cellStyle name="Text Wrap 2 4 3 2 31" xfId="35770"/>
    <cellStyle name="Text Wrap 2 4 3 2 32" xfId="35771"/>
    <cellStyle name="Text Wrap 2 4 3 2 4" xfId="35772"/>
    <cellStyle name="Text Wrap 2 4 3 2 5" xfId="35773"/>
    <cellStyle name="Text Wrap 2 4 3 2 6" xfId="35774"/>
    <cellStyle name="Text Wrap 2 4 3 2 7" xfId="35775"/>
    <cellStyle name="Text Wrap 2 4 3 2 8" xfId="35776"/>
    <cellStyle name="Text Wrap 2 4 3 2 9" xfId="35777"/>
    <cellStyle name="Text Wrap 2 4 3 20" xfId="35778"/>
    <cellStyle name="Text Wrap 2 4 3 21" xfId="35779"/>
    <cellStyle name="Text Wrap 2 4 3 22" xfId="35780"/>
    <cellStyle name="Text Wrap 2 4 3 23" xfId="35781"/>
    <cellStyle name="Text Wrap 2 4 3 24" xfId="35782"/>
    <cellStyle name="Text Wrap 2 4 3 25" xfId="35783"/>
    <cellStyle name="Text Wrap 2 4 3 26" xfId="35784"/>
    <cellStyle name="Text Wrap 2 4 3 27" xfId="35785"/>
    <cellStyle name="Text Wrap 2 4 3 28" xfId="35786"/>
    <cellStyle name="Text Wrap 2 4 3 29" xfId="35787"/>
    <cellStyle name="Text Wrap 2 4 3 3" xfId="35788"/>
    <cellStyle name="Text Wrap 2 4 3 30" xfId="35789"/>
    <cellStyle name="Text Wrap 2 4 3 31" xfId="35790"/>
    <cellStyle name="Text Wrap 2 4 3 32" xfId="35791"/>
    <cellStyle name="Text Wrap 2 4 3 33" xfId="35792"/>
    <cellStyle name="Text Wrap 2 4 3 34" xfId="35793"/>
    <cellStyle name="Text Wrap 2 4 3 35" xfId="39315"/>
    <cellStyle name="Text Wrap 2 4 3 4" xfId="35794"/>
    <cellStyle name="Text Wrap 2 4 3 5" xfId="35795"/>
    <cellStyle name="Text Wrap 2 4 3 6" xfId="35796"/>
    <cellStyle name="Text Wrap 2 4 3 7" xfId="35797"/>
    <cellStyle name="Text Wrap 2 4 3 8" xfId="35798"/>
    <cellStyle name="Text Wrap 2 4 3 9" xfId="35799"/>
    <cellStyle name="Text Wrap 2 4 30" xfId="35800"/>
    <cellStyle name="Text Wrap 2 4 31" xfId="35801"/>
    <cellStyle name="Text Wrap 2 4 32" xfId="35802"/>
    <cellStyle name="Text Wrap 2 4 33" xfId="35803"/>
    <cellStyle name="Text Wrap 2 4 34" xfId="35804"/>
    <cellStyle name="Text Wrap 2 4 35" xfId="35805"/>
    <cellStyle name="Text Wrap 2 4 36" xfId="35806"/>
    <cellStyle name="Text Wrap 2 4 37" xfId="39313"/>
    <cellStyle name="Text Wrap 2 4 4" xfId="35807"/>
    <cellStyle name="Text Wrap 2 4 4 10" xfId="35808"/>
    <cellStyle name="Text Wrap 2 4 4 11" xfId="35809"/>
    <cellStyle name="Text Wrap 2 4 4 12" xfId="35810"/>
    <cellStyle name="Text Wrap 2 4 4 13" xfId="35811"/>
    <cellStyle name="Text Wrap 2 4 4 14" xfId="39919"/>
    <cellStyle name="Text Wrap 2 4 4 2" xfId="35812"/>
    <cellStyle name="Text Wrap 2 4 4 3" xfId="35813"/>
    <cellStyle name="Text Wrap 2 4 4 4" xfId="35814"/>
    <cellStyle name="Text Wrap 2 4 4 5" xfId="35815"/>
    <cellStyle name="Text Wrap 2 4 4 6" xfId="35816"/>
    <cellStyle name="Text Wrap 2 4 4 7" xfId="35817"/>
    <cellStyle name="Text Wrap 2 4 4 8" xfId="35818"/>
    <cellStyle name="Text Wrap 2 4 4 9" xfId="35819"/>
    <cellStyle name="Text Wrap 2 4 5" xfId="35820"/>
    <cellStyle name="Text Wrap 2 4 6" xfId="35821"/>
    <cellStyle name="Text Wrap 2 4 7" xfId="35822"/>
    <cellStyle name="Text Wrap 2 4 8" xfId="35823"/>
    <cellStyle name="Text Wrap 2 4 9" xfId="35824"/>
    <cellStyle name="Text Wrap 2 5" xfId="35825"/>
    <cellStyle name="Text Wrap 2 5 10" xfId="35826"/>
    <cellStyle name="Text Wrap 2 5 11" xfId="35827"/>
    <cellStyle name="Text Wrap 2 5 12" xfId="35828"/>
    <cellStyle name="Text Wrap 2 5 13" xfId="35829"/>
    <cellStyle name="Text Wrap 2 5 14" xfId="35830"/>
    <cellStyle name="Text Wrap 2 5 15" xfId="35831"/>
    <cellStyle name="Text Wrap 2 5 16" xfId="35832"/>
    <cellStyle name="Text Wrap 2 5 17" xfId="35833"/>
    <cellStyle name="Text Wrap 2 5 18" xfId="35834"/>
    <cellStyle name="Text Wrap 2 5 19" xfId="35835"/>
    <cellStyle name="Text Wrap 2 5 2" xfId="35836"/>
    <cellStyle name="Text Wrap 2 5 2 10" xfId="35837"/>
    <cellStyle name="Text Wrap 2 5 2 11" xfId="35838"/>
    <cellStyle name="Text Wrap 2 5 2 12" xfId="35839"/>
    <cellStyle name="Text Wrap 2 5 2 13" xfId="35840"/>
    <cellStyle name="Text Wrap 2 5 2 14" xfId="35841"/>
    <cellStyle name="Text Wrap 2 5 2 15" xfId="35842"/>
    <cellStyle name="Text Wrap 2 5 2 16" xfId="35843"/>
    <cellStyle name="Text Wrap 2 5 2 17" xfId="35844"/>
    <cellStyle name="Text Wrap 2 5 2 18" xfId="35845"/>
    <cellStyle name="Text Wrap 2 5 2 19" xfId="35846"/>
    <cellStyle name="Text Wrap 2 5 2 2" xfId="35847"/>
    <cellStyle name="Text Wrap 2 5 2 20" xfId="35848"/>
    <cellStyle name="Text Wrap 2 5 2 21" xfId="35849"/>
    <cellStyle name="Text Wrap 2 5 2 22" xfId="35850"/>
    <cellStyle name="Text Wrap 2 5 2 23" xfId="35851"/>
    <cellStyle name="Text Wrap 2 5 2 24" xfId="35852"/>
    <cellStyle name="Text Wrap 2 5 2 25" xfId="35853"/>
    <cellStyle name="Text Wrap 2 5 2 26" xfId="35854"/>
    <cellStyle name="Text Wrap 2 5 2 27" xfId="35855"/>
    <cellStyle name="Text Wrap 2 5 2 28" xfId="35856"/>
    <cellStyle name="Text Wrap 2 5 2 29" xfId="35857"/>
    <cellStyle name="Text Wrap 2 5 2 3" xfId="35858"/>
    <cellStyle name="Text Wrap 2 5 2 30" xfId="35859"/>
    <cellStyle name="Text Wrap 2 5 2 31" xfId="35860"/>
    <cellStyle name="Text Wrap 2 5 2 32" xfId="35861"/>
    <cellStyle name="Text Wrap 2 5 2 4" xfId="35862"/>
    <cellStyle name="Text Wrap 2 5 2 5" xfId="35863"/>
    <cellStyle name="Text Wrap 2 5 2 6" xfId="35864"/>
    <cellStyle name="Text Wrap 2 5 2 7" xfId="35865"/>
    <cellStyle name="Text Wrap 2 5 2 8" xfId="35866"/>
    <cellStyle name="Text Wrap 2 5 2 9" xfId="35867"/>
    <cellStyle name="Text Wrap 2 5 20" xfId="35868"/>
    <cellStyle name="Text Wrap 2 5 21" xfId="35869"/>
    <cellStyle name="Text Wrap 2 5 22" xfId="35870"/>
    <cellStyle name="Text Wrap 2 5 23" xfId="35871"/>
    <cellStyle name="Text Wrap 2 5 24" xfId="35872"/>
    <cellStyle name="Text Wrap 2 5 25" xfId="35873"/>
    <cellStyle name="Text Wrap 2 5 26" xfId="35874"/>
    <cellStyle name="Text Wrap 2 5 27" xfId="35875"/>
    <cellStyle name="Text Wrap 2 5 28" xfId="35876"/>
    <cellStyle name="Text Wrap 2 5 29" xfId="35877"/>
    <cellStyle name="Text Wrap 2 5 3" xfId="35878"/>
    <cellStyle name="Text Wrap 2 5 30" xfId="35879"/>
    <cellStyle name="Text Wrap 2 5 31" xfId="35880"/>
    <cellStyle name="Text Wrap 2 5 32" xfId="35881"/>
    <cellStyle name="Text Wrap 2 5 33" xfId="35882"/>
    <cellStyle name="Text Wrap 2 5 34" xfId="35883"/>
    <cellStyle name="Text Wrap 2 5 35" xfId="39316"/>
    <cellStyle name="Text Wrap 2 5 4" xfId="35884"/>
    <cellStyle name="Text Wrap 2 5 5" xfId="35885"/>
    <cellStyle name="Text Wrap 2 5 6" xfId="35886"/>
    <cellStyle name="Text Wrap 2 5 7" xfId="35887"/>
    <cellStyle name="Text Wrap 2 5 8" xfId="35888"/>
    <cellStyle name="Text Wrap 2 5 9" xfId="35889"/>
    <cellStyle name="Text Wrap 2 6" xfId="35890"/>
    <cellStyle name="Text Wrap 2 6 10" xfId="35891"/>
    <cellStyle name="Text Wrap 2 6 11" xfId="35892"/>
    <cellStyle name="Text Wrap 2 6 12" xfId="35893"/>
    <cellStyle name="Text Wrap 2 6 13" xfId="35894"/>
    <cellStyle name="Text Wrap 2 6 14" xfId="35895"/>
    <cellStyle name="Text Wrap 2 6 15" xfId="35896"/>
    <cellStyle name="Text Wrap 2 6 16" xfId="35897"/>
    <cellStyle name="Text Wrap 2 6 17" xfId="35898"/>
    <cellStyle name="Text Wrap 2 6 18" xfId="35899"/>
    <cellStyle name="Text Wrap 2 6 19" xfId="35900"/>
    <cellStyle name="Text Wrap 2 6 2" xfId="35901"/>
    <cellStyle name="Text Wrap 2 6 20" xfId="35902"/>
    <cellStyle name="Text Wrap 2 6 21" xfId="35903"/>
    <cellStyle name="Text Wrap 2 6 22" xfId="35904"/>
    <cellStyle name="Text Wrap 2 6 23" xfId="35905"/>
    <cellStyle name="Text Wrap 2 6 24" xfId="35906"/>
    <cellStyle name="Text Wrap 2 6 25" xfId="35907"/>
    <cellStyle name="Text Wrap 2 6 26" xfId="35908"/>
    <cellStyle name="Text Wrap 2 6 27" xfId="35909"/>
    <cellStyle name="Text Wrap 2 6 28" xfId="35910"/>
    <cellStyle name="Text Wrap 2 6 29" xfId="35911"/>
    <cellStyle name="Text Wrap 2 6 3" xfId="35912"/>
    <cellStyle name="Text Wrap 2 6 30" xfId="35913"/>
    <cellStyle name="Text Wrap 2 6 31" xfId="35914"/>
    <cellStyle name="Text Wrap 2 6 32" xfId="35915"/>
    <cellStyle name="Text Wrap 2 6 4" xfId="35916"/>
    <cellStyle name="Text Wrap 2 6 5" xfId="35917"/>
    <cellStyle name="Text Wrap 2 6 6" xfId="35918"/>
    <cellStyle name="Text Wrap 2 6 7" xfId="35919"/>
    <cellStyle name="Text Wrap 2 6 8" xfId="35920"/>
    <cellStyle name="Text Wrap 2 6 9" xfId="35921"/>
    <cellStyle name="Text Wrap 2 7" xfId="35922"/>
    <cellStyle name="Text Wrap 2 8" xfId="35923"/>
    <cellStyle name="Text Wrap 2 9" xfId="35924"/>
    <cellStyle name="Text Wrap 3" xfId="35925"/>
    <cellStyle name="Text Wrap 3 10" xfId="35926"/>
    <cellStyle name="Text Wrap 3 11" xfId="35927"/>
    <cellStyle name="Text Wrap 3 12" xfId="35928"/>
    <cellStyle name="Text Wrap 3 13" xfId="35929"/>
    <cellStyle name="Text Wrap 3 14" xfId="35930"/>
    <cellStyle name="Text Wrap 3 15" xfId="35931"/>
    <cellStyle name="Text Wrap 3 16" xfId="35932"/>
    <cellStyle name="Text Wrap 3 17" xfId="35933"/>
    <cellStyle name="Text Wrap 3 18" xfId="35934"/>
    <cellStyle name="Text Wrap 3 19" xfId="35935"/>
    <cellStyle name="Text Wrap 3 2" xfId="35936"/>
    <cellStyle name="Text Wrap 3 2 10" xfId="35937"/>
    <cellStyle name="Text Wrap 3 2 11" xfId="35938"/>
    <cellStyle name="Text Wrap 3 2 12" xfId="35939"/>
    <cellStyle name="Text Wrap 3 2 13" xfId="35940"/>
    <cellStyle name="Text Wrap 3 2 14" xfId="35941"/>
    <cellStyle name="Text Wrap 3 2 15" xfId="35942"/>
    <cellStyle name="Text Wrap 3 2 16" xfId="35943"/>
    <cellStyle name="Text Wrap 3 2 17" xfId="35944"/>
    <cellStyle name="Text Wrap 3 2 18" xfId="35945"/>
    <cellStyle name="Text Wrap 3 2 19" xfId="35946"/>
    <cellStyle name="Text Wrap 3 2 2" xfId="35947"/>
    <cellStyle name="Text Wrap 3 2 2 10" xfId="35948"/>
    <cellStyle name="Text Wrap 3 2 2 11" xfId="35949"/>
    <cellStyle name="Text Wrap 3 2 2 12" xfId="35950"/>
    <cellStyle name="Text Wrap 3 2 2 13" xfId="35951"/>
    <cellStyle name="Text Wrap 3 2 2 14" xfId="35952"/>
    <cellStyle name="Text Wrap 3 2 2 15" xfId="35953"/>
    <cellStyle name="Text Wrap 3 2 2 16" xfId="35954"/>
    <cellStyle name="Text Wrap 3 2 2 17" xfId="35955"/>
    <cellStyle name="Text Wrap 3 2 2 18" xfId="35956"/>
    <cellStyle name="Text Wrap 3 2 2 19" xfId="35957"/>
    <cellStyle name="Text Wrap 3 2 2 2" xfId="35958"/>
    <cellStyle name="Text Wrap 3 2 2 20" xfId="35959"/>
    <cellStyle name="Text Wrap 3 2 2 21" xfId="35960"/>
    <cellStyle name="Text Wrap 3 2 2 22" xfId="35961"/>
    <cellStyle name="Text Wrap 3 2 2 23" xfId="35962"/>
    <cellStyle name="Text Wrap 3 2 2 24" xfId="35963"/>
    <cellStyle name="Text Wrap 3 2 2 25" xfId="35964"/>
    <cellStyle name="Text Wrap 3 2 2 26" xfId="35965"/>
    <cellStyle name="Text Wrap 3 2 2 27" xfId="35966"/>
    <cellStyle name="Text Wrap 3 2 2 28" xfId="35967"/>
    <cellStyle name="Text Wrap 3 2 2 29" xfId="35968"/>
    <cellStyle name="Text Wrap 3 2 2 3" xfId="35969"/>
    <cellStyle name="Text Wrap 3 2 2 30" xfId="35970"/>
    <cellStyle name="Text Wrap 3 2 2 31" xfId="35971"/>
    <cellStyle name="Text Wrap 3 2 2 32" xfId="35972"/>
    <cellStyle name="Text Wrap 3 2 2 4" xfId="35973"/>
    <cellStyle name="Text Wrap 3 2 2 5" xfId="35974"/>
    <cellStyle name="Text Wrap 3 2 2 6" xfId="35975"/>
    <cellStyle name="Text Wrap 3 2 2 7" xfId="35976"/>
    <cellStyle name="Text Wrap 3 2 2 8" xfId="35977"/>
    <cellStyle name="Text Wrap 3 2 2 9" xfId="35978"/>
    <cellStyle name="Text Wrap 3 2 20" xfId="35979"/>
    <cellStyle name="Text Wrap 3 2 21" xfId="35980"/>
    <cellStyle name="Text Wrap 3 2 22" xfId="35981"/>
    <cellStyle name="Text Wrap 3 2 23" xfId="35982"/>
    <cellStyle name="Text Wrap 3 2 24" xfId="35983"/>
    <cellStyle name="Text Wrap 3 2 25" xfId="35984"/>
    <cellStyle name="Text Wrap 3 2 26" xfId="35985"/>
    <cellStyle name="Text Wrap 3 2 27" xfId="35986"/>
    <cellStyle name="Text Wrap 3 2 28" xfId="35987"/>
    <cellStyle name="Text Wrap 3 2 29" xfId="35988"/>
    <cellStyle name="Text Wrap 3 2 3" xfId="35989"/>
    <cellStyle name="Text Wrap 3 2 30" xfId="35990"/>
    <cellStyle name="Text Wrap 3 2 31" xfId="35991"/>
    <cellStyle name="Text Wrap 3 2 32" xfId="35992"/>
    <cellStyle name="Text Wrap 3 2 33" xfId="35993"/>
    <cellStyle name="Text Wrap 3 2 34" xfId="35994"/>
    <cellStyle name="Text Wrap 3 2 35" xfId="39318"/>
    <cellStyle name="Text Wrap 3 2 4" xfId="35995"/>
    <cellStyle name="Text Wrap 3 2 5" xfId="35996"/>
    <cellStyle name="Text Wrap 3 2 6" xfId="35997"/>
    <cellStyle name="Text Wrap 3 2 7" xfId="35998"/>
    <cellStyle name="Text Wrap 3 2 8" xfId="35999"/>
    <cellStyle name="Text Wrap 3 2 9" xfId="36000"/>
    <cellStyle name="Text Wrap 3 20" xfId="36001"/>
    <cellStyle name="Text Wrap 3 21" xfId="36002"/>
    <cellStyle name="Text Wrap 3 22" xfId="36003"/>
    <cellStyle name="Text Wrap 3 23" xfId="36004"/>
    <cellStyle name="Text Wrap 3 24" xfId="36005"/>
    <cellStyle name="Text Wrap 3 25" xfId="36006"/>
    <cellStyle name="Text Wrap 3 26" xfId="36007"/>
    <cellStyle name="Text Wrap 3 27" xfId="36008"/>
    <cellStyle name="Text Wrap 3 28" xfId="36009"/>
    <cellStyle name="Text Wrap 3 29" xfId="36010"/>
    <cellStyle name="Text Wrap 3 3" xfId="36011"/>
    <cellStyle name="Text Wrap 3 3 10" xfId="36012"/>
    <cellStyle name="Text Wrap 3 3 11" xfId="36013"/>
    <cellStyle name="Text Wrap 3 3 12" xfId="36014"/>
    <cellStyle name="Text Wrap 3 3 13" xfId="36015"/>
    <cellStyle name="Text Wrap 3 3 14" xfId="36016"/>
    <cellStyle name="Text Wrap 3 3 15" xfId="36017"/>
    <cellStyle name="Text Wrap 3 3 16" xfId="36018"/>
    <cellStyle name="Text Wrap 3 3 17" xfId="36019"/>
    <cellStyle name="Text Wrap 3 3 18" xfId="36020"/>
    <cellStyle name="Text Wrap 3 3 19" xfId="36021"/>
    <cellStyle name="Text Wrap 3 3 2" xfId="36022"/>
    <cellStyle name="Text Wrap 3 3 20" xfId="36023"/>
    <cellStyle name="Text Wrap 3 3 21" xfId="36024"/>
    <cellStyle name="Text Wrap 3 3 22" xfId="36025"/>
    <cellStyle name="Text Wrap 3 3 23" xfId="36026"/>
    <cellStyle name="Text Wrap 3 3 24" xfId="36027"/>
    <cellStyle name="Text Wrap 3 3 25" xfId="36028"/>
    <cellStyle name="Text Wrap 3 3 26" xfId="36029"/>
    <cellStyle name="Text Wrap 3 3 27" xfId="36030"/>
    <cellStyle name="Text Wrap 3 3 28" xfId="36031"/>
    <cellStyle name="Text Wrap 3 3 29" xfId="36032"/>
    <cellStyle name="Text Wrap 3 3 3" xfId="36033"/>
    <cellStyle name="Text Wrap 3 3 30" xfId="36034"/>
    <cellStyle name="Text Wrap 3 3 31" xfId="36035"/>
    <cellStyle name="Text Wrap 3 3 32" xfId="36036"/>
    <cellStyle name="Text Wrap 3 3 4" xfId="36037"/>
    <cellStyle name="Text Wrap 3 3 5" xfId="36038"/>
    <cellStyle name="Text Wrap 3 3 6" xfId="36039"/>
    <cellStyle name="Text Wrap 3 3 7" xfId="36040"/>
    <cellStyle name="Text Wrap 3 3 8" xfId="36041"/>
    <cellStyle name="Text Wrap 3 3 9" xfId="36042"/>
    <cellStyle name="Text Wrap 3 30" xfId="36043"/>
    <cellStyle name="Text Wrap 3 31" xfId="36044"/>
    <cellStyle name="Text Wrap 3 32" xfId="36045"/>
    <cellStyle name="Text Wrap 3 33" xfId="36046"/>
    <cellStyle name="Text Wrap 3 34" xfId="36047"/>
    <cellStyle name="Text Wrap 3 35" xfId="36048"/>
    <cellStyle name="Text Wrap 3 36" xfId="39317"/>
    <cellStyle name="Text Wrap 3 4" xfId="36049"/>
    <cellStyle name="Text Wrap 3 5" xfId="36050"/>
    <cellStyle name="Text Wrap 3 6" xfId="36051"/>
    <cellStyle name="Text Wrap 3 7" xfId="36052"/>
    <cellStyle name="Text Wrap 3 8" xfId="36053"/>
    <cellStyle name="Text Wrap 3 9" xfId="36054"/>
    <cellStyle name="Text Wrap 4" xfId="38635"/>
    <cellStyle name="Time" xfId="36055"/>
    <cellStyle name="Time (entry)" xfId="452"/>
    <cellStyle name="Time (entry) 2" xfId="36056"/>
    <cellStyle name="Time (entry) 2 10" xfId="36057"/>
    <cellStyle name="Time (entry) 2 11" xfId="36058"/>
    <cellStyle name="Time (entry) 2 12" xfId="36059"/>
    <cellStyle name="Time (entry) 2 13" xfId="36060"/>
    <cellStyle name="Time (entry) 2 14" xfId="36061"/>
    <cellStyle name="Time (entry) 2 15" xfId="36062"/>
    <cellStyle name="Time (entry) 2 16" xfId="36063"/>
    <cellStyle name="Time (entry) 2 17" xfId="36064"/>
    <cellStyle name="Time (entry) 2 18" xfId="36065"/>
    <cellStyle name="Time (entry) 2 19" xfId="36066"/>
    <cellStyle name="Time (entry) 2 2" xfId="36067"/>
    <cellStyle name="Time (entry) 2 2 10" xfId="36068"/>
    <cellStyle name="Time (entry) 2 2 11" xfId="36069"/>
    <cellStyle name="Time (entry) 2 2 12" xfId="36070"/>
    <cellStyle name="Time (entry) 2 2 13" xfId="36071"/>
    <cellStyle name="Time (entry) 2 2 14" xfId="36072"/>
    <cellStyle name="Time (entry) 2 2 15" xfId="36073"/>
    <cellStyle name="Time (entry) 2 2 16" xfId="36074"/>
    <cellStyle name="Time (entry) 2 2 17" xfId="36075"/>
    <cellStyle name="Time (entry) 2 2 18" xfId="36076"/>
    <cellStyle name="Time (entry) 2 2 19" xfId="36077"/>
    <cellStyle name="Time (entry) 2 2 2" xfId="36078"/>
    <cellStyle name="Time (entry) 2 2 2 10" xfId="36079"/>
    <cellStyle name="Time (entry) 2 2 2 11" xfId="36080"/>
    <cellStyle name="Time (entry) 2 2 2 12" xfId="36081"/>
    <cellStyle name="Time (entry) 2 2 2 13" xfId="36082"/>
    <cellStyle name="Time (entry) 2 2 2 14" xfId="36083"/>
    <cellStyle name="Time (entry) 2 2 2 15" xfId="36084"/>
    <cellStyle name="Time (entry) 2 2 2 16" xfId="36085"/>
    <cellStyle name="Time (entry) 2 2 2 17" xfId="36086"/>
    <cellStyle name="Time (entry) 2 2 2 18" xfId="36087"/>
    <cellStyle name="Time (entry) 2 2 2 19" xfId="36088"/>
    <cellStyle name="Time (entry) 2 2 2 2" xfId="36089"/>
    <cellStyle name="Time (entry) 2 2 2 2 10" xfId="36090"/>
    <cellStyle name="Time (entry) 2 2 2 2 11" xfId="36091"/>
    <cellStyle name="Time (entry) 2 2 2 2 12" xfId="36092"/>
    <cellStyle name="Time (entry) 2 2 2 2 13" xfId="36093"/>
    <cellStyle name="Time (entry) 2 2 2 2 14" xfId="36094"/>
    <cellStyle name="Time (entry) 2 2 2 2 15" xfId="36095"/>
    <cellStyle name="Time (entry) 2 2 2 2 16" xfId="36096"/>
    <cellStyle name="Time (entry) 2 2 2 2 17" xfId="36097"/>
    <cellStyle name="Time (entry) 2 2 2 2 18" xfId="36098"/>
    <cellStyle name="Time (entry) 2 2 2 2 19" xfId="36099"/>
    <cellStyle name="Time (entry) 2 2 2 2 2" xfId="36100"/>
    <cellStyle name="Time (entry) 2 2 2 2 20" xfId="36101"/>
    <cellStyle name="Time (entry) 2 2 2 2 21" xfId="36102"/>
    <cellStyle name="Time (entry) 2 2 2 2 22" xfId="36103"/>
    <cellStyle name="Time (entry) 2 2 2 2 23" xfId="36104"/>
    <cellStyle name="Time (entry) 2 2 2 2 24" xfId="36105"/>
    <cellStyle name="Time (entry) 2 2 2 2 25" xfId="36106"/>
    <cellStyle name="Time (entry) 2 2 2 2 26" xfId="36107"/>
    <cellStyle name="Time (entry) 2 2 2 2 27" xfId="36108"/>
    <cellStyle name="Time (entry) 2 2 2 2 28" xfId="36109"/>
    <cellStyle name="Time (entry) 2 2 2 2 29" xfId="36110"/>
    <cellStyle name="Time (entry) 2 2 2 2 3" xfId="36111"/>
    <cellStyle name="Time (entry) 2 2 2 2 30" xfId="36112"/>
    <cellStyle name="Time (entry) 2 2 2 2 31" xfId="36113"/>
    <cellStyle name="Time (entry) 2 2 2 2 32" xfId="36114"/>
    <cellStyle name="Time (entry) 2 2 2 2 4" xfId="36115"/>
    <cellStyle name="Time (entry) 2 2 2 2 5" xfId="36116"/>
    <cellStyle name="Time (entry) 2 2 2 2 6" xfId="36117"/>
    <cellStyle name="Time (entry) 2 2 2 2 7" xfId="36118"/>
    <cellStyle name="Time (entry) 2 2 2 2 8" xfId="36119"/>
    <cellStyle name="Time (entry) 2 2 2 2 9" xfId="36120"/>
    <cellStyle name="Time (entry) 2 2 2 20" xfId="36121"/>
    <cellStyle name="Time (entry) 2 2 2 21" xfId="36122"/>
    <cellStyle name="Time (entry) 2 2 2 22" xfId="36123"/>
    <cellStyle name="Time (entry) 2 2 2 23" xfId="36124"/>
    <cellStyle name="Time (entry) 2 2 2 24" xfId="36125"/>
    <cellStyle name="Time (entry) 2 2 2 25" xfId="36126"/>
    <cellStyle name="Time (entry) 2 2 2 26" xfId="36127"/>
    <cellStyle name="Time (entry) 2 2 2 27" xfId="36128"/>
    <cellStyle name="Time (entry) 2 2 2 28" xfId="36129"/>
    <cellStyle name="Time (entry) 2 2 2 29" xfId="36130"/>
    <cellStyle name="Time (entry) 2 2 2 3" xfId="36131"/>
    <cellStyle name="Time (entry) 2 2 2 30" xfId="36132"/>
    <cellStyle name="Time (entry) 2 2 2 31" xfId="36133"/>
    <cellStyle name="Time (entry) 2 2 2 32" xfId="36134"/>
    <cellStyle name="Time (entry) 2 2 2 33" xfId="36135"/>
    <cellStyle name="Time (entry) 2 2 2 34" xfId="36136"/>
    <cellStyle name="Time (entry) 2 2 2 35" xfId="39321"/>
    <cellStyle name="Time (entry) 2 2 2 4" xfId="36137"/>
    <cellStyle name="Time (entry) 2 2 2 5" xfId="36138"/>
    <cellStyle name="Time (entry) 2 2 2 6" xfId="36139"/>
    <cellStyle name="Time (entry) 2 2 2 7" xfId="36140"/>
    <cellStyle name="Time (entry) 2 2 2 8" xfId="36141"/>
    <cellStyle name="Time (entry) 2 2 2 9" xfId="36142"/>
    <cellStyle name="Time (entry) 2 2 20" xfId="36143"/>
    <cellStyle name="Time (entry) 2 2 21" xfId="36144"/>
    <cellStyle name="Time (entry) 2 2 22" xfId="36145"/>
    <cellStyle name="Time (entry) 2 2 23" xfId="36146"/>
    <cellStyle name="Time (entry) 2 2 24" xfId="36147"/>
    <cellStyle name="Time (entry) 2 2 25" xfId="36148"/>
    <cellStyle name="Time (entry) 2 2 26" xfId="36149"/>
    <cellStyle name="Time (entry) 2 2 27" xfId="36150"/>
    <cellStyle name="Time (entry) 2 2 28" xfId="36151"/>
    <cellStyle name="Time (entry) 2 2 29" xfId="36152"/>
    <cellStyle name="Time (entry) 2 2 3" xfId="36153"/>
    <cellStyle name="Time (entry) 2 2 3 10" xfId="36154"/>
    <cellStyle name="Time (entry) 2 2 3 11" xfId="36155"/>
    <cellStyle name="Time (entry) 2 2 3 12" xfId="36156"/>
    <cellStyle name="Time (entry) 2 2 3 13" xfId="36157"/>
    <cellStyle name="Time (entry) 2 2 3 14" xfId="36158"/>
    <cellStyle name="Time (entry) 2 2 3 15" xfId="36159"/>
    <cellStyle name="Time (entry) 2 2 3 16" xfId="36160"/>
    <cellStyle name="Time (entry) 2 2 3 17" xfId="36161"/>
    <cellStyle name="Time (entry) 2 2 3 18" xfId="36162"/>
    <cellStyle name="Time (entry) 2 2 3 19" xfId="36163"/>
    <cellStyle name="Time (entry) 2 2 3 2" xfId="36164"/>
    <cellStyle name="Time (entry) 2 2 3 20" xfId="36165"/>
    <cellStyle name="Time (entry) 2 2 3 21" xfId="36166"/>
    <cellStyle name="Time (entry) 2 2 3 22" xfId="36167"/>
    <cellStyle name="Time (entry) 2 2 3 23" xfId="36168"/>
    <cellStyle name="Time (entry) 2 2 3 24" xfId="36169"/>
    <cellStyle name="Time (entry) 2 2 3 25" xfId="36170"/>
    <cellStyle name="Time (entry) 2 2 3 26" xfId="36171"/>
    <cellStyle name="Time (entry) 2 2 3 27" xfId="36172"/>
    <cellStyle name="Time (entry) 2 2 3 28" xfId="36173"/>
    <cellStyle name="Time (entry) 2 2 3 29" xfId="36174"/>
    <cellStyle name="Time (entry) 2 2 3 3" xfId="36175"/>
    <cellStyle name="Time (entry) 2 2 3 30" xfId="36176"/>
    <cellStyle name="Time (entry) 2 2 3 31" xfId="36177"/>
    <cellStyle name="Time (entry) 2 2 3 32" xfId="36178"/>
    <cellStyle name="Time (entry) 2 2 3 4" xfId="36179"/>
    <cellStyle name="Time (entry) 2 2 3 5" xfId="36180"/>
    <cellStyle name="Time (entry) 2 2 3 6" xfId="36181"/>
    <cellStyle name="Time (entry) 2 2 3 7" xfId="36182"/>
    <cellStyle name="Time (entry) 2 2 3 8" xfId="36183"/>
    <cellStyle name="Time (entry) 2 2 3 9" xfId="36184"/>
    <cellStyle name="Time (entry) 2 2 30" xfId="36185"/>
    <cellStyle name="Time (entry) 2 2 31" xfId="36186"/>
    <cellStyle name="Time (entry) 2 2 32" xfId="36187"/>
    <cellStyle name="Time (entry) 2 2 33" xfId="36188"/>
    <cellStyle name="Time (entry) 2 2 34" xfId="36189"/>
    <cellStyle name="Time (entry) 2 2 35" xfId="36190"/>
    <cellStyle name="Time (entry) 2 2 36" xfId="39320"/>
    <cellStyle name="Time (entry) 2 2 4" xfId="36191"/>
    <cellStyle name="Time (entry) 2 2 5" xfId="36192"/>
    <cellStyle name="Time (entry) 2 2 6" xfId="36193"/>
    <cellStyle name="Time (entry) 2 2 7" xfId="36194"/>
    <cellStyle name="Time (entry) 2 2 8" xfId="36195"/>
    <cellStyle name="Time (entry) 2 2 9" xfId="36196"/>
    <cellStyle name="Time (entry) 2 20" xfId="36197"/>
    <cellStyle name="Time (entry) 2 21" xfId="36198"/>
    <cellStyle name="Time (entry) 2 22" xfId="36199"/>
    <cellStyle name="Time (entry) 2 23" xfId="36200"/>
    <cellStyle name="Time (entry) 2 24" xfId="36201"/>
    <cellStyle name="Time (entry) 2 25" xfId="36202"/>
    <cellStyle name="Time (entry) 2 26" xfId="36203"/>
    <cellStyle name="Time (entry) 2 27" xfId="36204"/>
    <cellStyle name="Time (entry) 2 28" xfId="36205"/>
    <cellStyle name="Time (entry) 2 29" xfId="36206"/>
    <cellStyle name="Time (entry) 2 3" xfId="36207"/>
    <cellStyle name="Time (entry) 2 3 10" xfId="36208"/>
    <cellStyle name="Time (entry) 2 3 11" xfId="36209"/>
    <cellStyle name="Time (entry) 2 3 12" xfId="36210"/>
    <cellStyle name="Time (entry) 2 3 13" xfId="36211"/>
    <cellStyle name="Time (entry) 2 3 14" xfId="36212"/>
    <cellStyle name="Time (entry) 2 3 15" xfId="36213"/>
    <cellStyle name="Time (entry) 2 3 16" xfId="36214"/>
    <cellStyle name="Time (entry) 2 3 17" xfId="36215"/>
    <cellStyle name="Time (entry) 2 3 18" xfId="36216"/>
    <cellStyle name="Time (entry) 2 3 19" xfId="36217"/>
    <cellStyle name="Time (entry) 2 3 2" xfId="36218"/>
    <cellStyle name="Time (entry) 2 3 2 10" xfId="36219"/>
    <cellStyle name="Time (entry) 2 3 2 11" xfId="36220"/>
    <cellStyle name="Time (entry) 2 3 2 12" xfId="36221"/>
    <cellStyle name="Time (entry) 2 3 2 13" xfId="36222"/>
    <cellStyle name="Time (entry) 2 3 2 14" xfId="36223"/>
    <cellStyle name="Time (entry) 2 3 2 15" xfId="36224"/>
    <cellStyle name="Time (entry) 2 3 2 16" xfId="36225"/>
    <cellStyle name="Time (entry) 2 3 2 17" xfId="36226"/>
    <cellStyle name="Time (entry) 2 3 2 18" xfId="36227"/>
    <cellStyle name="Time (entry) 2 3 2 19" xfId="36228"/>
    <cellStyle name="Time (entry) 2 3 2 2" xfId="36229"/>
    <cellStyle name="Time (entry) 2 3 2 2 10" xfId="36230"/>
    <cellStyle name="Time (entry) 2 3 2 2 11" xfId="36231"/>
    <cellStyle name="Time (entry) 2 3 2 2 12" xfId="36232"/>
    <cellStyle name="Time (entry) 2 3 2 2 13" xfId="36233"/>
    <cellStyle name="Time (entry) 2 3 2 2 14" xfId="36234"/>
    <cellStyle name="Time (entry) 2 3 2 2 15" xfId="36235"/>
    <cellStyle name="Time (entry) 2 3 2 2 16" xfId="36236"/>
    <cellStyle name="Time (entry) 2 3 2 2 17" xfId="36237"/>
    <cellStyle name="Time (entry) 2 3 2 2 18" xfId="36238"/>
    <cellStyle name="Time (entry) 2 3 2 2 19" xfId="36239"/>
    <cellStyle name="Time (entry) 2 3 2 2 2" xfId="36240"/>
    <cellStyle name="Time (entry) 2 3 2 2 20" xfId="36241"/>
    <cellStyle name="Time (entry) 2 3 2 2 21" xfId="36242"/>
    <cellStyle name="Time (entry) 2 3 2 2 22" xfId="36243"/>
    <cellStyle name="Time (entry) 2 3 2 2 23" xfId="36244"/>
    <cellStyle name="Time (entry) 2 3 2 2 24" xfId="36245"/>
    <cellStyle name="Time (entry) 2 3 2 2 25" xfId="36246"/>
    <cellStyle name="Time (entry) 2 3 2 2 26" xfId="36247"/>
    <cellStyle name="Time (entry) 2 3 2 2 27" xfId="36248"/>
    <cellStyle name="Time (entry) 2 3 2 2 28" xfId="36249"/>
    <cellStyle name="Time (entry) 2 3 2 2 29" xfId="36250"/>
    <cellStyle name="Time (entry) 2 3 2 2 3" xfId="36251"/>
    <cellStyle name="Time (entry) 2 3 2 2 30" xfId="36252"/>
    <cellStyle name="Time (entry) 2 3 2 2 31" xfId="36253"/>
    <cellStyle name="Time (entry) 2 3 2 2 32" xfId="36254"/>
    <cellStyle name="Time (entry) 2 3 2 2 4" xfId="36255"/>
    <cellStyle name="Time (entry) 2 3 2 2 5" xfId="36256"/>
    <cellStyle name="Time (entry) 2 3 2 2 6" xfId="36257"/>
    <cellStyle name="Time (entry) 2 3 2 2 7" xfId="36258"/>
    <cellStyle name="Time (entry) 2 3 2 2 8" xfId="36259"/>
    <cellStyle name="Time (entry) 2 3 2 2 9" xfId="36260"/>
    <cellStyle name="Time (entry) 2 3 2 20" xfId="36261"/>
    <cellStyle name="Time (entry) 2 3 2 21" xfId="36262"/>
    <cellStyle name="Time (entry) 2 3 2 22" xfId="36263"/>
    <cellStyle name="Time (entry) 2 3 2 23" xfId="36264"/>
    <cellStyle name="Time (entry) 2 3 2 24" xfId="36265"/>
    <cellStyle name="Time (entry) 2 3 2 25" xfId="36266"/>
    <cellStyle name="Time (entry) 2 3 2 26" xfId="36267"/>
    <cellStyle name="Time (entry) 2 3 2 27" xfId="36268"/>
    <cellStyle name="Time (entry) 2 3 2 28" xfId="36269"/>
    <cellStyle name="Time (entry) 2 3 2 29" xfId="36270"/>
    <cellStyle name="Time (entry) 2 3 2 3" xfId="36271"/>
    <cellStyle name="Time (entry) 2 3 2 30" xfId="36272"/>
    <cellStyle name="Time (entry) 2 3 2 31" xfId="36273"/>
    <cellStyle name="Time (entry) 2 3 2 32" xfId="36274"/>
    <cellStyle name="Time (entry) 2 3 2 33" xfId="36275"/>
    <cellStyle name="Time (entry) 2 3 2 34" xfId="36276"/>
    <cellStyle name="Time (entry) 2 3 2 35" xfId="39323"/>
    <cellStyle name="Time (entry) 2 3 2 4" xfId="36277"/>
    <cellStyle name="Time (entry) 2 3 2 5" xfId="36278"/>
    <cellStyle name="Time (entry) 2 3 2 6" xfId="36279"/>
    <cellStyle name="Time (entry) 2 3 2 7" xfId="36280"/>
    <cellStyle name="Time (entry) 2 3 2 8" xfId="36281"/>
    <cellStyle name="Time (entry) 2 3 2 9" xfId="36282"/>
    <cellStyle name="Time (entry) 2 3 20" xfId="36283"/>
    <cellStyle name="Time (entry) 2 3 21" xfId="36284"/>
    <cellStyle name="Time (entry) 2 3 22" xfId="36285"/>
    <cellStyle name="Time (entry) 2 3 23" xfId="36286"/>
    <cellStyle name="Time (entry) 2 3 24" xfId="36287"/>
    <cellStyle name="Time (entry) 2 3 25" xfId="36288"/>
    <cellStyle name="Time (entry) 2 3 26" xfId="36289"/>
    <cellStyle name="Time (entry) 2 3 27" xfId="36290"/>
    <cellStyle name="Time (entry) 2 3 28" xfId="36291"/>
    <cellStyle name="Time (entry) 2 3 29" xfId="36292"/>
    <cellStyle name="Time (entry) 2 3 3" xfId="36293"/>
    <cellStyle name="Time (entry) 2 3 3 10" xfId="36294"/>
    <cellStyle name="Time (entry) 2 3 3 11" xfId="36295"/>
    <cellStyle name="Time (entry) 2 3 3 12" xfId="36296"/>
    <cellStyle name="Time (entry) 2 3 3 13" xfId="36297"/>
    <cellStyle name="Time (entry) 2 3 3 14" xfId="36298"/>
    <cellStyle name="Time (entry) 2 3 3 15" xfId="36299"/>
    <cellStyle name="Time (entry) 2 3 3 16" xfId="36300"/>
    <cellStyle name="Time (entry) 2 3 3 17" xfId="36301"/>
    <cellStyle name="Time (entry) 2 3 3 18" xfId="36302"/>
    <cellStyle name="Time (entry) 2 3 3 19" xfId="36303"/>
    <cellStyle name="Time (entry) 2 3 3 2" xfId="36304"/>
    <cellStyle name="Time (entry) 2 3 3 20" xfId="36305"/>
    <cellStyle name="Time (entry) 2 3 3 21" xfId="36306"/>
    <cellStyle name="Time (entry) 2 3 3 22" xfId="36307"/>
    <cellStyle name="Time (entry) 2 3 3 23" xfId="36308"/>
    <cellStyle name="Time (entry) 2 3 3 24" xfId="36309"/>
    <cellStyle name="Time (entry) 2 3 3 25" xfId="36310"/>
    <cellStyle name="Time (entry) 2 3 3 26" xfId="36311"/>
    <cellStyle name="Time (entry) 2 3 3 27" xfId="36312"/>
    <cellStyle name="Time (entry) 2 3 3 28" xfId="36313"/>
    <cellStyle name="Time (entry) 2 3 3 29" xfId="36314"/>
    <cellStyle name="Time (entry) 2 3 3 3" xfId="36315"/>
    <cellStyle name="Time (entry) 2 3 3 30" xfId="36316"/>
    <cellStyle name="Time (entry) 2 3 3 31" xfId="36317"/>
    <cellStyle name="Time (entry) 2 3 3 32" xfId="36318"/>
    <cellStyle name="Time (entry) 2 3 3 4" xfId="36319"/>
    <cellStyle name="Time (entry) 2 3 3 5" xfId="36320"/>
    <cellStyle name="Time (entry) 2 3 3 6" xfId="36321"/>
    <cellStyle name="Time (entry) 2 3 3 7" xfId="36322"/>
    <cellStyle name="Time (entry) 2 3 3 8" xfId="36323"/>
    <cellStyle name="Time (entry) 2 3 3 9" xfId="36324"/>
    <cellStyle name="Time (entry) 2 3 30" xfId="36325"/>
    <cellStyle name="Time (entry) 2 3 31" xfId="36326"/>
    <cellStyle name="Time (entry) 2 3 32" xfId="36327"/>
    <cellStyle name="Time (entry) 2 3 33" xfId="36328"/>
    <cellStyle name="Time (entry) 2 3 34" xfId="36329"/>
    <cellStyle name="Time (entry) 2 3 35" xfId="36330"/>
    <cellStyle name="Time (entry) 2 3 36" xfId="39322"/>
    <cellStyle name="Time (entry) 2 3 4" xfId="36331"/>
    <cellStyle name="Time (entry) 2 3 5" xfId="36332"/>
    <cellStyle name="Time (entry) 2 3 6" xfId="36333"/>
    <cellStyle name="Time (entry) 2 3 7" xfId="36334"/>
    <cellStyle name="Time (entry) 2 3 8" xfId="36335"/>
    <cellStyle name="Time (entry) 2 3 9" xfId="36336"/>
    <cellStyle name="Time (entry) 2 30" xfId="36337"/>
    <cellStyle name="Time (entry) 2 31" xfId="36338"/>
    <cellStyle name="Time (entry) 2 32" xfId="36339"/>
    <cellStyle name="Time (entry) 2 33" xfId="36340"/>
    <cellStyle name="Time (entry) 2 34" xfId="36341"/>
    <cellStyle name="Time (entry) 2 35" xfId="36342"/>
    <cellStyle name="Time (entry) 2 36" xfId="36343"/>
    <cellStyle name="Time (entry) 2 37" xfId="36344"/>
    <cellStyle name="Time (entry) 2 38" xfId="36345"/>
    <cellStyle name="Time (entry) 2 39" xfId="39319"/>
    <cellStyle name="Time (entry) 2 4" xfId="36346"/>
    <cellStyle name="Time (entry) 2 4 10" xfId="36347"/>
    <cellStyle name="Time (entry) 2 4 11" xfId="36348"/>
    <cellStyle name="Time (entry) 2 4 12" xfId="36349"/>
    <cellStyle name="Time (entry) 2 4 13" xfId="36350"/>
    <cellStyle name="Time (entry) 2 4 14" xfId="36351"/>
    <cellStyle name="Time (entry) 2 4 15" xfId="36352"/>
    <cellStyle name="Time (entry) 2 4 16" xfId="36353"/>
    <cellStyle name="Time (entry) 2 4 17" xfId="36354"/>
    <cellStyle name="Time (entry) 2 4 18" xfId="36355"/>
    <cellStyle name="Time (entry) 2 4 19" xfId="36356"/>
    <cellStyle name="Time (entry) 2 4 2" xfId="36357"/>
    <cellStyle name="Time (entry) 2 4 2 10" xfId="36358"/>
    <cellStyle name="Time (entry) 2 4 2 11" xfId="36359"/>
    <cellStyle name="Time (entry) 2 4 2 12" xfId="36360"/>
    <cellStyle name="Time (entry) 2 4 2 13" xfId="36361"/>
    <cellStyle name="Time (entry) 2 4 2 14" xfId="36362"/>
    <cellStyle name="Time (entry) 2 4 2 15" xfId="36363"/>
    <cellStyle name="Time (entry) 2 4 2 16" xfId="36364"/>
    <cellStyle name="Time (entry) 2 4 2 17" xfId="36365"/>
    <cellStyle name="Time (entry) 2 4 2 18" xfId="36366"/>
    <cellStyle name="Time (entry) 2 4 2 19" xfId="36367"/>
    <cellStyle name="Time (entry) 2 4 2 2" xfId="36368"/>
    <cellStyle name="Time (entry) 2 4 2 2 10" xfId="36369"/>
    <cellStyle name="Time (entry) 2 4 2 2 11" xfId="36370"/>
    <cellStyle name="Time (entry) 2 4 2 2 12" xfId="36371"/>
    <cellStyle name="Time (entry) 2 4 2 2 13" xfId="36372"/>
    <cellStyle name="Time (entry) 2 4 2 2 14" xfId="36373"/>
    <cellStyle name="Time (entry) 2 4 2 2 15" xfId="36374"/>
    <cellStyle name="Time (entry) 2 4 2 2 16" xfId="36375"/>
    <cellStyle name="Time (entry) 2 4 2 2 17" xfId="36376"/>
    <cellStyle name="Time (entry) 2 4 2 2 18" xfId="36377"/>
    <cellStyle name="Time (entry) 2 4 2 2 19" xfId="36378"/>
    <cellStyle name="Time (entry) 2 4 2 2 2" xfId="36379"/>
    <cellStyle name="Time (entry) 2 4 2 2 20" xfId="36380"/>
    <cellStyle name="Time (entry) 2 4 2 2 21" xfId="36381"/>
    <cellStyle name="Time (entry) 2 4 2 2 22" xfId="36382"/>
    <cellStyle name="Time (entry) 2 4 2 2 23" xfId="36383"/>
    <cellStyle name="Time (entry) 2 4 2 2 24" xfId="36384"/>
    <cellStyle name="Time (entry) 2 4 2 2 25" xfId="36385"/>
    <cellStyle name="Time (entry) 2 4 2 2 26" xfId="36386"/>
    <cellStyle name="Time (entry) 2 4 2 2 27" xfId="36387"/>
    <cellStyle name="Time (entry) 2 4 2 2 28" xfId="36388"/>
    <cellStyle name="Time (entry) 2 4 2 2 29" xfId="36389"/>
    <cellStyle name="Time (entry) 2 4 2 2 3" xfId="36390"/>
    <cellStyle name="Time (entry) 2 4 2 2 30" xfId="36391"/>
    <cellStyle name="Time (entry) 2 4 2 2 31" xfId="36392"/>
    <cellStyle name="Time (entry) 2 4 2 2 32" xfId="36393"/>
    <cellStyle name="Time (entry) 2 4 2 2 4" xfId="36394"/>
    <cellStyle name="Time (entry) 2 4 2 2 5" xfId="36395"/>
    <cellStyle name="Time (entry) 2 4 2 2 6" xfId="36396"/>
    <cellStyle name="Time (entry) 2 4 2 2 7" xfId="36397"/>
    <cellStyle name="Time (entry) 2 4 2 2 8" xfId="36398"/>
    <cellStyle name="Time (entry) 2 4 2 2 9" xfId="36399"/>
    <cellStyle name="Time (entry) 2 4 2 20" xfId="36400"/>
    <cellStyle name="Time (entry) 2 4 2 21" xfId="36401"/>
    <cellStyle name="Time (entry) 2 4 2 22" xfId="36402"/>
    <cellStyle name="Time (entry) 2 4 2 23" xfId="36403"/>
    <cellStyle name="Time (entry) 2 4 2 24" xfId="36404"/>
    <cellStyle name="Time (entry) 2 4 2 25" xfId="36405"/>
    <cellStyle name="Time (entry) 2 4 2 26" xfId="36406"/>
    <cellStyle name="Time (entry) 2 4 2 27" xfId="36407"/>
    <cellStyle name="Time (entry) 2 4 2 28" xfId="36408"/>
    <cellStyle name="Time (entry) 2 4 2 29" xfId="36409"/>
    <cellStyle name="Time (entry) 2 4 2 3" xfId="36410"/>
    <cellStyle name="Time (entry) 2 4 2 30" xfId="36411"/>
    <cellStyle name="Time (entry) 2 4 2 31" xfId="36412"/>
    <cellStyle name="Time (entry) 2 4 2 32" xfId="36413"/>
    <cellStyle name="Time (entry) 2 4 2 33" xfId="36414"/>
    <cellStyle name="Time (entry) 2 4 2 34" xfId="36415"/>
    <cellStyle name="Time (entry) 2 4 2 35" xfId="39325"/>
    <cellStyle name="Time (entry) 2 4 2 4" xfId="36416"/>
    <cellStyle name="Time (entry) 2 4 2 5" xfId="36417"/>
    <cellStyle name="Time (entry) 2 4 2 6" xfId="36418"/>
    <cellStyle name="Time (entry) 2 4 2 7" xfId="36419"/>
    <cellStyle name="Time (entry) 2 4 2 8" xfId="36420"/>
    <cellStyle name="Time (entry) 2 4 2 9" xfId="36421"/>
    <cellStyle name="Time (entry) 2 4 20" xfId="36422"/>
    <cellStyle name="Time (entry) 2 4 21" xfId="36423"/>
    <cellStyle name="Time (entry) 2 4 22" xfId="36424"/>
    <cellStyle name="Time (entry) 2 4 23" xfId="36425"/>
    <cellStyle name="Time (entry) 2 4 24" xfId="36426"/>
    <cellStyle name="Time (entry) 2 4 25" xfId="36427"/>
    <cellStyle name="Time (entry) 2 4 26" xfId="36428"/>
    <cellStyle name="Time (entry) 2 4 27" xfId="36429"/>
    <cellStyle name="Time (entry) 2 4 28" xfId="36430"/>
    <cellStyle name="Time (entry) 2 4 29" xfId="36431"/>
    <cellStyle name="Time (entry) 2 4 3" xfId="36432"/>
    <cellStyle name="Time (entry) 2 4 3 10" xfId="36433"/>
    <cellStyle name="Time (entry) 2 4 3 11" xfId="36434"/>
    <cellStyle name="Time (entry) 2 4 3 12" xfId="36435"/>
    <cellStyle name="Time (entry) 2 4 3 13" xfId="36436"/>
    <cellStyle name="Time (entry) 2 4 3 14" xfId="36437"/>
    <cellStyle name="Time (entry) 2 4 3 15" xfId="36438"/>
    <cellStyle name="Time (entry) 2 4 3 16" xfId="36439"/>
    <cellStyle name="Time (entry) 2 4 3 17" xfId="36440"/>
    <cellStyle name="Time (entry) 2 4 3 18" xfId="36441"/>
    <cellStyle name="Time (entry) 2 4 3 19" xfId="36442"/>
    <cellStyle name="Time (entry) 2 4 3 2" xfId="36443"/>
    <cellStyle name="Time (entry) 2 4 3 2 10" xfId="36444"/>
    <cellStyle name="Time (entry) 2 4 3 2 11" xfId="36445"/>
    <cellStyle name="Time (entry) 2 4 3 2 12" xfId="36446"/>
    <cellStyle name="Time (entry) 2 4 3 2 13" xfId="36447"/>
    <cellStyle name="Time (entry) 2 4 3 2 14" xfId="36448"/>
    <cellStyle name="Time (entry) 2 4 3 2 15" xfId="36449"/>
    <cellStyle name="Time (entry) 2 4 3 2 16" xfId="36450"/>
    <cellStyle name="Time (entry) 2 4 3 2 17" xfId="36451"/>
    <cellStyle name="Time (entry) 2 4 3 2 18" xfId="36452"/>
    <cellStyle name="Time (entry) 2 4 3 2 19" xfId="36453"/>
    <cellStyle name="Time (entry) 2 4 3 2 2" xfId="36454"/>
    <cellStyle name="Time (entry) 2 4 3 2 20" xfId="36455"/>
    <cellStyle name="Time (entry) 2 4 3 2 21" xfId="36456"/>
    <cellStyle name="Time (entry) 2 4 3 2 22" xfId="36457"/>
    <cellStyle name="Time (entry) 2 4 3 2 23" xfId="36458"/>
    <cellStyle name="Time (entry) 2 4 3 2 24" xfId="36459"/>
    <cellStyle name="Time (entry) 2 4 3 2 25" xfId="36460"/>
    <cellStyle name="Time (entry) 2 4 3 2 26" xfId="36461"/>
    <cellStyle name="Time (entry) 2 4 3 2 27" xfId="36462"/>
    <cellStyle name="Time (entry) 2 4 3 2 28" xfId="36463"/>
    <cellStyle name="Time (entry) 2 4 3 2 29" xfId="36464"/>
    <cellStyle name="Time (entry) 2 4 3 2 3" xfId="36465"/>
    <cellStyle name="Time (entry) 2 4 3 2 30" xfId="36466"/>
    <cellStyle name="Time (entry) 2 4 3 2 31" xfId="36467"/>
    <cellStyle name="Time (entry) 2 4 3 2 32" xfId="36468"/>
    <cellStyle name="Time (entry) 2 4 3 2 4" xfId="36469"/>
    <cellStyle name="Time (entry) 2 4 3 2 5" xfId="36470"/>
    <cellStyle name="Time (entry) 2 4 3 2 6" xfId="36471"/>
    <cellStyle name="Time (entry) 2 4 3 2 7" xfId="36472"/>
    <cellStyle name="Time (entry) 2 4 3 2 8" xfId="36473"/>
    <cellStyle name="Time (entry) 2 4 3 2 9" xfId="36474"/>
    <cellStyle name="Time (entry) 2 4 3 20" xfId="36475"/>
    <cellStyle name="Time (entry) 2 4 3 21" xfId="36476"/>
    <cellStyle name="Time (entry) 2 4 3 22" xfId="36477"/>
    <cellStyle name="Time (entry) 2 4 3 23" xfId="36478"/>
    <cellStyle name="Time (entry) 2 4 3 24" xfId="36479"/>
    <cellStyle name="Time (entry) 2 4 3 25" xfId="36480"/>
    <cellStyle name="Time (entry) 2 4 3 26" xfId="36481"/>
    <cellStyle name="Time (entry) 2 4 3 27" xfId="36482"/>
    <cellStyle name="Time (entry) 2 4 3 28" xfId="36483"/>
    <cellStyle name="Time (entry) 2 4 3 29" xfId="36484"/>
    <cellStyle name="Time (entry) 2 4 3 3" xfId="36485"/>
    <cellStyle name="Time (entry) 2 4 3 30" xfId="36486"/>
    <cellStyle name="Time (entry) 2 4 3 31" xfId="36487"/>
    <cellStyle name="Time (entry) 2 4 3 32" xfId="36488"/>
    <cellStyle name="Time (entry) 2 4 3 33" xfId="36489"/>
    <cellStyle name="Time (entry) 2 4 3 34" xfId="36490"/>
    <cellStyle name="Time (entry) 2 4 3 35" xfId="39326"/>
    <cellStyle name="Time (entry) 2 4 3 4" xfId="36491"/>
    <cellStyle name="Time (entry) 2 4 3 5" xfId="36492"/>
    <cellStyle name="Time (entry) 2 4 3 6" xfId="36493"/>
    <cellStyle name="Time (entry) 2 4 3 7" xfId="36494"/>
    <cellStyle name="Time (entry) 2 4 3 8" xfId="36495"/>
    <cellStyle name="Time (entry) 2 4 3 9" xfId="36496"/>
    <cellStyle name="Time (entry) 2 4 30" xfId="36497"/>
    <cellStyle name="Time (entry) 2 4 31" xfId="36498"/>
    <cellStyle name="Time (entry) 2 4 32" xfId="36499"/>
    <cellStyle name="Time (entry) 2 4 33" xfId="36500"/>
    <cellStyle name="Time (entry) 2 4 34" xfId="36501"/>
    <cellStyle name="Time (entry) 2 4 35" xfId="36502"/>
    <cellStyle name="Time (entry) 2 4 36" xfId="36503"/>
    <cellStyle name="Time (entry) 2 4 37" xfId="39324"/>
    <cellStyle name="Time (entry) 2 4 4" xfId="36504"/>
    <cellStyle name="Time (entry) 2 4 4 10" xfId="36505"/>
    <cellStyle name="Time (entry) 2 4 4 11" xfId="36506"/>
    <cellStyle name="Time (entry) 2 4 4 12" xfId="36507"/>
    <cellStyle name="Time (entry) 2 4 4 13" xfId="36508"/>
    <cellStyle name="Time (entry) 2 4 4 14" xfId="39920"/>
    <cellStyle name="Time (entry) 2 4 4 2" xfId="36509"/>
    <cellStyle name="Time (entry) 2 4 4 3" xfId="36510"/>
    <cellStyle name="Time (entry) 2 4 4 4" xfId="36511"/>
    <cellStyle name="Time (entry) 2 4 4 5" xfId="36512"/>
    <cellStyle name="Time (entry) 2 4 4 6" xfId="36513"/>
    <cellStyle name="Time (entry) 2 4 4 7" xfId="36514"/>
    <cellStyle name="Time (entry) 2 4 4 8" xfId="36515"/>
    <cellStyle name="Time (entry) 2 4 4 9" xfId="36516"/>
    <cellStyle name="Time (entry) 2 4 5" xfId="36517"/>
    <cellStyle name="Time (entry) 2 4 6" xfId="36518"/>
    <cellStyle name="Time (entry) 2 4 7" xfId="36519"/>
    <cellStyle name="Time (entry) 2 4 8" xfId="36520"/>
    <cellStyle name="Time (entry) 2 4 9" xfId="36521"/>
    <cellStyle name="Time (entry) 2 5" xfId="36522"/>
    <cellStyle name="Time (entry) 2 5 10" xfId="36523"/>
    <cellStyle name="Time (entry) 2 5 11" xfId="36524"/>
    <cellStyle name="Time (entry) 2 5 12" xfId="36525"/>
    <cellStyle name="Time (entry) 2 5 13" xfId="36526"/>
    <cellStyle name="Time (entry) 2 5 14" xfId="36527"/>
    <cellStyle name="Time (entry) 2 5 15" xfId="36528"/>
    <cellStyle name="Time (entry) 2 5 16" xfId="36529"/>
    <cellStyle name="Time (entry) 2 5 17" xfId="36530"/>
    <cellStyle name="Time (entry) 2 5 18" xfId="36531"/>
    <cellStyle name="Time (entry) 2 5 19" xfId="36532"/>
    <cellStyle name="Time (entry) 2 5 2" xfId="36533"/>
    <cellStyle name="Time (entry) 2 5 2 10" xfId="36534"/>
    <cellStyle name="Time (entry) 2 5 2 11" xfId="36535"/>
    <cellStyle name="Time (entry) 2 5 2 12" xfId="36536"/>
    <cellStyle name="Time (entry) 2 5 2 13" xfId="36537"/>
    <cellStyle name="Time (entry) 2 5 2 14" xfId="36538"/>
    <cellStyle name="Time (entry) 2 5 2 15" xfId="36539"/>
    <cellStyle name="Time (entry) 2 5 2 16" xfId="36540"/>
    <cellStyle name="Time (entry) 2 5 2 17" xfId="36541"/>
    <cellStyle name="Time (entry) 2 5 2 18" xfId="36542"/>
    <cellStyle name="Time (entry) 2 5 2 19" xfId="36543"/>
    <cellStyle name="Time (entry) 2 5 2 2" xfId="36544"/>
    <cellStyle name="Time (entry) 2 5 2 20" xfId="36545"/>
    <cellStyle name="Time (entry) 2 5 2 21" xfId="36546"/>
    <cellStyle name="Time (entry) 2 5 2 22" xfId="36547"/>
    <cellStyle name="Time (entry) 2 5 2 23" xfId="36548"/>
    <cellStyle name="Time (entry) 2 5 2 24" xfId="36549"/>
    <cellStyle name="Time (entry) 2 5 2 25" xfId="36550"/>
    <cellStyle name="Time (entry) 2 5 2 26" xfId="36551"/>
    <cellStyle name="Time (entry) 2 5 2 27" xfId="36552"/>
    <cellStyle name="Time (entry) 2 5 2 28" xfId="36553"/>
    <cellStyle name="Time (entry) 2 5 2 29" xfId="36554"/>
    <cellStyle name="Time (entry) 2 5 2 3" xfId="36555"/>
    <cellStyle name="Time (entry) 2 5 2 30" xfId="36556"/>
    <cellStyle name="Time (entry) 2 5 2 31" xfId="36557"/>
    <cellStyle name="Time (entry) 2 5 2 32" xfId="36558"/>
    <cellStyle name="Time (entry) 2 5 2 4" xfId="36559"/>
    <cellStyle name="Time (entry) 2 5 2 5" xfId="36560"/>
    <cellStyle name="Time (entry) 2 5 2 6" xfId="36561"/>
    <cellStyle name="Time (entry) 2 5 2 7" xfId="36562"/>
    <cellStyle name="Time (entry) 2 5 2 8" xfId="36563"/>
    <cellStyle name="Time (entry) 2 5 2 9" xfId="36564"/>
    <cellStyle name="Time (entry) 2 5 20" xfId="36565"/>
    <cellStyle name="Time (entry) 2 5 21" xfId="36566"/>
    <cellStyle name="Time (entry) 2 5 22" xfId="36567"/>
    <cellStyle name="Time (entry) 2 5 23" xfId="36568"/>
    <cellStyle name="Time (entry) 2 5 24" xfId="36569"/>
    <cellStyle name="Time (entry) 2 5 25" xfId="36570"/>
    <cellStyle name="Time (entry) 2 5 26" xfId="36571"/>
    <cellStyle name="Time (entry) 2 5 27" xfId="36572"/>
    <cellStyle name="Time (entry) 2 5 28" xfId="36573"/>
    <cellStyle name="Time (entry) 2 5 29" xfId="36574"/>
    <cellStyle name="Time (entry) 2 5 3" xfId="36575"/>
    <cellStyle name="Time (entry) 2 5 30" xfId="36576"/>
    <cellStyle name="Time (entry) 2 5 31" xfId="36577"/>
    <cellStyle name="Time (entry) 2 5 32" xfId="36578"/>
    <cellStyle name="Time (entry) 2 5 33" xfId="36579"/>
    <cellStyle name="Time (entry) 2 5 34" xfId="36580"/>
    <cellStyle name="Time (entry) 2 5 35" xfId="39327"/>
    <cellStyle name="Time (entry) 2 5 4" xfId="36581"/>
    <cellStyle name="Time (entry) 2 5 5" xfId="36582"/>
    <cellStyle name="Time (entry) 2 5 6" xfId="36583"/>
    <cellStyle name="Time (entry) 2 5 7" xfId="36584"/>
    <cellStyle name="Time (entry) 2 5 8" xfId="36585"/>
    <cellStyle name="Time (entry) 2 5 9" xfId="36586"/>
    <cellStyle name="Time (entry) 2 6" xfId="36587"/>
    <cellStyle name="Time (entry) 2 6 10" xfId="36588"/>
    <cellStyle name="Time (entry) 2 6 11" xfId="36589"/>
    <cellStyle name="Time (entry) 2 6 12" xfId="36590"/>
    <cellStyle name="Time (entry) 2 6 13" xfId="36591"/>
    <cellStyle name="Time (entry) 2 6 14" xfId="36592"/>
    <cellStyle name="Time (entry) 2 6 15" xfId="36593"/>
    <cellStyle name="Time (entry) 2 6 16" xfId="36594"/>
    <cellStyle name="Time (entry) 2 6 17" xfId="36595"/>
    <cellStyle name="Time (entry) 2 6 18" xfId="36596"/>
    <cellStyle name="Time (entry) 2 6 19" xfId="36597"/>
    <cellStyle name="Time (entry) 2 6 2" xfId="36598"/>
    <cellStyle name="Time (entry) 2 6 20" xfId="36599"/>
    <cellStyle name="Time (entry) 2 6 21" xfId="36600"/>
    <cellStyle name="Time (entry) 2 6 22" xfId="36601"/>
    <cellStyle name="Time (entry) 2 6 23" xfId="36602"/>
    <cellStyle name="Time (entry) 2 6 24" xfId="36603"/>
    <cellStyle name="Time (entry) 2 6 25" xfId="36604"/>
    <cellStyle name="Time (entry) 2 6 26" xfId="36605"/>
    <cellStyle name="Time (entry) 2 6 27" xfId="36606"/>
    <cellStyle name="Time (entry) 2 6 28" xfId="36607"/>
    <cellStyle name="Time (entry) 2 6 29" xfId="36608"/>
    <cellStyle name="Time (entry) 2 6 3" xfId="36609"/>
    <cellStyle name="Time (entry) 2 6 30" xfId="36610"/>
    <cellStyle name="Time (entry) 2 6 31" xfId="36611"/>
    <cellStyle name="Time (entry) 2 6 32" xfId="36612"/>
    <cellStyle name="Time (entry) 2 6 4" xfId="36613"/>
    <cellStyle name="Time (entry) 2 6 5" xfId="36614"/>
    <cellStyle name="Time (entry) 2 6 6" xfId="36615"/>
    <cellStyle name="Time (entry) 2 6 7" xfId="36616"/>
    <cellStyle name="Time (entry) 2 6 8" xfId="36617"/>
    <cellStyle name="Time (entry) 2 6 9" xfId="36618"/>
    <cellStyle name="Time (entry) 2 7" xfId="36619"/>
    <cellStyle name="Time (entry) 2 8" xfId="36620"/>
    <cellStyle name="Time (entry) 2 9" xfId="36621"/>
    <cellStyle name="Time (entry) 3" xfId="36622"/>
    <cellStyle name="Time (entry) 3 10" xfId="36623"/>
    <cellStyle name="Time (entry) 3 11" xfId="36624"/>
    <cellStyle name="Time (entry) 3 12" xfId="36625"/>
    <cellStyle name="Time (entry) 3 13" xfId="36626"/>
    <cellStyle name="Time (entry) 3 14" xfId="36627"/>
    <cellStyle name="Time (entry) 3 15" xfId="36628"/>
    <cellStyle name="Time (entry) 3 16" xfId="36629"/>
    <cellStyle name="Time (entry) 3 17" xfId="36630"/>
    <cellStyle name="Time (entry) 3 18" xfId="36631"/>
    <cellStyle name="Time (entry) 3 19" xfId="36632"/>
    <cellStyle name="Time (entry) 3 2" xfId="36633"/>
    <cellStyle name="Time (entry) 3 2 10" xfId="36634"/>
    <cellStyle name="Time (entry) 3 2 11" xfId="36635"/>
    <cellStyle name="Time (entry) 3 2 12" xfId="36636"/>
    <cellStyle name="Time (entry) 3 2 13" xfId="36637"/>
    <cellStyle name="Time (entry) 3 2 14" xfId="36638"/>
    <cellStyle name="Time (entry) 3 2 15" xfId="36639"/>
    <cellStyle name="Time (entry) 3 2 16" xfId="36640"/>
    <cellStyle name="Time (entry) 3 2 17" xfId="36641"/>
    <cellStyle name="Time (entry) 3 2 18" xfId="36642"/>
    <cellStyle name="Time (entry) 3 2 19" xfId="36643"/>
    <cellStyle name="Time (entry) 3 2 2" xfId="36644"/>
    <cellStyle name="Time (entry) 3 2 2 10" xfId="36645"/>
    <cellStyle name="Time (entry) 3 2 2 11" xfId="36646"/>
    <cellStyle name="Time (entry) 3 2 2 12" xfId="36647"/>
    <cellStyle name="Time (entry) 3 2 2 13" xfId="36648"/>
    <cellStyle name="Time (entry) 3 2 2 14" xfId="36649"/>
    <cellStyle name="Time (entry) 3 2 2 15" xfId="36650"/>
    <cellStyle name="Time (entry) 3 2 2 16" xfId="36651"/>
    <cellStyle name="Time (entry) 3 2 2 17" xfId="36652"/>
    <cellStyle name="Time (entry) 3 2 2 18" xfId="36653"/>
    <cellStyle name="Time (entry) 3 2 2 19" xfId="36654"/>
    <cellStyle name="Time (entry) 3 2 2 2" xfId="36655"/>
    <cellStyle name="Time (entry) 3 2 2 20" xfId="36656"/>
    <cellStyle name="Time (entry) 3 2 2 21" xfId="36657"/>
    <cellStyle name="Time (entry) 3 2 2 22" xfId="36658"/>
    <cellStyle name="Time (entry) 3 2 2 23" xfId="36659"/>
    <cellStyle name="Time (entry) 3 2 2 24" xfId="36660"/>
    <cellStyle name="Time (entry) 3 2 2 25" xfId="36661"/>
    <cellStyle name="Time (entry) 3 2 2 26" xfId="36662"/>
    <cellStyle name="Time (entry) 3 2 2 27" xfId="36663"/>
    <cellStyle name="Time (entry) 3 2 2 28" xfId="36664"/>
    <cellStyle name="Time (entry) 3 2 2 29" xfId="36665"/>
    <cellStyle name="Time (entry) 3 2 2 3" xfId="36666"/>
    <cellStyle name="Time (entry) 3 2 2 30" xfId="36667"/>
    <cellStyle name="Time (entry) 3 2 2 31" xfId="36668"/>
    <cellStyle name="Time (entry) 3 2 2 32" xfId="36669"/>
    <cellStyle name="Time (entry) 3 2 2 4" xfId="36670"/>
    <cellStyle name="Time (entry) 3 2 2 5" xfId="36671"/>
    <cellStyle name="Time (entry) 3 2 2 6" xfId="36672"/>
    <cellStyle name="Time (entry) 3 2 2 7" xfId="36673"/>
    <cellStyle name="Time (entry) 3 2 2 8" xfId="36674"/>
    <cellStyle name="Time (entry) 3 2 2 9" xfId="36675"/>
    <cellStyle name="Time (entry) 3 2 20" xfId="36676"/>
    <cellStyle name="Time (entry) 3 2 21" xfId="36677"/>
    <cellStyle name="Time (entry) 3 2 22" xfId="36678"/>
    <cellStyle name="Time (entry) 3 2 23" xfId="36679"/>
    <cellStyle name="Time (entry) 3 2 24" xfId="36680"/>
    <cellStyle name="Time (entry) 3 2 25" xfId="36681"/>
    <cellStyle name="Time (entry) 3 2 26" xfId="36682"/>
    <cellStyle name="Time (entry) 3 2 27" xfId="36683"/>
    <cellStyle name="Time (entry) 3 2 28" xfId="36684"/>
    <cellStyle name="Time (entry) 3 2 29" xfId="36685"/>
    <cellStyle name="Time (entry) 3 2 3" xfId="36686"/>
    <cellStyle name="Time (entry) 3 2 30" xfId="36687"/>
    <cellStyle name="Time (entry) 3 2 31" xfId="36688"/>
    <cellStyle name="Time (entry) 3 2 32" xfId="36689"/>
    <cellStyle name="Time (entry) 3 2 33" xfId="36690"/>
    <cellStyle name="Time (entry) 3 2 34" xfId="36691"/>
    <cellStyle name="Time (entry) 3 2 35" xfId="39329"/>
    <cellStyle name="Time (entry) 3 2 4" xfId="36692"/>
    <cellStyle name="Time (entry) 3 2 5" xfId="36693"/>
    <cellStyle name="Time (entry) 3 2 6" xfId="36694"/>
    <cellStyle name="Time (entry) 3 2 7" xfId="36695"/>
    <cellStyle name="Time (entry) 3 2 8" xfId="36696"/>
    <cellStyle name="Time (entry) 3 2 9" xfId="36697"/>
    <cellStyle name="Time (entry) 3 20" xfId="36698"/>
    <cellStyle name="Time (entry) 3 21" xfId="36699"/>
    <cellStyle name="Time (entry) 3 22" xfId="36700"/>
    <cellStyle name="Time (entry) 3 23" xfId="36701"/>
    <cellStyle name="Time (entry) 3 24" xfId="36702"/>
    <cellStyle name="Time (entry) 3 25" xfId="36703"/>
    <cellStyle name="Time (entry) 3 26" xfId="36704"/>
    <cellStyle name="Time (entry) 3 27" xfId="36705"/>
    <cellStyle name="Time (entry) 3 28" xfId="36706"/>
    <cellStyle name="Time (entry) 3 29" xfId="36707"/>
    <cellStyle name="Time (entry) 3 3" xfId="36708"/>
    <cellStyle name="Time (entry) 3 3 10" xfId="36709"/>
    <cellStyle name="Time (entry) 3 3 11" xfId="36710"/>
    <cellStyle name="Time (entry) 3 3 12" xfId="36711"/>
    <cellStyle name="Time (entry) 3 3 13" xfId="36712"/>
    <cellStyle name="Time (entry) 3 3 14" xfId="36713"/>
    <cellStyle name="Time (entry) 3 3 15" xfId="36714"/>
    <cellStyle name="Time (entry) 3 3 16" xfId="36715"/>
    <cellStyle name="Time (entry) 3 3 17" xfId="36716"/>
    <cellStyle name="Time (entry) 3 3 18" xfId="36717"/>
    <cellStyle name="Time (entry) 3 3 19" xfId="36718"/>
    <cellStyle name="Time (entry) 3 3 2" xfId="36719"/>
    <cellStyle name="Time (entry) 3 3 20" xfId="36720"/>
    <cellStyle name="Time (entry) 3 3 21" xfId="36721"/>
    <cellStyle name="Time (entry) 3 3 22" xfId="36722"/>
    <cellStyle name="Time (entry) 3 3 23" xfId="36723"/>
    <cellStyle name="Time (entry) 3 3 24" xfId="36724"/>
    <cellStyle name="Time (entry) 3 3 25" xfId="36725"/>
    <cellStyle name="Time (entry) 3 3 26" xfId="36726"/>
    <cellStyle name="Time (entry) 3 3 27" xfId="36727"/>
    <cellStyle name="Time (entry) 3 3 28" xfId="36728"/>
    <cellStyle name="Time (entry) 3 3 29" xfId="36729"/>
    <cellStyle name="Time (entry) 3 3 3" xfId="36730"/>
    <cellStyle name="Time (entry) 3 3 30" xfId="36731"/>
    <cellStyle name="Time (entry) 3 3 31" xfId="36732"/>
    <cellStyle name="Time (entry) 3 3 32" xfId="36733"/>
    <cellStyle name="Time (entry) 3 3 4" xfId="36734"/>
    <cellStyle name="Time (entry) 3 3 5" xfId="36735"/>
    <cellStyle name="Time (entry) 3 3 6" xfId="36736"/>
    <cellStyle name="Time (entry) 3 3 7" xfId="36737"/>
    <cellStyle name="Time (entry) 3 3 8" xfId="36738"/>
    <cellStyle name="Time (entry) 3 3 9" xfId="36739"/>
    <cellStyle name="Time (entry) 3 30" xfId="36740"/>
    <cellStyle name="Time (entry) 3 31" xfId="36741"/>
    <cellStyle name="Time (entry) 3 32" xfId="36742"/>
    <cellStyle name="Time (entry) 3 33" xfId="36743"/>
    <cellStyle name="Time (entry) 3 34" xfId="36744"/>
    <cellStyle name="Time (entry) 3 35" xfId="36745"/>
    <cellStyle name="Time (entry) 3 36" xfId="39328"/>
    <cellStyle name="Time (entry) 3 4" xfId="36746"/>
    <cellStyle name="Time (entry) 3 5" xfId="36747"/>
    <cellStyle name="Time (entry) 3 6" xfId="36748"/>
    <cellStyle name="Time (entry) 3 7" xfId="36749"/>
    <cellStyle name="Time (entry) 3 8" xfId="36750"/>
    <cellStyle name="Time (entry) 3 9" xfId="36751"/>
    <cellStyle name="Time (entry) 4" xfId="36752"/>
    <cellStyle name="Time (entry) 4 10" xfId="36753"/>
    <cellStyle name="Time (entry) 4 11" xfId="36754"/>
    <cellStyle name="Time (entry) 4 12" xfId="36755"/>
    <cellStyle name="Time (entry) 4 13" xfId="36756"/>
    <cellStyle name="Time (entry) 4 2" xfId="36757"/>
    <cellStyle name="Time (entry) 4 3" xfId="36758"/>
    <cellStyle name="Time (entry) 4 4" xfId="36759"/>
    <cellStyle name="Time (entry) 4 5" xfId="36760"/>
    <cellStyle name="Time (entry) 4 6" xfId="36761"/>
    <cellStyle name="Time (entry) 4 7" xfId="36762"/>
    <cellStyle name="Time (entry) 4 8" xfId="36763"/>
    <cellStyle name="Time (entry) 4 9" xfId="36764"/>
    <cellStyle name="Time 2" xfId="36765"/>
    <cellStyle name="Time 3" xfId="36766"/>
    <cellStyle name="Title" xfId="37" builtinId="15" hidden="1"/>
    <cellStyle name="Title" xfId="39555" builtinId="15" customBuiltin="1"/>
    <cellStyle name="Title 10" xfId="36767"/>
    <cellStyle name="Title 2" xfId="453"/>
    <cellStyle name="Title 2 2" xfId="36768"/>
    <cellStyle name="Title 2 3" xfId="36769"/>
    <cellStyle name="Title 2 4" xfId="36770"/>
    <cellStyle name="Title 2 5" xfId="36771"/>
    <cellStyle name="Title 2 6" xfId="38636"/>
    <cellStyle name="Title 3" xfId="36772"/>
    <cellStyle name="Title 4" xfId="36773"/>
    <cellStyle name="Title 5" xfId="36774"/>
    <cellStyle name="Title 6" xfId="36775"/>
    <cellStyle name="Title 7" xfId="36776"/>
    <cellStyle name="Title 8" xfId="36777"/>
    <cellStyle name="Title 9" xfId="36778"/>
    <cellStyle name="Top rows" xfId="454"/>
    <cellStyle name="Top rows 2" xfId="455"/>
    <cellStyle name="Top rows 2 2" xfId="36779"/>
    <cellStyle name="Top rows 2 3" xfId="36780"/>
    <cellStyle name="Top rows 2 4" xfId="36781"/>
    <cellStyle name="Top rows 2 5" xfId="36782"/>
    <cellStyle name="Top rows 3" xfId="456"/>
    <cellStyle name="Top rows 3 2" xfId="36783"/>
    <cellStyle name="Top rows 3 3" xfId="36784"/>
    <cellStyle name="Top rows 4" xfId="457"/>
    <cellStyle name="Top rows 4 2" xfId="36785"/>
    <cellStyle name="Top rows 4 3" xfId="36786"/>
    <cellStyle name="Top rows 5" xfId="36787"/>
    <cellStyle name="Top rows 5 2" xfId="36788"/>
    <cellStyle name="Top rows 5 3" xfId="36789"/>
    <cellStyle name="Top rows 6" xfId="36790"/>
    <cellStyle name="Total" xfId="53" builtinId="25" hidden="1"/>
    <cellStyle name="Total 2" xfId="458"/>
    <cellStyle name="Total 2 10" xfId="36791"/>
    <cellStyle name="Total 2 11" xfId="36792"/>
    <cellStyle name="Total 2 12" xfId="36793"/>
    <cellStyle name="Total 2 13" xfId="36794"/>
    <cellStyle name="Total 2 14" xfId="36795"/>
    <cellStyle name="Total 2 15" xfId="36796"/>
    <cellStyle name="Total 2 16" xfId="36797"/>
    <cellStyle name="Total 2 17" xfId="36798"/>
    <cellStyle name="Total 2 18" xfId="36799"/>
    <cellStyle name="Total 2 19" xfId="36800"/>
    <cellStyle name="Total 2 2" xfId="459"/>
    <cellStyle name="Total 2 2 10" xfId="36801"/>
    <cellStyle name="Total 2 2 11" xfId="36802"/>
    <cellStyle name="Total 2 2 12" xfId="36803"/>
    <cellStyle name="Total 2 2 13" xfId="36804"/>
    <cellStyle name="Total 2 2 14" xfId="36805"/>
    <cellStyle name="Total 2 2 15" xfId="36806"/>
    <cellStyle name="Total 2 2 16" xfId="36807"/>
    <cellStyle name="Total 2 2 17" xfId="36808"/>
    <cellStyle name="Total 2 2 18" xfId="36809"/>
    <cellStyle name="Total 2 2 19" xfId="36810"/>
    <cellStyle name="Total 2 2 2" xfId="36811"/>
    <cellStyle name="Total 2 2 2 10" xfId="36812"/>
    <cellStyle name="Total 2 2 2 11" xfId="36813"/>
    <cellStyle name="Total 2 2 2 12" xfId="36814"/>
    <cellStyle name="Total 2 2 2 13" xfId="36815"/>
    <cellStyle name="Total 2 2 2 14" xfId="36816"/>
    <cellStyle name="Total 2 2 2 15" xfId="36817"/>
    <cellStyle name="Total 2 2 2 16" xfId="36818"/>
    <cellStyle name="Total 2 2 2 17" xfId="36819"/>
    <cellStyle name="Total 2 2 2 18" xfId="36820"/>
    <cellStyle name="Total 2 2 2 19" xfId="36821"/>
    <cellStyle name="Total 2 2 2 2" xfId="36822"/>
    <cellStyle name="Total 2 2 2 20" xfId="36823"/>
    <cellStyle name="Total 2 2 2 21" xfId="36824"/>
    <cellStyle name="Total 2 2 2 22" xfId="36825"/>
    <cellStyle name="Total 2 2 2 23" xfId="36826"/>
    <cellStyle name="Total 2 2 2 24" xfId="36827"/>
    <cellStyle name="Total 2 2 2 25" xfId="36828"/>
    <cellStyle name="Total 2 2 2 26" xfId="36829"/>
    <cellStyle name="Total 2 2 2 27" xfId="36830"/>
    <cellStyle name="Total 2 2 2 28" xfId="36831"/>
    <cellStyle name="Total 2 2 2 29" xfId="39330"/>
    <cellStyle name="Total 2 2 2 3" xfId="36832"/>
    <cellStyle name="Total 2 2 2 3 10" xfId="36833"/>
    <cellStyle name="Total 2 2 2 3 11" xfId="36834"/>
    <cellStyle name="Total 2 2 2 3 12" xfId="36835"/>
    <cellStyle name="Total 2 2 2 3 13" xfId="36836"/>
    <cellStyle name="Total 2 2 2 3 14" xfId="36837"/>
    <cellStyle name="Total 2 2 2 3 15" xfId="36838"/>
    <cellStyle name="Total 2 2 2 3 16" xfId="36839"/>
    <cellStyle name="Total 2 2 2 3 17" xfId="36840"/>
    <cellStyle name="Total 2 2 2 3 18" xfId="36841"/>
    <cellStyle name="Total 2 2 2 3 19" xfId="36842"/>
    <cellStyle name="Total 2 2 2 3 2" xfId="36843"/>
    <cellStyle name="Total 2 2 2 3 2 10" xfId="36844"/>
    <cellStyle name="Total 2 2 2 3 2 11" xfId="36845"/>
    <cellStyle name="Total 2 2 2 3 2 12" xfId="36846"/>
    <cellStyle name="Total 2 2 2 3 2 13" xfId="36847"/>
    <cellStyle name="Total 2 2 2 3 2 14" xfId="36848"/>
    <cellStyle name="Total 2 2 2 3 2 15" xfId="36849"/>
    <cellStyle name="Total 2 2 2 3 2 16" xfId="36850"/>
    <cellStyle name="Total 2 2 2 3 2 17" xfId="36851"/>
    <cellStyle name="Total 2 2 2 3 2 18" xfId="36852"/>
    <cellStyle name="Total 2 2 2 3 2 19" xfId="36853"/>
    <cellStyle name="Total 2 2 2 3 2 2" xfId="36854"/>
    <cellStyle name="Total 2 2 2 3 2 20" xfId="36855"/>
    <cellStyle name="Total 2 2 2 3 2 21" xfId="36856"/>
    <cellStyle name="Total 2 2 2 3 2 22" xfId="36857"/>
    <cellStyle name="Total 2 2 2 3 2 23" xfId="36858"/>
    <cellStyle name="Total 2 2 2 3 2 24" xfId="36859"/>
    <cellStyle name="Total 2 2 2 3 2 25" xfId="36860"/>
    <cellStyle name="Total 2 2 2 3 2 26" xfId="36861"/>
    <cellStyle name="Total 2 2 2 3 2 27" xfId="36862"/>
    <cellStyle name="Total 2 2 2 3 2 28" xfId="36863"/>
    <cellStyle name="Total 2 2 2 3 2 29" xfId="40142"/>
    <cellStyle name="Total 2 2 2 3 2 3" xfId="36864"/>
    <cellStyle name="Total 2 2 2 3 2 4" xfId="36865"/>
    <cellStyle name="Total 2 2 2 3 2 5" xfId="36866"/>
    <cellStyle name="Total 2 2 2 3 2 6" xfId="36867"/>
    <cellStyle name="Total 2 2 2 3 2 7" xfId="36868"/>
    <cellStyle name="Total 2 2 2 3 2 8" xfId="36869"/>
    <cellStyle name="Total 2 2 2 3 2 9" xfId="36870"/>
    <cellStyle name="Total 2 2 2 3 20" xfId="36871"/>
    <cellStyle name="Total 2 2 2 3 21" xfId="36872"/>
    <cellStyle name="Total 2 2 2 3 22" xfId="36873"/>
    <cellStyle name="Total 2 2 2 3 23" xfId="36874"/>
    <cellStyle name="Total 2 2 2 3 24" xfId="36875"/>
    <cellStyle name="Total 2 2 2 3 25" xfId="36876"/>
    <cellStyle name="Total 2 2 2 3 26" xfId="36877"/>
    <cellStyle name="Total 2 2 2 3 27" xfId="39331"/>
    <cellStyle name="Total 2 2 2 3 3" xfId="36878"/>
    <cellStyle name="Total 2 2 2 3 4" xfId="36879"/>
    <cellStyle name="Total 2 2 2 3 5" xfId="36880"/>
    <cellStyle name="Total 2 2 2 3 6" xfId="36881"/>
    <cellStyle name="Total 2 2 2 3 7" xfId="36882"/>
    <cellStyle name="Total 2 2 2 3 8" xfId="36883"/>
    <cellStyle name="Total 2 2 2 3 9" xfId="36884"/>
    <cellStyle name="Total 2 2 2 4" xfId="36885"/>
    <cellStyle name="Total 2 2 2 4 10" xfId="36886"/>
    <cellStyle name="Total 2 2 2 4 11" xfId="36887"/>
    <cellStyle name="Total 2 2 2 4 12" xfId="36888"/>
    <cellStyle name="Total 2 2 2 4 13" xfId="36889"/>
    <cellStyle name="Total 2 2 2 4 14" xfId="36890"/>
    <cellStyle name="Total 2 2 2 4 15" xfId="36891"/>
    <cellStyle name="Total 2 2 2 4 16" xfId="36892"/>
    <cellStyle name="Total 2 2 2 4 17" xfId="36893"/>
    <cellStyle name="Total 2 2 2 4 18" xfId="36894"/>
    <cellStyle name="Total 2 2 2 4 19" xfId="36895"/>
    <cellStyle name="Total 2 2 2 4 2" xfId="36896"/>
    <cellStyle name="Total 2 2 2 4 20" xfId="36897"/>
    <cellStyle name="Total 2 2 2 4 21" xfId="36898"/>
    <cellStyle name="Total 2 2 2 4 22" xfId="36899"/>
    <cellStyle name="Total 2 2 2 4 23" xfId="36900"/>
    <cellStyle name="Total 2 2 2 4 24" xfId="36901"/>
    <cellStyle name="Total 2 2 2 4 25" xfId="36902"/>
    <cellStyle name="Total 2 2 2 4 26" xfId="36903"/>
    <cellStyle name="Total 2 2 2 4 27" xfId="36904"/>
    <cellStyle name="Total 2 2 2 4 28" xfId="36905"/>
    <cellStyle name="Total 2 2 2 4 29" xfId="39887"/>
    <cellStyle name="Total 2 2 2 4 3" xfId="36906"/>
    <cellStyle name="Total 2 2 2 4 4" xfId="36907"/>
    <cellStyle name="Total 2 2 2 4 5" xfId="36908"/>
    <cellStyle name="Total 2 2 2 4 6" xfId="36909"/>
    <cellStyle name="Total 2 2 2 4 7" xfId="36910"/>
    <cellStyle name="Total 2 2 2 4 8" xfId="36911"/>
    <cellStyle name="Total 2 2 2 4 9" xfId="36912"/>
    <cellStyle name="Total 2 2 2 5" xfId="36913"/>
    <cellStyle name="Total 2 2 2 6" xfId="36914"/>
    <cellStyle name="Total 2 2 2 7" xfId="36915"/>
    <cellStyle name="Total 2 2 2 8" xfId="36916"/>
    <cellStyle name="Total 2 2 2 9" xfId="36917"/>
    <cellStyle name="Total 2 2 20" xfId="36918"/>
    <cellStyle name="Total 2 2 21" xfId="36919"/>
    <cellStyle name="Total 2 2 22" xfId="36920"/>
    <cellStyle name="Total 2 2 23" xfId="36921"/>
    <cellStyle name="Total 2 2 24" xfId="36922"/>
    <cellStyle name="Total 2 2 25" xfId="36923"/>
    <cellStyle name="Total 2 2 26" xfId="36924"/>
    <cellStyle name="Total 2 2 27" xfId="36925"/>
    <cellStyle name="Total 2 2 28" xfId="36926"/>
    <cellStyle name="Total 2 2 29" xfId="36927"/>
    <cellStyle name="Total 2 2 3" xfId="36928"/>
    <cellStyle name="Total 2 2 3 10" xfId="36929"/>
    <cellStyle name="Total 2 2 3 11" xfId="36930"/>
    <cellStyle name="Total 2 2 3 12" xfId="36931"/>
    <cellStyle name="Total 2 2 3 13" xfId="36932"/>
    <cellStyle name="Total 2 2 3 14" xfId="36933"/>
    <cellStyle name="Total 2 2 3 15" xfId="36934"/>
    <cellStyle name="Total 2 2 3 16" xfId="36935"/>
    <cellStyle name="Total 2 2 3 17" xfId="36936"/>
    <cellStyle name="Total 2 2 3 18" xfId="36937"/>
    <cellStyle name="Total 2 2 3 19" xfId="36938"/>
    <cellStyle name="Total 2 2 3 2" xfId="36939"/>
    <cellStyle name="Total 2 2 3 2 10" xfId="36940"/>
    <cellStyle name="Total 2 2 3 2 11" xfId="36941"/>
    <cellStyle name="Total 2 2 3 2 12" xfId="36942"/>
    <cellStyle name="Total 2 2 3 2 13" xfId="36943"/>
    <cellStyle name="Total 2 2 3 2 14" xfId="36944"/>
    <cellStyle name="Total 2 2 3 2 15" xfId="36945"/>
    <cellStyle name="Total 2 2 3 2 16" xfId="36946"/>
    <cellStyle name="Total 2 2 3 2 17" xfId="36947"/>
    <cellStyle name="Total 2 2 3 2 18" xfId="36948"/>
    <cellStyle name="Total 2 2 3 2 19" xfId="36949"/>
    <cellStyle name="Total 2 2 3 2 2" xfId="36950"/>
    <cellStyle name="Total 2 2 3 2 2 10" xfId="36951"/>
    <cellStyle name="Total 2 2 3 2 2 11" xfId="36952"/>
    <cellStyle name="Total 2 2 3 2 2 12" xfId="36953"/>
    <cellStyle name="Total 2 2 3 2 2 13" xfId="36954"/>
    <cellStyle name="Total 2 2 3 2 2 14" xfId="36955"/>
    <cellStyle name="Total 2 2 3 2 2 15" xfId="36956"/>
    <cellStyle name="Total 2 2 3 2 2 16" xfId="36957"/>
    <cellStyle name="Total 2 2 3 2 2 17" xfId="36958"/>
    <cellStyle name="Total 2 2 3 2 2 18" xfId="36959"/>
    <cellStyle name="Total 2 2 3 2 2 19" xfId="36960"/>
    <cellStyle name="Total 2 2 3 2 2 2" xfId="36961"/>
    <cellStyle name="Total 2 2 3 2 2 20" xfId="36962"/>
    <cellStyle name="Total 2 2 3 2 2 21" xfId="36963"/>
    <cellStyle name="Total 2 2 3 2 2 22" xfId="36964"/>
    <cellStyle name="Total 2 2 3 2 2 23" xfId="36965"/>
    <cellStyle name="Total 2 2 3 2 2 24" xfId="36966"/>
    <cellStyle name="Total 2 2 3 2 2 25" xfId="36967"/>
    <cellStyle name="Total 2 2 3 2 2 26" xfId="36968"/>
    <cellStyle name="Total 2 2 3 2 2 27" xfId="36969"/>
    <cellStyle name="Total 2 2 3 2 2 28" xfId="36970"/>
    <cellStyle name="Total 2 2 3 2 2 29" xfId="40177"/>
    <cellStyle name="Total 2 2 3 2 2 3" xfId="36971"/>
    <cellStyle name="Total 2 2 3 2 2 4" xfId="36972"/>
    <cellStyle name="Total 2 2 3 2 2 5" xfId="36973"/>
    <cellStyle name="Total 2 2 3 2 2 6" xfId="36974"/>
    <cellStyle name="Total 2 2 3 2 2 7" xfId="36975"/>
    <cellStyle name="Total 2 2 3 2 2 8" xfId="36976"/>
    <cellStyle name="Total 2 2 3 2 2 9" xfId="36977"/>
    <cellStyle name="Total 2 2 3 2 20" xfId="36978"/>
    <cellStyle name="Total 2 2 3 2 21" xfId="36979"/>
    <cellStyle name="Total 2 2 3 2 22" xfId="36980"/>
    <cellStyle name="Total 2 2 3 2 23" xfId="36981"/>
    <cellStyle name="Total 2 2 3 2 24" xfId="36982"/>
    <cellStyle name="Total 2 2 3 2 25" xfId="36983"/>
    <cellStyle name="Total 2 2 3 2 26" xfId="36984"/>
    <cellStyle name="Total 2 2 3 2 27" xfId="39333"/>
    <cellStyle name="Total 2 2 3 2 3" xfId="36985"/>
    <cellStyle name="Total 2 2 3 2 4" xfId="36986"/>
    <cellStyle name="Total 2 2 3 2 5" xfId="36987"/>
    <cellStyle name="Total 2 2 3 2 6" xfId="36988"/>
    <cellStyle name="Total 2 2 3 2 7" xfId="36989"/>
    <cellStyle name="Total 2 2 3 2 8" xfId="36990"/>
    <cellStyle name="Total 2 2 3 2 9" xfId="36991"/>
    <cellStyle name="Total 2 2 3 20" xfId="36992"/>
    <cellStyle name="Total 2 2 3 21" xfId="36993"/>
    <cellStyle name="Total 2 2 3 22" xfId="36994"/>
    <cellStyle name="Total 2 2 3 23" xfId="36995"/>
    <cellStyle name="Total 2 2 3 24" xfId="36996"/>
    <cellStyle name="Total 2 2 3 25" xfId="36997"/>
    <cellStyle name="Total 2 2 3 26" xfId="36998"/>
    <cellStyle name="Total 2 2 3 27" xfId="36999"/>
    <cellStyle name="Total 2 2 3 28" xfId="39332"/>
    <cellStyle name="Total 2 2 3 3" xfId="37000"/>
    <cellStyle name="Total 2 2 3 3 10" xfId="37001"/>
    <cellStyle name="Total 2 2 3 3 11" xfId="37002"/>
    <cellStyle name="Total 2 2 3 3 12" xfId="37003"/>
    <cellStyle name="Total 2 2 3 3 13" xfId="37004"/>
    <cellStyle name="Total 2 2 3 3 14" xfId="37005"/>
    <cellStyle name="Total 2 2 3 3 15" xfId="37006"/>
    <cellStyle name="Total 2 2 3 3 16" xfId="37007"/>
    <cellStyle name="Total 2 2 3 3 17" xfId="37008"/>
    <cellStyle name="Total 2 2 3 3 18" xfId="37009"/>
    <cellStyle name="Total 2 2 3 3 19" xfId="37010"/>
    <cellStyle name="Total 2 2 3 3 2" xfId="37011"/>
    <cellStyle name="Total 2 2 3 3 20" xfId="37012"/>
    <cellStyle name="Total 2 2 3 3 21" xfId="37013"/>
    <cellStyle name="Total 2 2 3 3 22" xfId="37014"/>
    <cellStyle name="Total 2 2 3 3 23" xfId="37015"/>
    <cellStyle name="Total 2 2 3 3 24" xfId="37016"/>
    <cellStyle name="Total 2 2 3 3 25" xfId="37017"/>
    <cellStyle name="Total 2 2 3 3 26" xfId="37018"/>
    <cellStyle name="Total 2 2 3 3 27" xfId="37019"/>
    <cellStyle name="Total 2 2 3 3 28" xfId="37020"/>
    <cellStyle name="Total 2 2 3 3 29" xfId="39961"/>
    <cellStyle name="Total 2 2 3 3 3" xfId="37021"/>
    <cellStyle name="Total 2 2 3 3 4" xfId="37022"/>
    <cellStyle name="Total 2 2 3 3 5" xfId="37023"/>
    <cellStyle name="Total 2 2 3 3 6" xfId="37024"/>
    <cellStyle name="Total 2 2 3 3 7" xfId="37025"/>
    <cellStyle name="Total 2 2 3 3 8" xfId="37026"/>
    <cellStyle name="Total 2 2 3 3 9" xfId="37027"/>
    <cellStyle name="Total 2 2 3 4" xfId="37028"/>
    <cellStyle name="Total 2 2 3 5" xfId="37029"/>
    <cellStyle name="Total 2 2 3 6" xfId="37030"/>
    <cellStyle name="Total 2 2 3 7" xfId="37031"/>
    <cellStyle name="Total 2 2 3 8" xfId="37032"/>
    <cellStyle name="Total 2 2 3 9" xfId="37033"/>
    <cellStyle name="Total 2 2 30" xfId="37034"/>
    <cellStyle name="Total 2 2 31" xfId="38638"/>
    <cellStyle name="Total 2 2 4" xfId="37035"/>
    <cellStyle name="Total 2 2 4 10" xfId="37036"/>
    <cellStyle name="Total 2 2 4 11" xfId="37037"/>
    <cellStyle name="Total 2 2 4 12" xfId="37038"/>
    <cellStyle name="Total 2 2 4 13" xfId="37039"/>
    <cellStyle name="Total 2 2 4 14" xfId="37040"/>
    <cellStyle name="Total 2 2 4 15" xfId="37041"/>
    <cellStyle name="Total 2 2 4 16" xfId="37042"/>
    <cellStyle name="Total 2 2 4 17" xfId="37043"/>
    <cellStyle name="Total 2 2 4 18" xfId="37044"/>
    <cellStyle name="Total 2 2 4 19" xfId="37045"/>
    <cellStyle name="Total 2 2 4 2" xfId="37046"/>
    <cellStyle name="Total 2 2 4 2 10" xfId="37047"/>
    <cellStyle name="Total 2 2 4 2 11" xfId="37048"/>
    <cellStyle name="Total 2 2 4 2 12" xfId="37049"/>
    <cellStyle name="Total 2 2 4 2 13" xfId="37050"/>
    <cellStyle name="Total 2 2 4 2 14" xfId="37051"/>
    <cellStyle name="Total 2 2 4 2 15" xfId="37052"/>
    <cellStyle name="Total 2 2 4 2 16" xfId="37053"/>
    <cellStyle name="Total 2 2 4 2 17" xfId="37054"/>
    <cellStyle name="Total 2 2 4 2 18" xfId="37055"/>
    <cellStyle name="Total 2 2 4 2 19" xfId="37056"/>
    <cellStyle name="Total 2 2 4 2 2" xfId="37057"/>
    <cellStyle name="Total 2 2 4 2 20" xfId="37058"/>
    <cellStyle name="Total 2 2 4 2 21" xfId="37059"/>
    <cellStyle name="Total 2 2 4 2 22" xfId="37060"/>
    <cellStyle name="Total 2 2 4 2 23" xfId="37061"/>
    <cellStyle name="Total 2 2 4 2 24" xfId="37062"/>
    <cellStyle name="Total 2 2 4 2 25" xfId="37063"/>
    <cellStyle name="Total 2 2 4 2 26" xfId="37064"/>
    <cellStyle name="Total 2 2 4 2 27" xfId="37065"/>
    <cellStyle name="Total 2 2 4 2 28" xfId="37066"/>
    <cellStyle name="Total 2 2 4 2 29" xfId="40092"/>
    <cellStyle name="Total 2 2 4 2 3" xfId="37067"/>
    <cellStyle name="Total 2 2 4 2 4" xfId="37068"/>
    <cellStyle name="Total 2 2 4 2 5" xfId="37069"/>
    <cellStyle name="Total 2 2 4 2 6" xfId="37070"/>
    <cellStyle name="Total 2 2 4 2 7" xfId="37071"/>
    <cellStyle name="Total 2 2 4 2 8" xfId="37072"/>
    <cellStyle name="Total 2 2 4 2 9" xfId="37073"/>
    <cellStyle name="Total 2 2 4 20" xfId="37074"/>
    <cellStyle name="Total 2 2 4 21" xfId="37075"/>
    <cellStyle name="Total 2 2 4 22" xfId="37076"/>
    <cellStyle name="Total 2 2 4 23" xfId="37077"/>
    <cellStyle name="Total 2 2 4 24" xfId="37078"/>
    <cellStyle name="Total 2 2 4 25" xfId="37079"/>
    <cellStyle name="Total 2 2 4 26" xfId="37080"/>
    <cellStyle name="Total 2 2 4 27" xfId="39334"/>
    <cellStyle name="Total 2 2 4 3" xfId="37081"/>
    <cellStyle name="Total 2 2 4 4" xfId="37082"/>
    <cellStyle name="Total 2 2 4 5" xfId="37083"/>
    <cellStyle name="Total 2 2 4 6" xfId="37084"/>
    <cellStyle name="Total 2 2 4 7" xfId="37085"/>
    <cellStyle name="Total 2 2 4 8" xfId="37086"/>
    <cellStyle name="Total 2 2 4 9" xfId="37087"/>
    <cellStyle name="Total 2 2 5" xfId="37088"/>
    <cellStyle name="Total 2 2 5 10" xfId="37089"/>
    <cellStyle name="Total 2 2 5 11" xfId="37090"/>
    <cellStyle name="Total 2 2 5 12" xfId="37091"/>
    <cellStyle name="Total 2 2 5 13" xfId="37092"/>
    <cellStyle name="Total 2 2 5 14" xfId="37093"/>
    <cellStyle name="Total 2 2 5 15" xfId="37094"/>
    <cellStyle name="Total 2 2 5 16" xfId="37095"/>
    <cellStyle name="Total 2 2 5 17" xfId="37096"/>
    <cellStyle name="Total 2 2 5 18" xfId="37097"/>
    <cellStyle name="Total 2 2 5 19" xfId="37098"/>
    <cellStyle name="Total 2 2 5 2" xfId="37099"/>
    <cellStyle name="Total 2 2 5 20" xfId="37100"/>
    <cellStyle name="Total 2 2 5 21" xfId="37101"/>
    <cellStyle name="Total 2 2 5 22" xfId="37102"/>
    <cellStyle name="Total 2 2 5 23" xfId="37103"/>
    <cellStyle name="Total 2 2 5 24" xfId="37104"/>
    <cellStyle name="Total 2 2 5 25" xfId="37105"/>
    <cellStyle name="Total 2 2 5 26" xfId="37106"/>
    <cellStyle name="Total 2 2 5 27" xfId="37107"/>
    <cellStyle name="Total 2 2 5 28" xfId="37108"/>
    <cellStyle name="Total 2 2 5 29" xfId="39420"/>
    <cellStyle name="Total 2 2 5 3" xfId="37109"/>
    <cellStyle name="Total 2 2 5 4" xfId="37110"/>
    <cellStyle name="Total 2 2 5 5" xfId="37111"/>
    <cellStyle name="Total 2 2 5 6" xfId="37112"/>
    <cellStyle name="Total 2 2 5 7" xfId="37113"/>
    <cellStyle name="Total 2 2 5 8" xfId="37114"/>
    <cellStyle name="Total 2 2 5 9" xfId="37115"/>
    <cellStyle name="Total 2 2 6" xfId="37116"/>
    <cellStyle name="Total 2 2 6 10" xfId="37117"/>
    <cellStyle name="Total 2 2 6 11" xfId="37118"/>
    <cellStyle name="Total 2 2 6 12" xfId="37119"/>
    <cellStyle name="Total 2 2 6 13" xfId="37120"/>
    <cellStyle name="Total 2 2 6 14" xfId="37121"/>
    <cellStyle name="Total 2 2 6 15" xfId="37122"/>
    <cellStyle name="Total 2 2 6 16" xfId="37123"/>
    <cellStyle name="Total 2 2 6 17" xfId="37124"/>
    <cellStyle name="Total 2 2 6 18" xfId="37125"/>
    <cellStyle name="Total 2 2 6 19" xfId="37126"/>
    <cellStyle name="Total 2 2 6 2" xfId="37127"/>
    <cellStyle name="Total 2 2 6 20" xfId="37128"/>
    <cellStyle name="Total 2 2 6 21" xfId="37129"/>
    <cellStyle name="Total 2 2 6 22" xfId="37130"/>
    <cellStyle name="Total 2 2 6 23" xfId="37131"/>
    <cellStyle name="Total 2 2 6 24" xfId="37132"/>
    <cellStyle name="Total 2 2 6 25" xfId="37133"/>
    <cellStyle name="Total 2 2 6 26" xfId="37134"/>
    <cellStyle name="Total 2 2 6 27" xfId="37135"/>
    <cellStyle name="Total 2 2 6 28" xfId="37136"/>
    <cellStyle name="Total 2 2 6 29" xfId="39583"/>
    <cellStyle name="Total 2 2 6 3" xfId="37137"/>
    <cellStyle name="Total 2 2 6 4" xfId="37138"/>
    <cellStyle name="Total 2 2 6 5" xfId="37139"/>
    <cellStyle name="Total 2 2 6 6" xfId="37140"/>
    <cellStyle name="Total 2 2 6 7" xfId="37141"/>
    <cellStyle name="Total 2 2 6 8" xfId="37142"/>
    <cellStyle name="Total 2 2 6 9" xfId="37143"/>
    <cellStyle name="Total 2 2 7" xfId="37144"/>
    <cellStyle name="Total 2 2 8" xfId="37145"/>
    <cellStyle name="Total 2 2 9" xfId="37146"/>
    <cellStyle name="Total 2 20" xfId="37147"/>
    <cellStyle name="Total 2 21" xfId="37148"/>
    <cellStyle name="Total 2 22" xfId="37149"/>
    <cellStyle name="Total 2 23" xfId="37150"/>
    <cellStyle name="Total 2 24" xfId="37151"/>
    <cellStyle name="Total 2 25" xfId="37152"/>
    <cellStyle name="Total 2 26" xfId="37153"/>
    <cellStyle name="Total 2 27" xfId="37154"/>
    <cellStyle name="Total 2 28" xfId="37155"/>
    <cellStyle name="Total 2 29" xfId="37156"/>
    <cellStyle name="Total 2 3" xfId="460"/>
    <cellStyle name="Total 2 3 10" xfId="37157"/>
    <cellStyle name="Total 2 3 11" xfId="37158"/>
    <cellStyle name="Total 2 3 12" xfId="37159"/>
    <cellStyle name="Total 2 3 13" xfId="37160"/>
    <cellStyle name="Total 2 3 14" xfId="37161"/>
    <cellStyle name="Total 2 3 15" xfId="37162"/>
    <cellStyle name="Total 2 3 16" xfId="37163"/>
    <cellStyle name="Total 2 3 17" xfId="37164"/>
    <cellStyle name="Total 2 3 18" xfId="37165"/>
    <cellStyle name="Total 2 3 19" xfId="37166"/>
    <cellStyle name="Total 2 3 2" xfId="37167"/>
    <cellStyle name="Total 2 3 2 10" xfId="37168"/>
    <cellStyle name="Total 2 3 2 11" xfId="37169"/>
    <cellStyle name="Total 2 3 2 12" xfId="37170"/>
    <cellStyle name="Total 2 3 2 13" xfId="37171"/>
    <cellStyle name="Total 2 3 2 14" xfId="37172"/>
    <cellStyle name="Total 2 3 2 15" xfId="37173"/>
    <cellStyle name="Total 2 3 2 16" xfId="37174"/>
    <cellStyle name="Total 2 3 2 17" xfId="37175"/>
    <cellStyle name="Total 2 3 2 18" xfId="37176"/>
    <cellStyle name="Total 2 3 2 19" xfId="37177"/>
    <cellStyle name="Total 2 3 2 2" xfId="37178"/>
    <cellStyle name="Total 2 3 2 20" xfId="37179"/>
    <cellStyle name="Total 2 3 2 21" xfId="37180"/>
    <cellStyle name="Total 2 3 2 22" xfId="37181"/>
    <cellStyle name="Total 2 3 2 23" xfId="37182"/>
    <cellStyle name="Total 2 3 2 24" xfId="37183"/>
    <cellStyle name="Total 2 3 2 25" xfId="37184"/>
    <cellStyle name="Total 2 3 2 26" xfId="37185"/>
    <cellStyle name="Total 2 3 2 27" xfId="37186"/>
    <cellStyle name="Total 2 3 2 28" xfId="37187"/>
    <cellStyle name="Total 2 3 2 29" xfId="39335"/>
    <cellStyle name="Total 2 3 2 3" xfId="37188"/>
    <cellStyle name="Total 2 3 2 3 10" xfId="37189"/>
    <cellStyle name="Total 2 3 2 3 11" xfId="37190"/>
    <cellStyle name="Total 2 3 2 3 12" xfId="37191"/>
    <cellStyle name="Total 2 3 2 3 13" xfId="37192"/>
    <cellStyle name="Total 2 3 2 3 14" xfId="37193"/>
    <cellStyle name="Total 2 3 2 3 15" xfId="37194"/>
    <cellStyle name="Total 2 3 2 3 16" xfId="37195"/>
    <cellStyle name="Total 2 3 2 3 17" xfId="37196"/>
    <cellStyle name="Total 2 3 2 3 18" xfId="37197"/>
    <cellStyle name="Total 2 3 2 3 19" xfId="37198"/>
    <cellStyle name="Total 2 3 2 3 2" xfId="37199"/>
    <cellStyle name="Total 2 3 2 3 2 10" xfId="37200"/>
    <cellStyle name="Total 2 3 2 3 2 11" xfId="37201"/>
    <cellStyle name="Total 2 3 2 3 2 12" xfId="37202"/>
    <cellStyle name="Total 2 3 2 3 2 13" xfId="37203"/>
    <cellStyle name="Total 2 3 2 3 2 14" xfId="37204"/>
    <cellStyle name="Total 2 3 2 3 2 15" xfId="37205"/>
    <cellStyle name="Total 2 3 2 3 2 16" xfId="37206"/>
    <cellStyle name="Total 2 3 2 3 2 17" xfId="37207"/>
    <cellStyle name="Total 2 3 2 3 2 18" xfId="37208"/>
    <cellStyle name="Total 2 3 2 3 2 19" xfId="37209"/>
    <cellStyle name="Total 2 3 2 3 2 2" xfId="37210"/>
    <cellStyle name="Total 2 3 2 3 2 20" xfId="37211"/>
    <cellStyle name="Total 2 3 2 3 2 21" xfId="37212"/>
    <cellStyle name="Total 2 3 2 3 2 22" xfId="37213"/>
    <cellStyle name="Total 2 3 2 3 2 23" xfId="37214"/>
    <cellStyle name="Total 2 3 2 3 2 24" xfId="37215"/>
    <cellStyle name="Total 2 3 2 3 2 25" xfId="37216"/>
    <cellStyle name="Total 2 3 2 3 2 26" xfId="37217"/>
    <cellStyle name="Total 2 3 2 3 2 27" xfId="37218"/>
    <cellStyle name="Total 2 3 2 3 2 28" xfId="37219"/>
    <cellStyle name="Total 2 3 2 3 2 29" xfId="40141"/>
    <cellStyle name="Total 2 3 2 3 2 3" xfId="37220"/>
    <cellStyle name="Total 2 3 2 3 2 4" xfId="37221"/>
    <cellStyle name="Total 2 3 2 3 2 5" xfId="37222"/>
    <cellStyle name="Total 2 3 2 3 2 6" xfId="37223"/>
    <cellStyle name="Total 2 3 2 3 2 7" xfId="37224"/>
    <cellStyle name="Total 2 3 2 3 2 8" xfId="37225"/>
    <cellStyle name="Total 2 3 2 3 2 9" xfId="37226"/>
    <cellStyle name="Total 2 3 2 3 20" xfId="37227"/>
    <cellStyle name="Total 2 3 2 3 21" xfId="37228"/>
    <cellStyle name="Total 2 3 2 3 22" xfId="37229"/>
    <cellStyle name="Total 2 3 2 3 23" xfId="37230"/>
    <cellStyle name="Total 2 3 2 3 24" xfId="37231"/>
    <cellStyle name="Total 2 3 2 3 25" xfId="37232"/>
    <cellStyle name="Total 2 3 2 3 26" xfId="37233"/>
    <cellStyle name="Total 2 3 2 3 27" xfId="39336"/>
    <cellStyle name="Total 2 3 2 3 3" xfId="37234"/>
    <cellStyle name="Total 2 3 2 3 4" xfId="37235"/>
    <cellStyle name="Total 2 3 2 3 5" xfId="37236"/>
    <cellStyle name="Total 2 3 2 3 6" xfId="37237"/>
    <cellStyle name="Total 2 3 2 3 7" xfId="37238"/>
    <cellStyle name="Total 2 3 2 3 8" xfId="37239"/>
    <cellStyle name="Total 2 3 2 3 9" xfId="37240"/>
    <cellStyle name="Total 2 3 2 4" xfId="37241"/>
    <cellStyle name="Total 2 3 2 4 10" xfId="37242"/>
    <cellStyle name="Total 2 3 2 4 11" xfId="37243"/>
    <cellStyle name="Total 2 3 2 4 12" xfId="37244"/>
    <cellStyle name="Total 2 3 2 4 13" xfId="37245"/>
    <cellStyle name="Total 2 3 2 4 14" xfId="37246"/>
    <cellStyle name="Total 2 3 2 4 15" xfId="37247"/>
    <cellStyle name="Total 2 3 2 4 16" xfId="37248"/>
    <cellStyle name="Total 2 3 2 4 17" xfId="37249"/>
    <cellStyle name="Total 2 3 2 4 18" xfId="37250"/>
    <cellStyle name="Total 2 3 2 4 19" xfId="37251"/>
    <cellStyle name="Total 2 3 2 4 2" xfId="37252"/>
    <cellStyle name="Total 2 3 2 4 20" xfId="37253"/>
    <cellStyle name="Total 2 3 2 4 21" xfId="37254"/>
    <cellStyle name="Total 2 3 2 4 22" xfId="37255"/>
    <cellStyle name="Total 2 3 2 4 23" xfId="37256"/>
    <cellStyle name="Total 2 3 2 4 24" xfId="37257"/>
    <cellStyle name="Total 2 3 2 4 25" xfId="37258"/>
    <cellStyle name="Total 2 3 2 4 26" xfId="37259"/>
    <cellStyle name="Total 2 3 2 4 27" xfId="37260"/>
    <cellStyle name="Total 2 3 2 4 28" xfId="37261"/>
    <cellStyle name="Total 2 3 2 4 29" xfId="39886"/>
    <cellStyle name="Total 2 3 2 4 3" xfId="37262"/>
    <cellStyle name="Total 2 3 2 4 4" xfId="37263"/>
    <cellStyle name="Total 2 3 2 4 5" xfId="37264"/>
    <cellStyle name="Total 2 3 2 4 6" xfId="37265"/>
    <cellStyle name="Total 2 3 2 4 7" xfId="37266"/>
    <cellStyle name="Total 2 3 2 4 8" xfId="37267"/>
    <cellStyle name="Total 2 3 2 4 9" xfId="37268"/>
    <cellStyle name="Total 2 3 2 5" xfId="37269"/>
    <cellStyle name="Total 2 3 2 6" xfId="37270"/>
    <cellStyle name="Total 2 3 2 7" xfId="37271"/>
    <cellStyle name="Total 2 3 2 8" xfId="37272"/>
    <cellStyle name="Total 2 3 2 9" xfId="37273"/>
    <cellStyle name="Total 2 3 20" xfId="37274"/>
    <cellStyle name="Total 2 3 21" xfId="37275"/>
    <cellStyle name="Total 2 3 22" xfId="37276"/>
    <cellStyle name="Total 2 3 23" xfId="37277"/>
    <cellStyle name="Total 2 3 24" xfId="37278"/>
    <cellStyle name="Total 2 3 25" xfId="37279"/>
    <cellStyle name="Total 2 3 26" xfId="37280"/>
    <cellStyle name="Total 2 3 27" xfId="37281"/>
    <cellStyle name="Total 2 3 28" xfId="37282"/>
    <cellStyle name="Total 2 3 29" xfId="37283"/>
    <cellStyle name="Total 2 3 3" xfId="37284"/>
    <cellStyle name="Total 2 3 3 10" xfId="37285"/>
    <cellStyle name="Total 2 3 3 11" xfId="37286"/>
    <cellStyle name="Total 2 3 3 12" xfId="37287"/>
    <cellStyle name="Total 2 3 3 13" xfId="37288"/>
    <cellStyle name="Total 2 3 3 14" xfId="37289"/>
    <cellStyle name="Total 2 3 3 15" xfId="37290"/>
    <cellStyle name="Total 2 3 3 16" xfId="37291"/>
    <cellStyle name="Total 2 3 3 17" xfId="37292"/>
    <cellStyle name="Total 2 3 3 18" xfId="37293"/>
    <cellStyle name="Total 2 3 3 19" xfId="37294"/>
    <cellStyle name="Total 2 3 3 2" xfId="37295"/>
    <cellStyle name="Total 2 3 3 2 10" xfId="37296"/>
    <cellStyle name="Total 2 3 3 2 11" xfId="37297"/>
    <cellStyle name="Total 2 3 3 2 12" xfId="37298"/>
    <cellStyle name="Total 2 3 3 2 13" xfId="37299"/>
    <cellStyle name="Total 2 3 3 2 14" xfId="37300"/>
    <cellStyle name="Total 2 3 3 2 15" xfId="37301"/>
    <cellStyle name="Total 2 3 3 2 16" xfId="37302"/>
    <cellStyle name="Total 2 3 3 2 17" xfId="37303"/>
    <cellStyle name="Total 2 3 3 2 18" xfId="37304"/>
    <cellStyle name="Total 2 3 3 2 19" xfId="37305"/>
    <cellStyle name="Total 2 3 3 2 2" xfId="37306"/>
    <cellStyle name="Total 2 3 3 2 2 10" xfId="37307"/>
    <cellStyle name="Total 2 3 3 2 2 11" xfId="37308"/>
    <cellStyle name="Total 2 3 3 2 2 12" xfId="37309"/>
    <cellStyle name="Total 2 3 3 2 2 13" xfId="37310"/>
    <cellStyle name="Total 2 3 3 2 2 14" xfId="37311"/>
    <cellStyle name="Total 2 3 3 2 2 15" xfId="37312"/>
    <cellStyle name="Total 2 3 3 2 2 16" xfId="37313"/>
    <cellStyle name="Total 2 3 3 2 2 17" xfId="37314"/>
    <cellStyle name="Total 2 3 3 2 2 18" xfId="37315"/>
    <cellStyle name="Total 2 3 3 2 2 19" xfId="37316"/>
    <cellStyle name="Total 2 3 3 2 2 2" xfId="37317"/>
    <cellStyle name="Total 2 3 3 2 2 20" xfId="37318"/>
    <cellStyle name="Total 2 3 3 2 2 21" xfId="37319"/>
    <cellStyle name="Total 2 3 3 2 2 22" xfId="37320"/>
    <cellStyle name="Total 2 3 3 2 2 23" xfId="37321"/>
    <cellStyle name="Total 2 3 3 2 2 24" xfId="37322"/>
    <cellStyle name="Total 2 3 3 2 2 25" xfId="37323"/>
    <cellStyle name="Total 2 3 3 2 2 26" xfId="37324"/>
    <cellStyle name="Total 2 3 3 2 2 27" xfId="37325"/>
    <cellStyle name="Total 2 3 3 2 2 28" xfId="37326"/>
    <cellStyle name="Total 2 3 3 2 2 29" xfId="40178"/>
    <cellStyle name="Total 2 3 3 2 2 3" xfId="37327"/>
    <cellStyle name="Total 2 3 3 2 2 4" xfId="37328"/>
    <cellStyle name="Total 2 3 3 2 2 5" xfId="37329"/>
    <cellStyle name="Total 2 3 3 2 2 6" xfId="37330"/>
    <cellStyle name="Total 2 3 3 2 2 7" xfId="37331"/>
    <cellStyle name="Total 2 3 3 2 2 8" xfId="37332"/>
    <cellStyle name="Total 2 3 3 2 2 9" xfId="37333"/>
    <cellStyle name="Total 2 3 3 2 20" xfId="37334"/>
    <cellStyle name="Total 2 3 3 2 21" xfId="37335"/>
    <cellStyle name="Total 2 3 3 2 22" xfId="37336"/>
    <cellStyle name="Total 2 3 3 2 23" xfId="37337"/>
    <cellStyle name="Total 2 3 3 2 24" xfId="37338"/>
    <cellStyle name="Total 2 3 3 2 25" xfId="37339"/>
    <cellStyle name="Total 2 3 3 2 26" xfId="37340"/>
    <cellStyle name="Total 2 3 3 2 27" xfId="39338"/>
    <cellStyle name="Total 2 3 3 2 3" xfId="37341"/>
    <cellStyle name="Total 2 3 3 2 4" xfId="37342"/>
    <cellStyle name="Total 2 3 3 2 5" xfId="37343"/>
    <cellStyle name="Total 2 3 3 2 6" xfId="37344"/>
    <cellStyle name="Total 2 3 3 2 7" xfId="37345"/>
    <cellStyle name="Total 2 3 3 2 8" xfId="37346"/>
    <cellStyle name="Total 2 3 3 2 9" xfId="37347"/>
    <cellStyle name="Total 2 3 3 20" xfId="37348"/>
    <cellStyle name="Total 2 3 3 21" xfId="37349"/>
    <cellStyle name="Total 2 3 3 22" xfId="37350"/>
    <cellStyle name="Total 2 3 3 23" xfId="37351"/>
    <cellStyle name="Total 2 3 3 24" xfId="37352"/>
    <cellStyle name="Total 2 3 3 25" xfId="37353"/>
    <cellStyle name="Total 2 3 3 26" xfId="37354"/>
    <cellStyle name="Total 2 3 3 27" xfId="37355"/>
    <cellStyle name="Total 2 3 3 28" xfId="39337"/>
    <cellStyle name="Total 2 3 3 3" xfId="37356"/>
    <cellStyle name="Total 2 3 3 3 10" xfId="37357"/>
    <cellStyle name="Total 2 3 3 3 11" xfId="37358"/>
    <cellStyle name="Total 2 3 3 3 12" xfId="37359"/>
    <cellStyle name="Total 2 3 3 3 13" xfId="37360"/>
    <cellStyle name="Total 2 3 3 3 14" xfId="37361"/>
    <cellStyle name="Total 2 3 3 3 15" xfId="37362"/>
    <cellStyle name="Total 2 3 3 3 16" xfId="37363"/>
    <cellStyle name="Total 2 3 3 3 17" xfId="37364"/>
    <cellStyle name="Total 2 3 3 3 18" xfId="37365"/>
    <cellStyle name="Total 2 3 3 3 19" xfId="37366"/>
    <cellStyle name="Total 2 3 3 3 2" xfId="37367"/>
    <cellStyle name="Total 2 3 3 3 20" xfId="37368"/>
    <cellStyle name="Total 2 3 3 3 21" xfId="37369"/>
    <cellStyle name="Total 2 3 3 3 22" xfId="37370"/>
    <cellStyle name="Total 2 3 3 3 23" xfId="37371"/>
    <cellStyle name="Total 2 3 3 3 24" xfId="37372"/>
    <cellStyle name="Total 2 3 3 3 25" xfId="37373"/>
    <cellStyle name="Total 2 3 3 3 26" xfId="37374"/>
    <cellStyle name="Total 2 3 3 3 27" xfId="37375"/>
    <cellStyle name="Total 2 3 3 3 28" xfId="37376"/>
    <cellStyle name="Total 2 3 3 3 29" xfId="39962"/>
    <cellStyle name="Total 2 3 3 3 3" xfId="37377"/>
    <cellStyle name="Total 2 3 3 3 4" xfId="37378"/>
    <cellStyle name="Total 2 3 3 3 5" xfId="37379"/>
    <cellStyle name="Total 2 3 3 3 6" xfId="37380"/>
    <cellStyle name="Total 2 3 3 3 7" xfId="37381"/>
    <cellStyle name="Total 2 3 3 3 8" xfId="37382"/>
    <cellStyle name="Total 2 3 3 3 9" xfId="37383"/>
    <cellStyle name="Total 2 3 3 4" xfId="37384"/>
    <cellStyle name="Total 2 3 3 5" xfId="37385"/>
    <cellStyle name="Total 2 3 3 6" xfId="37386"/>
    <cellStyle name="Total 2 3 3 7" xfId="37387"/>
    <cellStyle name="Total 2 3 3 8" xfId="37388"/>
    <cellStyle name="Total 2 3 3 9" xfId="37389"/>
    <cellStyle name="Total 2 3 30" xfId="38639"/>
    <cellStyle name="Total 2 3 4" xfId="37390"/>
    <cellStyle name="Total 2 3 4 10" xfId="37391"/>
    <cellStyle name="Total 2 3 4 11" xfId="37392"/>
    <cellStyle name="Total 2 3 4 12" xfId="37393"/>
    <cellStyle name="Total 2 3 4 13" xfId="37394"/>
    <cellStyle name="Total 2 3 4 14" xfId="37395"/>
    <cellStyle name="Total 2 3 4 15" xfId="37396"/>
    <cellStyle name="Total 2 3 4 16" xfId="37397"/>
    <cellStyle name="Total 2 3 4 17" xfId="37398"/>
    <cellStyle name="Total 2 3 4 18" xfId="37399"/>
    <cellStyle name="Total 2 3 4 19" xfId="37400"/>
    <cellStyle name="Total 2 3 4 2" xfId="37401"/>
    <cellStyle name="Total 2 3 4 2 10" xfId="37402"/>
    <cellStyle name="Total 2 3 4 2 11" xfId="37403"/>
    <cellStyle name="Total 2 3 4 2 12" xfId="37404"/>
    <cellStyle name="Total 2 3 4 2 13" xfId="37405"/>
    <cellStyle name="Total 2 3 4 2 14" xfId="37406"/>
    <cellStyle name="Total 2 3 4 2 15" xfId="37407"/>
    <cellStyle name="Total 2 3 4 2 16" xfId="37408"/>
    <cellStyle name="Total 2 3 4 2 17" xfId="37409"/>
    <cellStyle name="Total 2 3 4 2 18" xfId="37410"/>
    <cellStyle name="Total 2 3 4 2 19" xfId="37411"/>
    <cellStyle name="Total 2 3 4 2 2" xfId="37412"/>
    <cellStyle name="Total 2 3 4 2 20" xfId="37413"/>
    <cellStyle name="Total 2 3 4 2 21" xfId="37414"/>
    <cellStyle name="Total 2 3 4 2 22" xfId="37415"/>
    <cellStyle name="Total 2 3 4 2 23" xfId="37416"/>
    <cellStyle name="Total 2 3 4 2 24" xfId="37417"/>
    <cellStyle name="Total 2 3 4 2 25" xfId="37418"/>
    <cellStyle name="Total 2 3 4 2 26" xfId="37419"/>
    <cellStyle name="Total 2 3 4 2 27" xfId="37420"/>
    <cellStyle name="Total 2 3 4 2 28" xfId="37421"/>
    <cellStyle name="Total 2 3 4 2 29" xfId="40093"/>
    <cellStyle name="Total 2 3 4 2 3" xfId="37422"/>
    <cellStyle name="Total 2 3 4 2 4" xfId="37423"/>
    <cellStyle name="Total 2 3 4 2 5" xfId="37424"/>
    <cellStyle name="Total 2 3 4 2 6" xfId="37425"/>
    <cellStyle name="Total 2 3 4 2 7" xfId="37426"/>
    <cellStyle name="Total 2 3 4 2 8" xfId="37427"/>
    <cellStyle name="Total 2 3 4 2 9" xfId="37428"/>
    <cellStyle name="Total 2 3 4 20" xfId="37429"/>
    <cellStyle name="Total 2 3 4 21" xfId="37430"/>
    <cellStyle name="Total 2 3 4 22" xfId="37431"/>
    <cellStyle name="Total 2 3 4 23" xfId="37432"/>
    <cellStyle name="Total 2 3 4 24" xfId="37433"/>
    <cellStyle name="Total 2 3 4 25" xfId="37434"/>
    <cellStyle name="Total 2 3 4 26" xfId="37435"/>
    <cellStyle name="Total 2 3 4 27" xfId="39339"/>
    <cellStyle name="Total 2 3 4 3" xfId="37436"/>
    <cellStyle name="Total 2 3 4 4" xfId="37437"/>
    <cellStyle name="Total 2 3 4 5" xfId="37438"/>
    <cellStyle name="Total 2 3 4 6" xfId="37439"/>
    <cellStyle name="Total 2 3 4 7" xfId="37440"/>
    <cellStyle name="Total 2 3 4 8" xfId="37441"/>
    <cellStyle name="Total 2 3 4 9" xfId="37442"/>
    <cellStyle name="Total 2 3 5" xfId="37443"/>
    <cellStyle name="Total 2 3 5 10" xfId="37444"/>
    <cellStyle name="Total 2 3 5 11" xfId="37445"/>
    <cellStyle name="Total 2 3 5 12" xfId="37446"/>
    <cellStyle name="Total 2 3 5 13" xfId="37447"/>
    <cellStyle name="Total 2 3 5 14" xfId="37448"/>
    <cellStyle name="Total 2 3 5 15" xfId="37449"/>
    <cellStyle name="Total 2 3 5 16" xfId="37450"/>
    <cellStyle name="Total 2 3 5 17" xfId="37451"/>
    <cellStyle name="Total 2 3 5 18" xfId="37452"/>
    <cellStyle name="Total 2 3 5 19" xfId="37453"/>
    <cellStyle name="Total 2 3 5 2" xfId="37454"/>
    <cellStyle name="Total 2 3 5 20" xfId="37455"/>
    <cellStyle name="Total 2 3 5 21" xfId="37456"/>
    <cellStyle name="Total 2 3 5 22" xfId="37457"/>
    <cellStyle name="Total 2 3 5 23" xfId="37458"/>
    <cellStyle name="Total 2 3 5 24" xfId="37459"/>
    <cellStyle name="Total 2 3 5 25" xfId="37460"/>
    <cellStyle name="Total 2 3 5 26" xfId="37461"/>
    <cellStyle name="Total 2 3 5 27" xfId="37462"/>
    <cellStyle name="Total 2 3 5 28" xfId="37463"/>
    <cellStyle name="Total 2 3 5 29" xfId="39421"/>
    <cellStyle name="Total 2 3 5 3" xfId="37464"/>
    <cellStyle name="Total 2 3 5 4" xfId="37465"/>
    <cellStyle name="Total 2 3 5 5" xfId="37466"/>
    <cellStyle name="Total 2 3 5 6" xfId="37467"/>
    <cellStyle name="Total 2 3 5 7" xfId="37468"/>
    <cellStyle name="Total 2 3 5 8" xfId="37469"/>
    <cellStyle name="Total 2 3 5 9" xfId="37470"/>
    <cellStyle name="Total 2 3 6" xfId="37471"/>
    <cellStyle name="Total 2 3 7" xfId="37472"/>
    <cellStyle name="Total 2 3 8" xfId="37473"/>
    <cellStyle name="Total 2 3 9" xfId="37474"/>
    <cellStyle name="Total 2 30" xfId="37475"/>
    <cellStyle name="Total 2 31" xfId="37476"/>
    <cellStyle name="Total 2 32" xfId="37477"/>
    <cellStyle name="Total 2 33" xfId="38637"/>
    <cellStyle name="Total 2 4" xfId="461"/>
    <cellStyle name="Total 2 4 10" xfId="37478"/>
    <cellStyle name="Total 2 4 11" xfId="37479"/>
    <cellStyle name="Total 2 4 12" xfId="37480"/>
    <cellStyle name="Total 2 4 13" xfId="37481"/>
    <cellStyle name="Total 2 4 14" xfId="37482"/>
    <cellStyle name="Total 2 4 15" xfId="37483"/>
    <cellStyle name="Total 2 4 16" xfId="37484"/>
    <cellStyle name="Total 2 4 17" xfId="37485"/>
    <cellStyle name="Total 2 4 18" xfId="37486"/>
    <cellStyle name="Total 2 4 19" xfId="37487"/>
    <cellStyle name="Total 2 4 2" xfId="37488"/>
    <cellStyle name="Total 2 4 2 10" xfId="37489"/>
    <cellStyle name="Total 2 4 2 11" xfId="37490"/>
    <cellStyle name="Total 2 4 2 12" xfId="37491"/>
    <cellStyle name="Total 2 4 2 13" xfId="37492"/>
    <cellStyle name="Total 2 4 2 14" xfId="37493"/>
    <cellStyle name="Total 2 4 2 15" xfId="37494"/>
    <cellStyle name="Total 2 4 2 16" xfId="37495"/>
    <cellStyle name="Total 2 4 2 17" xfId="37496"/>
    <cellStyle name="Total 2 4 2 18" xfId="37497"/>
    <cellStyle name="Total 2 4 2 19" xfId="37498"/>
    <cellStyle name="Total 2 4 2 2" xfId="37499"/>
    <cellStyle name="Total 2 4 2 2 10" xfId="37500"/>
    <cellStyle name="Total 2 4 2 2 11" xfId="37501"/>
    <cellStyle name="Total 2 4 2 2 12" xfId="37502"/>
    <cellStyle name="Total 2 4 2 2 13" xfId="37503"/>
    <cellStyle name="Total 2 4 2 2 14" xfId="37504"/>
    <cellStyle name="Total 2 4 2 2 15" xfId="37505"/>
    <cellStyle name="Total 2 4 2 2 16" xfId="37506"/>
    <cellStyle name="Total 2 4 2 2 17" xfId="37507"/>
    <cellStyle name="Total 2 4 2 2 18" xfId="37508"/>
    <cellStyle name="Total 2 4 2 2 19" xfId="37509"/>
    <cellStyle name="Total 2 4 2 2 2" xfId="37510"/>
    <cellStyle name="Total 2 4 2 2 2 10" xfId="37511"/>
    <cellStyle name="Total 2 4 2 2 2 11" xfId="37512"/>
    <cellStyle name="Total 2 4 2 2 2 12" xfId="37513"/>
    <cellStyle name="Total 2 4 2 2 2 13" xfId="37514"/>
    <cellStyle name="Total 2 4 2 2 2 14" xfId="37515"/>
    <cellStyle name="Total 2 4 2 2 2 15" xfId="37516"/>
    <cellStyle name="Total 2 4 2 2 2 16" xfId="37517"/>
    <cellStyle name="Total 2 4 2 2 2 17" xfId="37518"/>
    <cellStyle name="Total 2 4 2 2 2 18" xfId="37519"/>
    <cellStyle name="Total 2 4 2 2 2 19" xfId="37520"/>
    <cellStyle name="Total 2 4 2 2 2 2" xfId="37521"/>
    <cellStyle name="Total 2 4 2 2 2 2 10" xfId="37522"/>
    <cellStyle name="Total 2 4 2 2 2 2 11" xfId="37523"/>
    <cellStyle name="Total 2 4 2 2 2 2 12" xfId="37524"/>
    <cellStyle name="Total 2 4 2 2 2 2 13" xfId="37525"/>
    <cellStyle name="Total 2 4 2 2 2 2 14" xfId="37526"/>
    <cellStyle name="Total 2 4 2 2 2 2 15" xfId="37527"/>
    <cellStyle name="Total 2 4 2 2 2 2 16" xfId="37528"/>
    <cellStyle name="Total 2 4 2 2 2 2 17" xfId="37529"/>
    <cellStyle name="Total 2 4 2 2 2 2 18" xfId="37530"/>
    <cellStyle name="Total 2 4 2 2 2 2 19" xfId="37531"/>
    <cellStyle name="Total 2 4 2 2 2 2 2" xfId="37532"/>
    <cellStyle name="Total 2 4 2 2 2 2 20" xfId="37533"/>
    <cellStyle name="Total 2 4 2 2 2 2 21" xfId="37534"/>
    <cellStyle name="Total 2 4 2 2 2 2 22" xfId="37535"/>
    <cellStyle name="Total 2 4 2 2 2 2 23" xfId="37536"/>
    <cellStyle name="Total 2 4 2 2 2 2 24" xfId="37537"/>
    <cellStyle name="Total 2 4 2 2 2 2 25" xfId="37538"/>
    <cellStyle name="Total 2 4 2 2 2 2 26" xfId="37539"/>
    <cellStyle name="Total 2 4 2 2 2 2 27" xfId="37540"/>
    <cellStyle name="Total 2 4 2 2 2 2 28" xfId="37541"/>
    <cellStyle name="Total 2 4 2 2 2 2 29" xfId="40191"/>
    <cellStyle name="Total 2 4 2 2 2 2 3" xfId="37542"/>
    <cellStyle name="Total 2 4 2 2 2 2 4" xfId="37543"/>
    <cellStyle name="Total 2 4 2 2 2 2 5" xfId="37544"/>
    <cellStyle name="Total 2 4 2 2 2 2 6" xfId="37545"/>
    <cellStyle name="Total 2 4 2 2 2 2 7" xfId="37546"/>
    <cellStyle name="Total 2 4 2 2 2 2 8" xfId="37547"/>
    <cellStyle name="Total 2 4 2 2 2 2 9" xfId="37548"/>
    <cellStyle name="Total 2 4 2 2 2 20" xfId="37549"/>
    <cellStyle name="Total 2 4 2 2 2 21" xfId="37550"/>
    <cellStyle name="Total 2 4 2 2 2 22" xfId="37551"/>
    <cellStyle name="Total 2 4 2 2 2 23" xfId="37552"/>
    <cellStyle name="Total 2 4 2 2 2 24" xfId="37553"/>
    <cellStyle name="Total 2 4 2 2 2 25" xfId="37554"/>
    <cellStyle name="Total 2 4 2 2 2 26" xfId="37555"/>
    <cellStyle name="Total 2 4 2 2 2 27" xfId="39342"/>
    <cellStyle name="Total 2 4 2 2 2 3" xfId="37556"/>
    <cellStyle name="Total 2 4 2 2 2 4" xfId="37557"/>
    <cellStyle name="Total 2 4 2 2 2 5" xfId="37558"/>
    <cellStyle name="Total 2 4 2 2 2 6" xfId="37559"/>
    <cellStyle name="Total 2 4 2 2 2 7" xfId="37560"/>
    <cellStyle name="Total 2 4 2 2 2 8" xfId="37561"/>
    <cellStyle name="Total 2 4 2 2 2 9" xfId="37562"/>
    <cellStyle name="Total 2 4 2 2 20" xfId="37563"/>
    <cellStyle name="Total 2 4 2 2 21" xfId="37564"/>
    <cellStyle name="Total 2 4 2 2 22" xfId="37565"/>
    <cellStyle name="Total 2 4 2 2 23" xfId="37566"/>
    <cellStyle name="Total 2 4 2 2 24" xfId="37567"/>
    <cellStyle name="Total 2 4 2 2 25" xfId="37568"/>
    <cellStyle name="Total 2 4 2 2 26" xfId="37569"/>
    <cellStyle name="Total 2 4 2 2 27" xfId="37570"/>
    <cellStyle name="Total 2 4 2 2 28" xfId="39341"/>
    <cellStyle name="Total 2 4 2 2 3" xfId="37571"/>
    <cellStyle name="Total 2 4 2 2 3 10" xfId="37572"/>
    <cellStyle name="Total 2 4 2 2 3 11" xfId="37573"/>
    <cellStyle name="Total 2 4 2 2 3 12" xfId="37574"/>
    <cellStyle name="Total 2 4 2 2 3 13" xfId="37575"/>
    <cellStyle name="Total 2 4 2 2 3 14" xfId="37576"/>
    <cellStyle name="Total 2 4 2 2 3 15" xfId="37577"/>
    <cellStyle name="Total 2 4 2 2 3 16" xfId="37578"/>
    <cellStyle name="Total 2 4 2 2 3 17" xfId="37579"/>
    <cellStyle name="Total 2 4 2 2 3 18" xfId="37580"/>
    <cellStyle name="Total 2 4 2 2 3 19" xfId="37581"/>
    <cellStyle name="Total 2 4 2 2 3 2" xfId="37582"/>
    <cellStyle name="Total 2 4 2 2 3 20" xfId="37583"/>
    <cellStyle name="Total 2 4 2 2 3 21" xfId="37584"/>
    <cellStyle name="Total 2 4 2 2 3 22" xfId="37585"/>
    <cellStyle name="Total 2 4 2 2 3 23" xfId="37586"/>
    <cellStyle name="Total 2 4 2 2 3 24" xfId="37587"/>
    <cellStyle name="Total 2 4 2 2 3 25" xfId="37588"/>
    <cellStyle name="Total 2 4 2 2 3 26" xfId="37589"/>
    <cellStyle name="Total 2 4 2 2 3 27" xfId="37590"/>
    <cellStyle name="Total 2 4 2 2 3 28" xfId="37591"/>
    <cellStyle name="Total 2 4 2 2 3 29" xfId="39981"/>
    <cellStyle name="Total 2 4 2 2 3 3" xfId="37592"/>
    <cellStyle name="Total 2 4 2 2 3 4" xfId="37593"/>
    <cellStyle name="Total 2 4 2 2 3 5" xfId="37594"/>
    <cellStyle name="Total 2 4 2 2 3 6" xfId="37595"/>
    <cellStyle name="Total 2 4 2 2 3 7" xfId="37596"/>
    <cellStyle name="Total 2 4 2 2 3 8" xfId="37597"/>
    <cellStyle name="Total 2 4 2 2 3 9" xfId="37598"/>
    <cellStyle name="Total 2 4 2 2 4" xfId="37599"/>
    <cellStyle name="Total 2 4 2 2 5" xfId="37600"/>
    <cellStyle name="Total 2 4 2 2 6" xfId="37601"/>
    <cellStyle name="Total 2 4 2 2 7" xfId="37602"/>
    <cellStyle name="Total 2 4 2 2 8" xfId="37603"/>
    <cellStyle name="Total 2 4 2 2 9" xfId="37604"/>
    <cellStyle name="Total 2 4 2 20" xfId="37605"/>
    <cellStyle name="Total 2 4 2 21" xfId="37606"/>
    <cellStyle name="Total 2 4 2 22" xfId="37607"/>
    <cellStyle name="Total 2 4 2 23" xfId="37608"/>
    <cellStyle name="Total 2 4 2 24" xfId="37609"/>
    <cellStyle name="Total 2 4 2 25" xfId="37610"/>
    <cellStyle name="Total 2 4 2 26" xfId="37611"/>
    <cellStyle name="Total 2 4 2 27" xfId="37612"/>
    <cellStyle name="Total 2 4 2 28" xfId="37613"/>
    <cellStyle name="Total 2 4 2 29" xfId="39340"/>
    <cellStyle name="Total 2 4 2 3" xfId="37614"/>
    <cellStyle name="Total 2 4 2 3 10" xfId="37615"/>
    <cellStyle name="Total 2 4 2 3 11" xfId="37616"/>
    <cellStyle name="Total 2 4 2 3 12" xfId="37617"/>
    <cellStyle name="Total 2 4 2 3 13" xfId="37618"/>
    <cellStyle name="Total 2 4 2 3 14" xfId="37619"/>
    <cellStyle name="Total 2 4 2 3 15" xfId="37620"/>
    <cellStyle name="Total 2 4 2 3 16" xfId="37621"/>
    <cellStyle name="Total 2 4 2 3 17" xfId="37622"/>
    <cellStyle name="Total 2 4 2 3 18" xfId="37623"/>
    <cellStyle name="Total 2 4 2 3 19" xfId="37624"/>
    <cellStyle name="Total 2 4 2 3 2" xfId="37625"/>
    <cellStyle name="Total 2 4 2 3 2 10" xfId="37626"/>
    <cellStyle name="Total 2 4 2 3 2 11" xfId="37627"/>
    <cellStyle name="Total 2 4 2 3 2 12" xfId="37628"/>
    <cellStyle name="Total 2 4 2 3 2 13" xfId="37629"/>
    <cellStyle name="Total 2 4 2 3 2 14" xfId="37630"/>
    <cellStyle name="Total 2 4 2 3 2 15" xfId="37631"/>
    <cellStyle name="Total 2 4 2 3 2 16" xfId="37632"/>
    <cellStyle name="Total 2 4 2 3 2 17" xfId="37633"/>
    <cellStyle name="Total 2 4 2 3 2 18" xfId="37634"/>
    <cellStyle name="Total 2 4 2 3 2 19" xfId="37635"/>
    <cellStyle name="Total 2 4 2 3 2 2" xfId="37636"/>
    <cellStyle name="Total 2 4 2 3 2 20" xfId="37637"/>
    <cellStyle name="Total 2 4 2 3 2 21" xfId="37638"/>
    <cellStyle name="Total 2 4 2 3 2 22" xfId="37639"/>
    <cellStyle name="Total 2 4 2 3 2 23" xfId="37640"/>
    <cellStyle name="Total 2 4 2 3 2 24" xfId="37641"/>
    <cellStyle name="Total 2 4 2 3 2 25" xfId="37642"/>
    <cellStyle name="Total 2 4 2 3 2 26" xfId="37643"/>
    <cellStyle name="Total 2 4 2 3 2 27" xfId="37644"/>
    <cellStyle name="Total 2 4 2 3 2 28" xfId="37645"/>
    <cellStyle name="Total 2 4 2 3 2 29" xfId="40140"/>
    <cellStyle name="Total 2 4 2 3 2 3" xfId="37646"/>
    <cellStyle name="Total 2 4 2 3 2 4" xfId="37647"/>
    <cellStyle name="Total 2 4 2 3 2 5" xfId="37648"/>
    <cellStyle name="Total 2 4 2 3 2 6" xfId="37649"/>
    <cellStyle name="Total 2 4 2 3 2 7" xfId="37650"/>
    <cellStyle name="Total 2 4 2 3 2 8" xfId="37651"/>
    <cellStyle name="Total 2 4 2 3 2 9" xfId="37652"/>
    <cellStyle name="Total 2 4 2 3 20" xfId="37653"/>
    <cellStyle name="Total 2 4 2 3 21" xfId="37654"/>
    <cellStyle name="Total 2 4 2 3 22" xfId="37655"/>
    <cellStyle name="Total 2 4 2 3 23" xfId="37656"/>
    <cellStyle name="Total 2 4 2 3 24" xfId="37657"/>
    <cellStyle name="Total 2 4 2 3 25" xfId="37658"/>
    <cellStyle name="Total 2 4 2 3 26" xfId="37659"/>
    <cellStyle name="Total 2 4 2 3 27" xfId="39343"/>
    <cellStyle name="Total 2 4 2 3 3" xfId="37660"/>
    <cellStyle name="Total 2 4 2 3 4" xfId="37661"/>
    <cellStyle name="Total 2 4 2 3 5" xfId="37662"/>
    <cellStyle name="Total 2 4 2 3 6" xfId="37663"/>
    <cellStyle name="Total 2 4 2 3 7" xfId="37664"/>
    <cellStyle name="Total 2 4 2 3 8" xfId="37665"/>
    <cellStyle name="Total 2 4 2 3 9" xfId="37666"/>
    <cellStyle name="Total 2 4 2 4" xfId="37667"/>
    <cellStyle name="Total 2 4 2 4 10" xfId="37668"/>
    <cellStyle name="Total 2 4 2 4 11" xfId="37669"/>
    <cellStyle name="Total 2 4 2 4 12" xfId="37670"/>
    <cellStyle name="Total 2 4 2 4 13" xfId="37671"/>
    <cellStyle name="Total 2 4 2 4 14" xfId="37672"/>
    <cellStyle name="Total 2 4 2 4 15" xfId="37673"/>
    <cellStyle name="Total 2 4 2 4 16" xfId="37674"/>
    <cellStyle name="Total 2 4 2 4 17" xfId="37675"/>
    <cellStyle name="Total 2 4 2 4 18" xfId="37676"/>
    <cellStyle name="Total 2 4 2 4 19" xfId="37677"/>
    <cellStyle name="Total 2 4 2 4 2" xfId="37678"/>
    <cellStyle name="Total 2 4 2 4 20" xfId="37679"/>
    <cellStyle name="Total 2 4 2 4 21" xfId="37680"/>
    <cellStyle name="Total 2 4 2 4 22" xfId="37681"/>
    <cellStyle name="Total 2 4 2 4 23" xfId="37682"/>
    <cellStyle name="Total 2 4 2 4 24" xfId="37683"/>
    <cellStyle name="Total 2 4 2 4 25" xfId="37684"/>
    <cellStyle name="Total 2 4 2 4 26" xfId="37685"/>
    <cellStyle name="Total 2 4 2 4 27" xfId="37686"/>
    <cellStyle name="Total 2 4 2 4 28" xfId="37687"/>
    <cellStyle name="Total 2 4 2 4 29" xfId="39885"/>
    <cellStyle name="Total 2 4 2 4 3" xfId="37688"/>
    <cellStyle name="Total 2 4 2 4 4" xfId="37689"/>
    <cellStyle name="Total 2 4 2 4 5" xfId="37690"/>
    <cellStyle name="Total 2 4 2 4 6" xfId="37691"/>
    <cellStyle name="Total 2 4 2 4 7" xfId="37692"/>
    <cellStyle name="Total 2 4 2 4 8" xfId="37693"/>
    <cellStyle name="Total 2 4 2 4 9" xfId="37694"/>
    <cellStyle name="Total 2 4 2 5" xfId="37695"/>
    <cellStyle name="Total 2 4 2 6" xfId="37696"/>
    <cellStyle name="Total 2 4 2 7" xfId="37697"/>
    <cellStyle name="Total 2 4 2 8" xfId="37698"/>
    <cellStyle name="Total 2 4 2 9" xfId="37699"/>
    <cellStyle name="Total 2 4 20" xfId="37700"/>
    <cellStyle name="Total 2 4 21" xfId="37701"/>
    <cellStyle name="Total 2 4 22" xfId="37702"/>
    <cellStyle name="Total 2 4 23" xfId="37703"/>
    <cellStyle name="Total 2 4 24" xfId="37704"/>
    <cellStyle name="Total 2 4 25" xfId="37705"/>
    <cellStyle name="Total 2 4 26" xfId="37706"/>
    <cellStyle name="Total 2 4 27" xfId="37707"/>
    <cellStyle name="Total 2 4 28" xfId="37708"/>
    <cellStyle name="Total 2 4 29" xfId="37709"/>
    <cellStyle name="Total 2 4 3" xfId="37710"/>
    <cellStyle name="Total 2 4 3 10" xfId="37711"/>
    <cellStyle name="Total 2 4 3 11" xfId="37712"/>
    <cellStyle name="Total 2 4 3 12" xfId="37713"/>
    <cellStyle name="Total 2 4 3 13" xfId="37714"/>
    <cellStyle name="Total 2 4 3 14" xfId="37715"/>
    <cellStyle name="Total 2 4 3 15" xfId="37716"/>
    <cellStyle name="Total 2 4 3 16" xfId="37717"/>
    <cellStyle name="Total 2 4 3 17" xfId="37718"/>
    <cellStyle name="Total 2 4 3 18" xfId="37719"/>
    <cellStyle name="Total 2 4 3 19" xfId="37720"/>
    <cellStyle name="Total 2 4 3 2" xfId="37721"/>
    <cellStyle name="Total 2 4 3 2 10" xfId="37722"/>
    <cellStyle name="Total 2 4 3 2 11" xfId="37723"/>
    <cellStyle name="Total 2 4 3 2 12" xfId="37724"/>
    <cellStyle name="Total 2 4 3 2 13" xfId="37725"/>
    <cellStyle name="Total 2 4 3 2 14" xfId="37726"/>
    <cellStyle name="Total 2 4 3 2 15" xfId="37727"/>
    <cellStyle name="Total 2 4 3 2 16" xfId="37728"/>
    <cellStyle name="Total 2 4 3 2 17" xfId="37729"/>
    <cellStyle name="Total 2 4 3 2 18" xfId="37730"/>
    <cellStyle name="Total 2 4 3 2 19" xfId="37731"/>
    <cellStyle name="Total 2 4 3 2 2" xfId="37732"/>
    <cellStyle name="Total 2 4 3 2 2 10" xfId="37733"/>
    <cellStyle name="Total 2 4 3 2 2 11" xfId="37734"/>
    <cellStyle name="Total 2 4 3 2 2 12" xfId="37735"/>
    <cellStyle name="Total 2 4 3 2 2 13" xfId="37736"/>
    <cellStyle name="Total 2 4 3 2 2 14" xfId="37737"/>
    <cellStyle name="Total 2 4 3 2 2 15" xfId="37738"/>
    <cellStyle name="Total 2 4 3 2 2 16" xfId="37739"/>
    <cellStyle name="Total 2 4 3 2 2 17" xfId="37740"/>
    <cellStyle name="Total 2 4 3 2 2 18" xfId="37741"/>
    <cellStyle name="Total 2 4 3 2 2 19" xfId="37742"/>
    <cellStyle name="Total 2 4 3 2 2 2" xfId="37743"/>
    <cellStyle name="Total 2 4 3 2 2 20" xfId="37744"/>
    <cellStyle name="Total 2 4 3 2 2 21" xfId="37745"/>
    <cellStyle name="Total 2 4 3 2 2 22" xfId="37746"/>
    <cellStyle name="Total 2 4 3 2 2 23" xfId="37747"/>
    <cellStyle name="Total 2 4 3 2 2 24" xfId="37748"/>
    <cellStyle name="Total 2 4 3 2 2 25" xfId="37749"/>
    <cellStyle name="Total 2 4 3 2 2 26" xfId="37750"/>
    <cellStyle name="Total 2 4 3 2 2 27" xfId="37751"/>
    <cellStyle name="Total 2 4 3 2 2 28" xfId="37752"/>
    <cellStyle name="Total 2 4 3 2 2 29" xfId="40179"/>
    <cellStyle name="Total 2 4 3 2 2 3" xfId="37753"/>
    <cellStyle name="Total 2 4 3 2 2 4" xfId="37754"/>
    <cellStyle name="Total 2 4 3 2 2 5" xfId="37755"/>
    <cellStyle name="Total 2 4 3 2 2 6" xfId="37756"/>
    <cellStyle name="Total 2 4 3 2 2 7" xfId="37757"/>
    <cellStyle name="Total 2 4 3 2 2 8" xfId="37758"/>
    <cellStyle name="Total 2 4 3 2 2 9" xfId="37759"/>
    <cellStyle name="Total 2 4 3 2 20" xfId="37760"/>
    <cellStyle name="Total 2 4 3 2 21" xfId="37761"/>
    <cellStyle name="Total 2 4 3 2 22" xfId="37762"/>
    <cellStyle name="Total 2 4 3 2 23" xfId="37763"/>
    <cellStyle name="Total 2 4 3 2 24" xfId="37764"/>
    <cellStyle name="Total 2 4 3 2 25" xfId="37765"/>
    <cellStyle name="Total 2 4 3 2 26" xfId="37766"/>
    <cellStyle name="Total 2 4 3 2 27" xfId="39345"/>
    <cellStyle name="Total 2 4 3 2 3" xfId="37767"/>
    <cellStyle name="Total 2 4 3 2 4" xfId="37768"/>
    <cellStyle name="Total 2 4 3 2 5" xfId="37769"/>
    <cellStyle name="Total 2 4 3 2 6" xfId="37770"/>
    <cellStyle name="Total 2 4 3 2 7" xfId="37771"/>
    <cellStyle name="Total 2 4 3 2 8" xfId="37772"/>
    <cellStyle name="Total 2 4 3 2 9" xfId="37773"/>
    <cellStyle name="Total 2 4 3 20" xfId="37774"/>
    <cellStyle name="Total 2 4 3 21" xfId="37775"/>
    <cellStyle name="Total 2 4 3 22" xfId="37776"/>
    <cellStyle name="Total 2 4 3 23" xfId="37777"/>
    <cellStyle name="Total 2 4 3 24" xfId="37778"/>
    <cellStyle name="Total 2 4 3 25" xfId="37779"/>
    <cellStyle name="Total 2 4 3 26" xfId="37780"/>
    <cellStyle name="Total 2 4 3 27" xfId="37781"/>
    <cellStyle name="Total 2 4 3 28" xfId="39344"/>
    <cellStyle name="Total 2 4 3 3" xfId="37782"/>
    <cellStyle name="Total 2 4 3 3 10" xfId="37783"/>
    <cellStyle name="Total 2 4 3 3 11" xfId="37784"/>
    <cellStyle name="Total 2 4 3 3 12" xfId="37785"/>
    <cellStyle name="Total 2 4 3 3 13" xfId="37786"/>
    <cellStyle name="Total 2 4 3 3 14" xfId="37787"/>
    <cellStyle name="Total 2 4 3 3 15" xfId="37788"/>
    <cellStyle name="Total 2 4 3 3 16" xfId="37789"/>
    <cellStyle name="Total 2 4 3 3 17" xfId="37790"/>
    <cellStyle name="Total 2 4 3 3 18" xfId="37791"/>
    <cellStyle name="Total 2 4 3 3 19" xfId="37792"/>
    <cellStyle name="Total 2 4 3 3 2" xfId="37793"/>
    <cellStyle name="Total 2 4 3 3 20" xfId="37794"/>
    <cellStyle name="Total 2 4 3 3 21" xfId="37795"/>
    <cellStyle name="Total 2 4 3 3 22" xfId="37796"/>
    <cellStyle name="Total 2 4 3 3 23" xfId="37797"/>
    <cellStyle name="Total 2 4 3 3 24" xfId="37798"/>
    <cellStyle name="Total 2 4 3 3 25" xfId="37799"/>
    <cellStyle name="Total 2 4 3 3 26" xfId="37800"/>
    <cellStyle name="Total 2 4 3 3 27" xfId="37801"/>
    <cellStyle name="Total 2 4 3 3 28" xfId="37802"/>
    <cellStyle name="Total 2 4 3 3 29" xfId="39963"/>
    <cellStyle name="Total 2 4 3 3 3" xfId="37803"/>
    <cellStyle name="Total 2 4 3 3 4" xfId="37804"/>
    <cellStyle name="Total 2 4 3 3 5" xfId="37805"/>
    <cellStyle name="Total 2 4 3 3 6" xfId="37806"/>
    <cellStyle name="Total 2 4 3 3 7" xfId="37807"/>
    <cellStyle name="Total 2 4 3 3 8" xfId="37808"/>
    <cellStyle name="Total 2 4 3 3 9" xfId="37809"/>
    <cellStyle name="Total 2 4 3 4" xfId="37810"/>
    <cellStyle name="Total 2 4 3 5" xfId="37811"/>
    <cellStyle name="Total 2 4 3 6" xfId="37812"/>
    <cellStyle name="Total 2 4 3 7" xfId="37813"/>
    <cellStyle name="Total 2 4 3 8" xfId="37814"/>
    <cellStyle name="Total 2 4 3 9" xfId="37815"/>
    <cellStyle name="Total 2 4 30" xfId="37816"/>
    <cellStyle name="Total 2 4 31" xfId="37817"/>
    <cellStyle name="Total 2 4 32" xfId="37818"/>
    <cellStyle name="Total 2 4 33" xfId="38640"/>
    <cellStyle name="Total 2 4 4" xfId="37819"/>
    <cellStyle name="Total 2 4 4 10" xfId="37820"/>
    <cellStyle name="Total 2 4 4 11" xfId="37821"/>
    <cellStyle name="Total 2 4 4 12" xfId="37822"/>
    <cellStyle name="Total 2 4 4 13" xfId="37823"/>
    <cellStyle name="Total 2 4 4 14" xfId="37824"/>
    <cellStyle name="Total 2 4 4 15" xfId="37825"/>
    <cellStyle name="Total 2 4 4 16" xfId="37826"/>
    <cellStyle name="Total 2 4 4 17" xfId="37827"/>
    <cellStyle name="Total 2 4 4 18" xfId="37828"/>
    <cellStyle name="Total 2 4 4 19" xfId="37829"/>
    <cellStyle name="Total 2 4 4 2" xfId="37830"/>
    <cellStyle name="Total 2 4 4 2 10" xfId="37831"/>
    <cellStyle name="Total 2 4 4 2 11" xfId="37832"/>
    <cellStyle name="Total 2 4 4 2 12" xfId="37833"/>
    <cellStyle name="Total 2 4 4 2 13" xfId="37834"/>
    <cellStyle name="Total 2 4 4 2 14" xfId="37835"/>
    <cellStyle name="Total 2 4 4 2 15" xfId="37836"/>
    <cellStyle name="Total 2 4 4 2 16" xfId="37837"/>
    <cellStyle name="Total 2 4 4 2 17" xfId="37838"/>
    <cellStyle name="Total 2 4 4 2 18" xfId="37839"/>
    <cellStyle name="Total 2 4 4 2 19" xfId="37840"/>
    <cellStyle name="Total 2 4 4 2 2" xfId="37841"/>
    <cellStyle name="Total 2 4 4 2 2 10" xfId="37842"/>
    <cellStyle name="Total 2 4 4 2 2 11" xfId="37843"/>
    <cellStyle name="Total 2 4 4 2 2 12" xfId="37844"/>
    <cellStyle name="Total 2 4 4 2 2 13" xfId="37845"/>
    <cellStyle name="Total 2 4 4 2 2 14" xfId="37846"/>
    <cellStyle name="Total 2 4 4 2 2 15" xfId="37847"/>
    <cellStyle name="Total 2 4 4 2 2 16" xfId="37848"/>
    <cellStyle name="Total 2 4 4 2 2 17" xfId="37849"/>
    <cellStyle name="Total 2 4 4 2 2 18" xfId="37850"/>
    <cellStyle name="Total 2 4 4 2 2 19" xfId="37851"/>
    <cellStyle name="Total 2 4 4 2 2 2" xfId="37852"/>
    <cellStyle name="Total 2 4 4 2 2 20" xfId="37853"/>
    <cellStyle name="Total 2 4 4 2 2 21" xfId="37854"/>
    <cellStyle name="Total 2 4 4 2 2 22" xfId="37855"/>
    <cellStyle name="Total 2 4 4 2 2 23" xfId="37856"/>
    <cellStyle name="Total 2 4 4 2 2 24" xfId="37857"/>
    <cellStyle name="Total 2 4 4 2 2 25" xfId="37858"/>
    <cellStyle name="Total 2 4 4 2 2 26" xfId="37859"/>
    <cellStyle name="Total 2 4 4 2 2 27" xfId="37860"/>
    <cellStyle name="Total 2 4 4 2 2 28" xfId="37861"/>
    <cellStyle name="Total 2 4 4 2 2 29" xfId="40193"/>
    <cellStyle name="Total 2 4 4 2 2 3" xfId="37862"/>
    <cellStyle name="Total 2 4 4 2 2 4" xfId="37863"/>
    <cellStyle name="Total 2 4 4 2 2 5" xfId="37864"/>
    <cellStyle name="Total 2 4 4 2 2 6" xfId="37865"/>
    <cellStyle name="Total 2 4 4 2 2 7" xfId="37866"/>
    <cellStyle name="Total 2 4 4 2 2 8" xfId="37867"/>
    <cellStyle name="Total 2 4 4 2 2 9" xfId="37868"/>
    <cellStyle name="Total 2 4 4 2 20" xfId="37869"/>
    <cellStyle name="Total 2 4 4 2 21" xfId="37870"/>
    <cellStyle name="Total 2 4 4 2 22" xfId="37871"/>
    <cellStyle name="Total 2 4 4 2 23" xfId="37872"/>
    <cellStyle name="Total 2 4 4 2 24" xfId="37873"/>
    <cellStyle name="Total 2 4 4 2 25" xfId="37874"/>
    <cellStyle name="Total 2 4 4 2 26" xfId="37875"/>
    <cellStyle name="Total 2 4 4 2 27" xfId="39347"/>
    <cellStyle name="Total 2 4 4 2 3" xfId="37876"/>
    <cellStyle name="Total 2 4 4 2 4" xfId="37877"/>
    <cellStyle name="Total 2 4 4 2 5" xfId="37878"/>
    <cellStyle name="Total 2 4 4 2 6" xfId="37879"/>
    <cellStyle name="Total 2 4 4 2 7" xfId="37880"/>
    <cellStyle name="Total 2 4 4 2 8" xfId="37881"/>
    <cellStyle name="Total 2 4 4 2 9" xfId="37882"/>
    <cellStyle name="Total 2 4 4 20" xfId="37883"/>
    <cellStyle name="Total 2 4 4 21" xfId="37884"/>
    <cellStyle name="Total 2 4 4 22" xfId="37885"/>
    <cellStyle name="Total 2 4 4 23" xfId="37886"/>
    <cellStyle name="Total 2 4 4 24" xfId="37887"/>
    <cellStyle name="Total 2 4 4 25" xfId="37888"/>
    <cellStyle name="Total 2 4 4 26" xfId="37889"/>
    <cellStyle name="Total 2 4 4 27" xfId="37890"/>
    <cellStyle name="Total 2 4 4 28" xfId="39346"/>
    <cellStyle name="Total 2 4 4 3" xfId="37891"/>
    <cellStyle name="Total 2 4 4 3 10" xfId="37892"/>
    <cellStyle name="Total 2 4 4 3 11" xfId="37893"/>
    <cellStyle name="Total 2 4 4 3 12" xfId="37894"/>
    <cellStyle name="Total 2 4 4 3 13" xfId="37895"/>
    <cellStyle name="Total 2 4 4 3 14" xfId="37896"/>
    <cellStyle name="Total 2 4 4 3 15" xfId="37897"/>
    <cellStyle name="Total 2 4 4 3 16" xfId="37898"/>
    <cellStyle name="Total 2 4 4 3 17" xfId="37899"/>
    <cellStyle name="Total 2 4 4 3 18" xfId="37900"/>
    <cellStyle name="Total 2 4 4 3 19" xfId="37901"/>
    <cellStyle name="Total 2 4 4 3 2" xfId="37902"/>
    <cellStyle name="Total 2 4 4 3 20" xfId="37903"/>
    <cellStyle name="Total 2 4 4 3 21" xfId="37904"/>
    <cellStyle name="Total 2 4 4 3 22" xfId="37905"/>
    <cellStyle name="Total 2 4 4 3 23" xfId="37906"/>
    <cellStyle name="Total 2 4 4 3 24" xfId="37907"/>
    <cellStyle name="Total 2 4 4 3 25" xfId="37908"/>
    <cellStyle name="Total 2 4 4 3 26" xfId="37909"/>
    <cellStyle name="Total 2 4 4 3 27" xfId="37910"/>
    <cellStyle name="Total 2 4 4 3 28" xfId="37911"/>
    <cellStyle name="Total 2 4 4 3 29" xfId="39989"/>
    <cellStyle name="Total 2 4 4 3 3" xfId="37912"/>
    <cellStyle name="Total 2 4 4 3 4" xfId="37913"/>
    <cellStyle name="Total 2 4 4 3 5" xfId="37914"/>
    <cellStyle name="Total 2 4 4 3 6" xfId="37915"/>
    <cellStyle name="Total 2 4 4 3 7" xfId="37916"/>
    <cellStyle name="Total 2 4 4 3 8" xfId="37917"/>
    <cellStyle name="Total 2 4 4 3 9" xfId="37918"/>
    <cellStyle name="Total 2 4 4 4" xfId="37919"/>
    <cellStyle name="Total 2 4 4 5" xfId="37920"/>
    <cellStyle name="Total 2 4 4 6" xfId="37921"/>
    <cellStyle name="Total 2 4 4 7" xfId="37922"/>
    <cellStyle name="Total 2 4 4 8" xfId="37923"/>
    <cellStyle name="Total 2 4 4 9" xfId="37924"/>
    <cellStyle name="Total 2 4 5" xfId="37925"/>
    <cellStyle name="Total 2 4 5 10" xfId="37926"/>
    <cellStyle name="Total 2 4 5 11" xfId="37927"/>
    <cellStyle name="Total 2 4 5 12" xfId="37928"/>
    <cellStyle name="Total 2 4 5 13" xfId="37929"/>
    <cellStyle name="Total 2 4 5 14" xfId="37930"/>
    <cellStyle name="Total 2 4 5 15" xfId="37931"/>
    <cellStyle name="Total 2 4 5 16" xfId="37932"/>
    <cellStyle name="Total 2 4 5 17" xfId="37933"/>
    <cellStyle name="Total 2 4 5 18" xfId="37934"/>
    <cellStyle name="Total 2 4 5 19" xfId="37935"/>
    <cellStyle name="Total 2 4 5 2" xfId="37936"/>
    <cellStyle name="Total 2 4 5 2 10" xfId="37937"/>
    <cellStyle name="Total 2 4 5 2 11" xfId="37938"/>
    <cellStyle name="Total 2 4 5 2 12" xfId="37939"/>
    <cellStyle name="Total 2 4 5 2 13" xfId="37940"/>
    <cellStyle name="Total 2 4 5 2 14" xfId="37941"/>
    <cellStyle name="Total 2 4 5 2 15" xfId="37942"/>
    <cellStyle name="Total 2 4 5 2 16" xfId="37943"/>
    <cellStyle name="Total 2 4 5 2 17" xfId="37944"/>
    <cellStyle name="Total 2 4 5 2 18" xfId="37945"/>
    <cellStyle name="Total 2 4 5 2 19" xfId="37946"/>
    <cellStyle name="Total 2 4 5 2 2" xfId="37947"/>
    <cellStyle name="Total 2 4 5 2 20" xfId="37948"/>
    <cellStyle name="Total 2 4 5 2 21" xfId="37949"/>
    <cellStyle name="Total 2 4 5 2 22" xfId="37950"/>
    <cellStyle name="Total 2 4 5 2 23" xfId="37951"/>
    <cellStyle name="Total 2 4 5 2 24" xfId="37952"/>
    <cellStyle name="Total 2 4 5 2 25" xfId="37953"/>
    <cellStyle name="Total 2 4 5 2 26" xfId="37954"/>
    <cellStyle name="Total 2 4 5 2 27" xfId="37955"/>
    <cellStyle name="Total 2 4 5 2 28" xfId="37956"/>
    <cellStyle name="Total 2 4 5 2 29" xfId="40027"/>
    <cellStyle name="Total 2 4 5 2 3" xfId="37957"/>
    <cellStyle name="Total 2 4 5 2 4" xfId="37958"/>
    <cellStyle name="Total 2 4 5 2 5" xfId="37959"/>
    <cellStyle name="Total 2 4 5 2 6" xfId="37960"/>
    <cellStyle name="Total 2 4 5 2 7" xfId="37961"/>
    <cellStyle name="Total 2 4 5 2 8" xfId="37962"/>
    <cellStyle name="Total 2 4 5 2 9" xfId="37963"/>
    <cellStyle name="Total 2 4 5 20" xfId="37964"/>
    <cellStyle name="Total 2 4 5 21" xfId="37965"/>
    <cellStyle name="Total 2 4 5 22" xfId="37966"/>
    <cellStyle name="Total 2 4 5 23" xfId="37967"/>
    <cellStyle name="Total 2 4 5 24" xfId="37968"/>
    <cellStyle name="Total 2 4 5 25" xfId="37969"/>
    <cellStyle name="Total 2 4 5 26" xfId="37970"/>
    <cellStyle name="Total 2 4 5 27" xfId="39348"/>
    <cellStyle name="Total 2 4 5 3" xfId="37971"/>
    <cellStyle name="Total 2 4 5 4" xfId="37972"/>
    <cellStyle name="Total 2 4 5 5" xfId="37973"/>
    <cellStyle name="Total 2 4 5 6" xfId="37974"/>
    <cellStyle name="Total 2 4 5 7" xfId="37975"/>
    <cellStyle name="Total 2 4 5 8" xfId="37976"/>
    <cellStyle name="Total 2 4 5 9" xfId="37977"/>
    <cellStyle name="Total 2 4 6" xfId="37978"/>
    <cellStyle name="Total 2 4 6 10" xfId="37979"/>
    <cellStyle name="Total 2 4 6 11" xfId="37980"/>
    <cellStyle name="Total 2 4 6 12" xfId="37981"/>
    <cellStyle name="Total 2 4 6 13" xfId="37982"/>
    <cellStyle name="Total 2 4 6 14" xfId="37983"/>
    <cellStyle name="Total 2 4 6 15" xfId="37984"/>
    <cellStyle name="Total 2 4 6 16" xfId="37985"/>
    <cellStyle name="Total 2 4 6 17" xfId="37986"/>
    <cellStyle name="Total 2 4 6 18" xfId="37987"/>
    <cellStyle name="Total 2 4 6 19" xfId="37988"/>
    <cellStyle name="Total 2 4 6 2" xfId="37989"/>
    <cellStyle name="Total 2 4 6 2 10" xfId="37990"/>
    <cellStyle name="Total 2 4 6 2 11" xfId="37991"/>
    <cellStyle name="Total 2 4 6 2 12" xfId="37992"/>
    <cellStyle name="Total 2 4 6 2 13" xfId="37993"/>
    <cellStyle name="Total 2 4 6 2 14" xfId="37994"/>
    <cellStyle name="Total 2 4 6 2 15" xfId="37995"/>
    <cellStyle name="Total 2 4 6 2 16" xfId="37996"/>
    <cellStyle name="Total 2 4 6 2 17" xfId="37997"/>
    <cellStyle name="Total 2 4 6 2 18" xfId="37998"/>
    <cellStyle name="Total 2 4 6 2 19" xfId="37999"/>
    <cellStyle name="Total 2 4 6 2 2" xfId="38000"/>
    <cellStyle name="Total 2 4 6 2 20" xfId="38001"/>
    <cellStyle name="Total 2 4 6 2 21" xfId="38002"/>
    <cellStyle name="Total 2 4 6 2 22" xfId="38003"/>
    <cellStyle name="Total 2 4 6 2 23" xfId="38004"/>
    <cellStyle name="Total 2 4 6 2 24" xfId="38005"/>
    <cellStyle name="Total 2 4 6 2 25" xfId="38006"/>
    <cellStyle name="Total 2 4 6 2 26" xfId="38007"/>
    <cellStyle name="Total 2 4 6 2 27" xfId="38008"/>
    <cellStyle name="Total 2 4 6 2 28" xfId="38009"/>
    <cellStyle name="Total 2 4 6 2 29" xfId="40044"/>
    <cellStyle name="Total 2 4 6 2 3" xfId="38010"/>
    <cellStyle name="Total 2 4 6 2 4" xfId="38011"/>
    <cellStyle name="Total 2 4 6 2 5" xfId="38012"/>
    <cellStyle name="Total 2 4 6 2 6" xfId="38013"/>
    <cellStyle name="Total 2 4 6 2 7" xfId="38014"/>
    <cellStyle name="Total 2 4 6 2 8" xfId="38015"/>
    <cellStyle name="Total 2 4 6 2 9" xfId="38016"/>
    <cellStyle name="Total 2 4 6 20" xfId="38017"/>
    <cellStyle name="Total 2 4 6 21" xfId="38018"/>
    <cellStyle name="Total 2 4 6 22" xfId="38019"/>
    <cellStyle name="Total 2 4 6 23" xfId="38020"/>
    <cellStyle name="Total 2 4 6 24" xfId="38021"/>
    <cellStyle name="Total 2 4 6 25" xfId="38022"/>
    <cellStyle name="Total 2 4 6 26" xfId="38023"/>
    <cellStyle name="Total 2 4 6 27" xfId="39349"/>
    <cellStyle name="Total 2 4 6 3" xfId="38024"/>
    <cellStyle name="Total 2 4 6 4" xfId="38025"/>
    <cellStyle name="Total 2 4 6 5" xfId="38026"/>
    <cellStyle name="Total 2 4 6 6" xfId="38027"/>
    <cellStyle name="Total 2 4 6 7" xfId="38028"/>
    <cellStyle name="Total 2 4 6 8" xfId="38029"/>
    <cellStyle name="Total 2 4 6 9" xfId="38030"/>
    <cellStyle name="Total 2 4 7" xfId="38031"/>
    <cellStyle name="Total 2 4 7 10" xfId="38032"/>
    <cellStyle name="Total 2 4 7 11" xfId="38033"/>
    <cellStyle name="Total 2 4 7 12" xfId="38034"/>
    <cellStyle name="Total 2 4 7 13" xfId="38035"/>
    <cellStyle name="Total 2 4 7 14" xfId="38036"/>
    <cellStyle name="Total 2 4 7 15" xfId="38037"/>
    <cellStyle name="Total 2 4 7 16" xfId="38038"/>
    <cellStyle name="Total 2 4 7 17" xfId="38039"/>
    <cellStyle name="Total 2 4 7 18" xfId="38040"/>
    <cellStyle name="Total 2 4 7 19" xfId="38041"/>
    <cellStyle name="Total 2 4 7 2" xfId="38042"/>
    <cellStyle name="Total 2 4 7 20" xfId="38043"/>
    <cellStyle name="Total 2 4 7 21" xfId="38044"/>
    <cellStyle name="Total 2 4 7 22" xfId="38045"/>
    <cellStyle name="Total 2 4 7 23" xfId="38046"/>
    <cellStyle name="Total 2 4 7 24" xfId="38047"/>
    <cellStyle name="Total 2 4 7 25" xfId="38048"/>
    <cellStyle name="Total 2 4 7 26" xfId="38049"/>
    <cellStyle name="Total 2 4 7 27" xfId="38050"/>
    <cellStyle name="Total 2 4 7 28" xfId="38051"/>
    <cellStyle name="Total 2 4 7 29" xfId="39422"/>
    <cellStyle name="Total 2 4 7 3" xfId="38052"/>
    <cellStyle name="Total 2 4 7 4" xfId="38053"/>
    <cellStyle name="Total 2 4 7 5" xfId="38054"/>
    <cellStyle name="Total 2 4 7 6" xfId="38055"/>
    <cellStyle name="Total 2 4 7 7" xfId="38056"/>
    <cellStyle name="Total 2 4 7 8" xfId="38057"/>
    <cellStyle name="Total 2 4 7 9" xfId="38058"/>
    <cellStyle name="Total 2 4 8" xfId="38059"/>
    <cellStyle name="Total 2 4 8 10" xfId="38060"/>
    <cellStyle name="Total 2 4 8 11" xfId="38061"/>
    <cellStyle name="Total 2 4 8 12" xfId="38062"/>
    <cellStyle name="Total 2 4 8 13" xfId="38063"/>
    <cellStyle name="Total 2 4 8 14" xfId="38064"/>
    <cellStyle name="Total 2 4 8 15" xfId="38065"/>
    <cellStyle name="Total 2 4 8 16" xfId="38066"/>
    <cellStyle name="Total 2 4 8 17" xfId="38067"/>
    <cellStyle name="Total 2 4 8 18" xfId="38068"/>
    <cellStyle name="Total 2 4 8 19" xfId="38069"/>
    <cellStyle name="Total 2 4 8 2" xfId="38070"/>
    <cellStyle name="Total 2 4 8 20" xfId="38071"/>
    <cellStyle name="Total 2 4 8 21" xfId="38072"/>
    <cellStyle name="Total 2 4 8 22" xfId="38073"/>
    <cellStyle name="Total 2 4 8 23" xfId="38074"/>
    <cellStyle name="Total 2 4 8 24" xfId="38075"/>
    <cellStyle name="Total 2 4 8 25" xfId="38076"/>
    <cellStyle name="Total 2 4 8 26" xfId="38077"/>
    <cellStyle name="Total 2 4 8 27" xfId="38078"/>
    <cellStyle name="Total 2 4 8 28" xfId="38079"/>
    <cellStyle name="Total 2 4 8 29" xfId="39584"/>
    <cellStyle name="Total 2 4 8 3" xfId="38080"/>
    <cellStyle name="Total 2 4 8 4" xfId="38081"/>
    <cellStyle name="Total 2 4 8 5" xfId="38082"/>
    <cellStyle name="Total 2 4 8 6" xfId="38083"/>
    <cellStyle name="Total 2 4 8 7" xfId="38084"/>
    <cellStyle name="Total 2 4 8 8" xfId="38085"/>
    <cellStyle name="Total 2 4 8 9" xfId="38086"/>
    <cellStyle name="Total 2 4 9" xfId="38087"/>
    <cellStyle name="Total 2 5" xfId="38088"/>
    <cellStyle name="Total 2 5 10" xfId="38089"/>
    <cellStyle name="Total 2 5 11" xfId="38090"/>
    <cellStyle name="Total 2 5 12" xfId="38091"/>
    <cellStyle name="Total 2 5 13" xfId="38092"/>
    <cellStyle name="Total 2 5 14" xfId="38093"/>
    <cellStyle name="Total 2 5 15" xfId="38094"/>
    <cellStyle name="Total 2 5 16" xfId="38095"/>
    <cellStyle name="Total 2 5 17" xfId="38096"/>
    <cellStyle name="Total 2 5 18" xfId="38097"/>
    <cellStyle name="Total 2 5 19" xfId="38098"/>
    <cellStyle name="Total 2 5 2" xfId="38099"/>
    <cellStyle name="Total 2 5 2 10" xfId="38100"/>
    <cellStyle name="Total 2 5 2 11" xfId="38101"/>
    <cellStyle name="Total 2 5 2 12" xfId="38102"/>
    <cellStyle name="Total 2 5 2 13" xfId="38103"/>
    <cellStyle name="Total 2 5 2 14" xfId="38104"/>
    <cellStyle name="Total 2 5 2 15" xfId="38105"/>
    <cellStyle name="Total 2 5 2 16" xfId="38106"/>
    <cellStyle name="Total 2 5 2 17" xfId="38107"/>
    <cellStyle name="Total 2 5 2 18" xfId="38108"/>
    <cellStyle name="Total 2 5 2 19" xfId="38109"/>
    <cellStyle name="Total 2 5 2 2" xfId="38110"/>
    <cellStyle name="Total 2 5 2 2 10" xfId="38111"/>
    <cellStyle name="Total 2 5 2 2 11" xfId="38112"/>
    <cellStyle name="Total 2 5 2 2 12" xfId="38113"/>
    <cellStyle name="Total 2 5 2 2 13" xfId="38114"/>
    <cellStyle name="Total 2 5 2 2 14" xfId="38115"/>
    <cellStyle name="Total 2 5 2 2 15" xfId="38116"/>
    <cellStyle name="Total 2 5 2 2 16" xfId="38117"/>
    <cellStyle name="Total 2 5 2 2 17" xfId="38118"/>
    <cellStyle name="Total 2 5 2 2 18" xfId="38119"/>
    <cellStyle name="Total 2 5 2 2 19" xfId="38120"/>
    <cellStyle name="Total 2 5 2 2 2" xfId="38121"/>
    <cellStyle name="Total 2 5 2 2 2 10" xfId="38122"/>
    <cellStyle name="Total 2 5 2 2 2 11" xfId="38123"/>
    <cellStyle name="Total 2 5 2 2 2 12" xfId="38124"/>
    <cellStyle name="Total 2 5 2 2 2 13" xfId="38125"/>
    <cellStyle name="Total 2 5 2 2 2 14" xfId="38126"/>
    <cellStyle name="Total 2 5 2 2 2 15" xfId="38127"/>
    <cellStyle name="Total 2 5 2 2 2 16" xfId="38128"/>
    <cellStyle name="Total 2 5 2 2 2 17" xfId="38129"/>
    <cellStyle name="Total 2 5 2 2 2 18" xfId="38130"/>
    <cellStyle name="Total 2 5 2 2 2 19" xfId="38131"/>
    <cellStyle name="Total 2 5 2 2 2 2" xfId="38132"/>
    <cellStyle name="Total 2 5 2 2 2 20" xfId="38133"/>
    <cellStyle name="Total 2 5 2 2 2 21" xfId="38134"/>
    <cellStyle name="Total 2 5 2 2 2 22" xfId="38135"/>
    <cellStyle name="Total 2 5 2 2 2 23" xfId="38136"/>
    <cellStyle name="Total 2 5 2 2 2 24" xfId="38137"/>
    <cellStyle name="Total 2 5 2 2 2 25" xfId="38138"/>
    <cellStyle name="Total 2 5 2 2 2 26" xfId="38139"/>
    <cellStyle name="Total 2 5 2 2 2 27" xfId="38140"/>
    <cellStyle name="Total 2 5 2 2 2 28" xfId="38141"/>
    <cellStyle name="Total 2 5 2 2 2 29" xfId="38142"/>
    <cellStyle name="Total 2 5 2 2 2 3" xfId="38143"/>
    <cellStyle name="Total 2 5 2 2 2 30" xfId="38144"/>
    <cellStyle name="Total 2 5 2 2 2 31" xfId="38145"/>
    <cellStyle name="Total 2 5 2 2 2 4" xfId="38146"/>
    <cellStyle name="Total 2 5 2 2 2 5" xfId="38147"/>
    <cellStyle name="Total 2 5 2 2 2 6" xfId="38148"/>
    <cellStyle name="Total 2 5 2 2 2 7" xfId="38149"/>
    <cellStyle name="Total 2 5 2 2 2 8" xfId="38150"/>
    <cellStyle name="Total 2 5 2 2 2 9" xfId="38151"/>
    <cellStyle name="Total 2 5 2 2 20" xfId="38152"/>
    <cellStyle name="Total 2 5 2 2 21" xfId="38153"/>
    <cellStyle name="Total 2 5 2 2 22" xfId="38154"/>
    <cellStyle name="Total 2 5 2 2 23" xfId="38155"/>
    <cellStyle name="Total 2 5 2 2 24" xfId="38156"/>
    <cellStyle name="Total 2 5 2 2 25" xfId="38157"/>
    <cellStyle name="Total 2 5 2 2 26" xfId="38158"/>
    <cellStyle name="Total 2 5 2 2 27" xfId="38159"/>
    <cellStyle name="Total 2 5 2 2 28" xfId="38160"/>
    <cellStyle name="Total 2 5 2 2 29" xfId="38161"/>
    <cellStyle name="Total 2 5 2 2 3" xfId="38162"/>
    <cellStyle name="Total 2 5 2 2 30" xfId="38163"/>
    <cellStyle name="Total 2 5 2 2 31" xfId="38164"/>
    <cellStyle name="Total 2 5 2 2 32" xfId="38165"/>
    <cellStyle name="Total 2 5 2 2 33" xfId="39352"/>
    <cellStyle name="Total 2 5 2 2 4" xfId="38166"/>
    <cellStyle name="Total 2 5 2 2 5" xfId="38167"/>
    <cellStyle name="Total 2 5 2 2 6" xfId="38168"/>
    <cellStyle name="Total 2 5 2 2 7" xfId="38169"/>
    <cellStyle name="Total 2 5 2 2 8" xfId="38170"/>
    <cellStyle name="Total 2 5 2 2 9" xfId="38171"/>
    <cellStyle name="Total 2 5 2 20" xfId="38172"/>
    <cellStyle name="Total 2 5 2 21" xfId="38173"/>
    <cellStyle name="Total 2 5 2 22" xfId="38174"/>
    <cellStyle name="Total 2 5 2 23" xfId="38175"/>
    <cellStyle name="Total 2 5 2 24" xfId="38176"/>
    <cellStyle name="Total 2 5 2 25" xfId="38177"/>
    <cellStyle name="Total 2 5 2 26" xfId="38178"/>
    <cellStyle name="Total 2 5 2 27" xfId="38179"/>
    <cellStyle name="Total 2 5 2 28" xfId="38180"/>
    <cellStyle name="Total 2 5 2 29" xfId="38181"/>
    <cellStyle name="Total 2 5 2 3" xfId="38182"/>
    <cellStyle name="Total 2 5 2 3 10" xfId="38183"/>
    <cellStyle name="Total 2 5 2 3 11" xfId="38184"/>
    <cellStyle name="Total 2 5 2 3 12" xfId="38185"/>
    <cellStyle name="Total 2 5 2 3 13" xfId="38186"/>
    <cellStyle name="Total 2 5 2 3 14" xfId="38187"/>
    <cellStyle name="Total 2 5 2 3 15" xfId="38188"/>
    <cellStyle name="Total 2 5 2 3 16" xfId="38189"/>
    <cellStyle name="Total 2 5 2 3 17" xfId="38190"/>
    <cellStyle name="Total 2 5 2 3 18" xfId="38191"/>
    <cellStyle name="Total 2 5 2 3 19" xfId="38192"/>
    <cellStyle name="Total 2 5 2 3 2" xfId="38193"/>
    <cellStyle name="Total 2 5 2 3 20" xfId="38194"/>
    <cellStyle name="Total 2 5 2 3 21" xfId="38195"/>
    <cellStyle name="Total 2 5 2 3 22" xfId="38196"/>
    <cellStyle name="Total 2 5 2 3 23" xfId="38197"/>
    <cellStyle name="Total 2 5 2 3 24" xfId="38198"/>
    <cellStyle name="Total 2 5 2 3 25" xfId="38199"/>
    <cellStyle name="Total 2 5 2 3 26" xfId="38200"/>
    <cellStyle name="Total 2 5 2 3 27" xfId="38201"/>
    <cellStyle name="Total 2 5 2 3 28" xfId="38202"/>
    <cellStyle name="Total 2 5 2 3 29" xfId="38203"/>
    <cellStyle name="Total 2 5 2 3 3" xfId="38204"/>
    <cellStyle name="Total 2 5 2 3 30" xfId="38205"/>
    <cellStyle name="Total 2 5 2 3 31" xfId="38206"/>
    <cellStyle name="Total 2 5 2 3 4" xfId="38207"/>
    <cellStyle name="Total 2 5 2 3 5" xfId="38208"/>
    <cellStyle name="Total 2 5 2 3 6" xfId="38209"/>
    <cellStyle name="Total 2 5 2 3 7" xfId="38210"/>
    <cellStyle name="Total 2 5 2 3 8" xfId="38211"/>
    <cellStyle name="Total 2 5 2 3 9" xfId="38212"/>
    <cellStyle name="Total 2 5 2 30" xfId="38213"/>
    <cellStyle name="Total 2 5 2 31" xfId="38214"/>
    <cellStyle name="Total 2 5 2 32" xfId="38215"/>
    <cellStyle name="Total 2 5 2 33" xfId="38216"/>
    <cellStyle name="Total 2 5 2 34" xfId="39351"/>
    <cellStyle name="Total 2 5 2 4" xfId="38217"/>
    <cellStyle name="Total 2 5 2 5" xfId="38218"/>
    <cellStyle name="Total 2 5 2 6" xfId="38219"/>
    <cellStyle name="Total 2 5 2 7" xfId="38220"/>
    <cellStyle name="Total 2 5 2 8" xfId="38221"/>
    <cellStyle name="Total 2 5 2 9" xfId="38222"/>
    <cellStyle name="Total 2 5 20" xfId="38223"/>
    <cellStyle name="Total 2 5 21" xfId="38224"/>
    <cellStyle name="Total 2 5 22" xfId="38225"/>
    <cellStyle name="Total 2 5 23" xfId="38226"/>
    <cellStyle name="Total 2 5 24" xfId="38227"/>
    <cellStyle name="Total 2 5 25" xfId="38228"/>
    <cellStyle name="Total 2 5 26" xfId="38229"/>
    <cellStyle name="Total 2 5 27" xfId="38230"/>
    <cellStyle name="Total 2 5 28" xfId="38231"/>
    <cellStyle name="Total 2 5 29" xfId="38232"/>
    <cellStyle name="Total 2 5 3" xfId="38233"/>
    <cellStyle name="Total 2 5 3 10" xfId="38234"/>
    <cellStyle name="Total 2 5 3 11" xfId="38235"/>
    <cellStyle name="Total 2 5 3 12" xfId="38236"/>
    <cellStyle name="Total 2 5 3 13" xfId="38237"/>
    <cellStyle name="Total 2 5 3 14" xfId="38238"/>
    <cellStyle name="Total 2 5 3 15" xfId="38239"/>
    <cellStyle name="Total 2 5 3 16" xfId="38240"/>
    <cellStyle name="Total 2 5 3 17" xfId="38241"/>
    <cellStyle name="Total 2 5 3 18" xfId="38242"/>
    <cellStyle name="Total 2 5 3 19" xfId="38243"/>
    <cellStyle name="Total 2 5 3 2" xfId="38244"/>
    <cellStyle name="Total 2 5 3 2 10" xfId="38245"/>
    <cellStyle name="Total 2 5 3 2 11" xfId="38246"/>
    <cellStyle name="Total 2 5 3 2 12" xfId="38247"/>
    <cellStyle name="Total 2 5 3 2 13" xfId="38248"/>
    <cellStyle name="Total 2 5 3 2 14" xfId="38249"/>
    <cellStyle name="Total 2 5 3 2 15" xfId="38250"/>
    <cellStyle name="Total 2 5 3 2 16" xfId="38251"/>
    <cellStyle name="Total 2 5 3 2 17" xfId="38252"/>
    <cellStyle name="Total 2 5 3 2 18" xfId="38253"/>
    <cellStyle name="Total 2 5 3 2 19" xfId="38254"/>
    <cellStyle name="Total 2 5 3 2 2" xfId="38255"/>
    <cellStyle name="Total 2 5 3 2 20" xfId="38256"/>
    <cellStyle name="Total 2 5 3 2 21" xfId="38257"/>
    <cellStyle name="Total 2 5 3 2 22" xfId="38258"/>
    <cellStyle name="Total 2 5 3 2 23" xfId="38259"/>
    <cellStyle name="Total 2 5 3 2 24" xfId="38260"/>
    <cellStyle name="Total 2 5 3 2 25" xfId="38261"/>
    <cellStyle name="Total 2 5 3 2 26" xfId="38262"/>
    <cellStyle name="Total 2 5 3 2 27" xfId="38263"/>
    <cellStyle name="Total 2 5 3 2 28" xfId="38264"/>
    <cellStyle name="Total 2 5 3 2 29" xfId="38265"/>
    <cellStyle name="Total 2 5 3 2 3" xfId="38266"/>
    <cellStyle name="Total 2 5 3 2 30" xfId="38267"/>
    <cellStyle name="Total 2 5 3 2 31" xfId="38268"/>
    <cellStyle name="Total 2 5 3 2 4" xfId="38269"/>
    <cellStyle name="Total 2 5 3 2 5" xfId="38270"/>
    <cellStyle name="Total 2 5 3 2 6" xfId="38271"/>
    <cellStyle name="Total 2 5 3 2 7" xfId="38272"/>
    <cellStyle name="Total 2 5 3 2 8" xfId="38273"/>
    <cellStyle name="Total 2 5 3 2 9" xfId="38274"/>
    <cellStyle name="Total 2 5 3 20" xfId="38275"/>
    <cellStyle name="Total 2 5 3 21" xfId="38276"/>
    <cellStyle name="Total 2 5 3 22" xfId="38277"/>
    <cellStyle name="Total 2 5 3 23" xfId="38278"/>
    <cellStyle name="Total 2 5 3 24" xfId="38279"/>
    <cellStyle name="Total 2 5 3 25" xfId="38280"/>
    <cellStyle name="Total 2 5 3 26" xfId="38281"/>
    <cellStyle name="Total 2 5 3 27" xfId="38282"/>
    <cellStyle name="Total 2 5 3 28" xfId="38283"/>
    <cellStyle name="Total 2 5 3 29" xfId="38284"/>
    <cellStyle name="Total 2 5 3 3" xfId="38285"/>
    <cellStyle name="Total 2 5 3 30" xfId="38286"/>
    <cellStyle name="Total 2 5 3 31" xfId="38287"/>
    <cellStyle name="Total 2 5 3 32" xfId="38288"/>
    <cellStyle name="Total 2 5 3 33" xfId="39353"/>
    <cellStyle name="Total 2 5 3 4" xfId="38289"/>
    <cellStyle name="Total 2 5 3 5" xfId="38290"/>
    <cellStyle name="Total 2 5 3 6" xfId="38291"/>
    <cellStyle name="Total 2 5 3 7" xfId="38292"/>
    <cellStyle name="Total 2 5 3 8" xfId="38293"/>
    <cellStyle name="Total 2 5 3 9" xfId="38294"/>
    <cellStyle name="Total 2 5 30" xfId="38295"/>
    <cellStyle name="Total 2 5 31" xfId="38296"/>
    <cellStyle name="Total 2 5 32" xfId="38297"/>
    <cellStyle name="Total 2 5 33" xfId="38298"/>
    <cellStyle name="Total 2 5 34" xfId="38299"/>
    <cellStyle name="Total 2 5 35" xfId="39350"/>
    <cellStyle name="Total 2 5 4" xfId="38300"/>
    <cellStyle name="Total 2 5 4 10" xfId="38301"/>
    <cellStyle name="Total 2 5 4 11" xfId="38302"/>
    <cellStyle name="Total 2 5 4 12" xfId="38303"/>
    <cellStyle name="Total 2 5 4 13" xfId="38304"/>
    <cellStyle name="Total 2 5 4 14" xfId="38305"/>
    <cellStyle name="Total 2 5 4 15" xfId="38306"/>
    <cellStyle name="Total 2 5 4 16" xfId="38307"/>
    <cellStyle name="Total 2 5 4 17" xfId="38308"/>
    <cellStyle name="Total 2 5 4 18" xfId="38309"/>
    <cellStyle name="Total 2 5 4 19" xfId="38310"/>
    <cellStyle name="Total 2 5 4 2" xfId="38311"/>
    <cellStyle name="Total 2 5 4 20" xfId="38312"/>
    <cellStyle name="Total 2 5 4 21" xfId="38313"/>
    <cellStyle name="Total 2 5 4 22" xfId="38314"/>
    <cellStyle name="Total 2 5 4 23" xfId="38315"/>
    <cellStyle name="Total 2 5 4 24" xfId="38316"/>
    <cellStyle name="Total 2 5 4 25" xfId="38317"/>
    <cellStyle name="Total 2 5 4 26" xfId="38318"/>
    <cellStyle name="Total 2 5 4 27" xfId="38319"/>
    <cellStyle name="Total 2 5 4 28" xfId="38320"/>
    <cellStyle name="Total 2 5 4 29" xfId="38321"/>
    <cellStyle name="Total 2 5 4 3" xfId="38322"/>
    <cellStyle name="Total 2 5 4 30" xfId="38323"/>
    <cellStyle name="Total 2 5 4 31" xfId="38324"/>
    <cellStyle name="Total 2 5 4 4" xfId="38325"/>
    <cellStyle name="Total 2 5 4 5" xfId="38326"/>
    <cellStyle name="Total 2 5 4 6" xfId="38327"/>
    <cellStyle name="Total 2 5 4 7" xfId="38328"/>
    <cellStyle name="Total 2 5 4 8" xfId="38329"/>
    <cellStyle name="Total 2 5 4 9" xfId="38330"/>
    <cellStyle name="Total 2 5 5" xfId="38331"/>
    <cellStyle name="Total 2 5 6" xfId="38332"/>
    <cellStyle name="Total 2 5 7" xfId="38333"/>
    <cellStyle name="Total 2 5 8" xfId="38334"/>
    <cellStyle name="Total 2 5 9" xfId="38335"/>
    <cellStyle name="Total 2 6" xfId="38336"/>
    <cellStyle name="Total 2 6 10" xfId="38337"/>
    <cellStyle name="Total 2 6 11" xfId="38338"/>
    <cellStyle name="Total 2 6 12" xfId="38339"/>
    <cellStyle name="Total 2 6 13" xfId="38340"/>
    <cellStyle name="Total 2 6 14" xfId="38341"/>
    <cellStyle name="Total 2 6 15" xfId="38342"/>
    <cellStyle name="Total 2 6 16" xfId="38343"/>
    <cellStyle name="Total 2 6 17" xfId="38344"/>
    <cellStyle name="Total 2 6 18" xfId="38345"/>
    <cellStyle name="Total 2 6 19" xfId="38346"/>
    <cellStyle name="Total 2 6 2" xfId="38347"/>
    <cellStyle name="Total 2 6 2 10" xfId="38348"/>
    <cellStyle name="Total 2 6 2 11" xfId="38349"/>
    <cellStyle name="Total 2 6 2 12" xfId="38350"/>
    <cellStyle name="Total 2 6 2 13" xfId="38351"/>
    <cellStyle name="Total 2 6 2 14" xfId="38352"/>
    <cellStyle name="Total 2 6 2 15" xfId="38353"/>
    <cellStyle name="Total 2 6 2 16" xfId="38354"/>
    <cellStyle name="Total 2 6 2 17" xfId="38355"/>
    <cellStyle name="Total 2 6 2 18" xfId="38356"/>
    <cellStyle name="Total 2 6 2 19" xfId="38357"/>
    <cellStyle name="Total 2 6 2 2" xfId="38358"/>
    <cellStyle name="Total 2 6 2 2 10" xfId="38359"/>
    <cellStyle name="Total 2 6 2 2 11" xfId="38360"/>
    <cellStyle name="Total 2 6 2 2 12" xfId="38361"/>
    <cellStyle name="Total 2 6 2 2 13" xfId="38362"/>
    <cellStyle name="Total 2 6 2 2 14" xfId="38363"/>
    <cellStyle name="Total 2 6 2 2 15" xfId="38364"/>
    <cellStyle name="Total 2 6 2 2 16" xfId="38365"/>
    <cellStyle name="Total 2 6 2 2 17" xfId="38366"/>
    <cellStyle name="Total 2 6 2 2 18" xfId="38367"/>
    <cellStyle name="Total 2 6 2 2 19" xfId="38368"/>
    <cellStyle name="Total 2 6 2 2 2" xfId="38369"/>
    <cellStyle name="Total 2 6 2 2 20" xfId="38370"/>
    <cellStyle name="Total 2 6 2 2 21" xfId="38371"/>
    <cellStyle name="Total 2 6 2 2 22" xfId="38372"/>
    <cellStyle name="Total 2 6 2 2 23" xfId="38373"/>
    <cellStyle name="Total 2 6 2 2 24" xfId="38374"/>
    <cellStyle name="Total 2 6 2 2 25" xfId="38375"/>
    <cellStyle name="Total 2 6 2 2 26" xfId="38376"/>
    <cellStyle name="Total 2 6 2 2 27" xfId="38377"/>
    <cellStyle name="Total 2 6 2 2 28" xfId="38378"/>
    <cellStyle name="Total 2 6 2 2 29" xfId="40143"/>
    <cellStyle name="Total 2 6 2 2 3" xfId="38379"/>
    <cellStyle name="Total 2 6 2 2 4" xfId="38380"/>
    <cellStyle name="Total 2 6 2 2 5" xfId="38381"/>
    <cellStyle name="Total 2 6 2 2 6" xfId="38382"/>
    <cellStyle name="Total 2 6 2 2 7" xfId="38383"/>
    <cellStyle name="Total 2 6 2 2 8" xfId="38384"/>
    <cellStyle name="Total 2 6 2 2 9" xfId="38385"/>
    <cellStyle name="Total 2 6 2 20" xfId="38386"/>
    <cellStyle name="Total 2 6 2 21" xfId="38387"/>
    <cellStyle name="Total 2 6 2 22" xfId="38388"/>
    <cellStyle name="Total 2 6 2 23" xfId="38389"/>
    <cellStyle name="Total 2 6 2 24" xfId="38390"/>
    <cellStyle name="Total 2 6 2 25" xfId="38391"/>
    <cellStyle name="Total 2 6 2 26" xfId="38392"/>
    <cellStyle name="Total 2 6 2 27" xfId="39355"/>
    <cellStyle name="Total 2 6 2 3" xfId="38393"/>
    <cellStyle name="Total 2 6 2 4" xfId="38394"/>
    <cellStyle name="Total 2 6 2 5" xfId="38395"/>
    <cellStyle name="Total 2 6 2 6" xfId="38396"/>
    <cellStyle name="Total 2 6 2 7" xfId="38397"/>
    <cellStyle name="Total 2 6 2 8" xfId="38398"/>
    <cellStyle name="Total 2 6 2 9" xfId="38399"/>
    <cellStyle name="Total 2 6 20" xfId="38400"/>
    <cellStyle name="Total 2 6 21" xfId="38401"/>
    <cellStyle name="Total 2 6 22" xfId="38402"/>
    <cellStyle name="Total 2 6 23" xfId="38403"/>
    <cellStyle name="Total 2 6 24" xfId="38404"/>
    <cellStyle name="Total 2 6 25" xfId="38405"/>
    <cellStyle name="Total 2 6 26" xfId="38406"/>
    <cellStyle name="Total 2 6 27" xfId="38407"/>
    <cellStyle name="Total 2 6 28" xfId="39354"/>
    <cellStyle name="Total 2 6 3" xfId="38408"/>
    <cellStyle name="Total 2 6 3 10" xfId="38409"/>
    <cellStyle name="Total 2 6 3 11" xfId="38410"/>
    <cellStyle name="Total 2 6 3 12" xfId="38411"/>
    <cellStyle name="Total 2 6 3 13" xfId="38412"/>
    <cellStyle name="Total 2 6 3 14" xfId="38413"/>
    <cellStyle name="Total 2 6 3 15" xfId="38414"/>
    <cellStyle name="Total 2 6 3 16" xfId="38415"/>
    <cellStyle name="Total 2 6 3 17" xfId="38416"/>
    <cellStyle name="Total 2 6 3 18" xfId="38417"/>
    <cellStyle name="Total 2 6 3 19" xfId="38418"/>
    <cellStyle name="Total 2 6 3 2" xfId="38419"/>
    <cellStyle name="Total 2 6 3 20" xfId="38420"/>
    <cellStyle name="Total 2 6 3 21" xfId="38421"/>
    <cellStyle name="Total 2 6 3 22" xfId="38422"/>
    <cellStyle name="Total 2 6 3 23" xfId="38423"/>
    <cellStyle name="Total 2 6 3 24" xfId="38424"/>
    <cellStyle name="Total 2 6 3 25" xfId="38425"/>
    <cellStyle name="Total 2 6 3 26" xfId="38426"/>
    <cellStyle name="Total 2 6 3 27" xfId="38427"/>
    <cellStyle name="Total 2 6 3 28" xfId="38428"/>
    <cellStyle name="Total 2 6 3 29" xfId="39888"/>
    <cellStyle name="Total 2 6 3 3" xfId="38429"/>
    <cellStyle name="Total 2 6 3 4" xfId="38430"/>
    <cellStyle name="Total 2 6 3 5" xfId="38431"/>
    <cellStyle name="Total 2 6 3 6" xfId="38432"/>
    <cellStyle name="Total 2 6 3 7" xfId="38433"/>
    <cellStyle name="Total 2 6 3 8" xfId="38434"/>
    <cellStyle name="Total 2 6 3 9" xfId="38435"/>
    <cellStyle name="Total 2 6 4" xfId="38436"/>
    <cellStyle name="Total 2 6 5" xfId="38437"/>
    <cellStyle name="Total 2 6 6" xfId="38438"/>
    <cellStyle name="Total 2 6 7" xfId="38439"/>
    <cellStyle name="Total 2 6 8" xfId="38440"/>
    <cellStyle name="Total 2 6 9" xfId="38441"/>
    <cellStyle name="Total 2 7" xfId="38442"/>
    <cellStyle name="Total 2 7 10" xfId="38443"/>
    <cellStyle name="Total 2 7 11" xfId="38444"/>
    <cellStyle name="Total 2 7 12" xfId="38445"/>
    <cellStyle name="Total 2 7 13" xfId="38446"/>
    <cellStyle name="Total 2 7 14" xfId="38447"/>
    <cellStyle name="Total 2 7 15" xfId="38448"/>
    <cellStyle name="Total 2 7 16" xfId="38449"/>
    <cellStyle name="Total 2 7 17" xfId="38450"/>
    <cellStyle name="Total 2 7 18" xfId="38451"/>
    <cellStyle name="Total 2 7 19" xfId="38452"/>
    <cellStyle name="Total 2 7 2" xfId="38453"/>
    <cellStyle name="Total 2 7 2 10" xfId="38454"/>
    <cellStyle name="Total 2 7 2 11" xfId="38455"/>
    <cellStyle name="Total 2 7 2 12" xfId="38456"/>
    <cellStyle name="Total 2 7 2 13" xfId="38457"/>
    <cellStyle name="Total 2 7 2 14" xfId="38458"/>
    <cellStyle name="Total 2 7 2 15" xfId="38459"/>
    <cellStyle name="Total 2 7 2 16" xfId="38460"/>
    <cellStyle name="Total 2 7 2 17" xfId="38461"/>
    <cellStyle name="Total 2 7 2 18" xfId="38462"/>
    <cellStyle name="Total 2 7 2 19" xfId="38463"/>
    <cellStyle name="Total 2 7 2 2" xfId="38464"/>
    <cellStyle name="Total 2 7 2 20" xfId="38465"/>
    <cellStyle name="Total 2 7 2 21" xfId="38466"/>
    <cellStyle name="Total 2 7 2 22" xfId="38467"/>
    <cellStyle name="Total 2 7 2 23" xfId="38468"/>
    <cellStyle name="Total 2 7 2 24" xfId="38469"/>
    <cellStyle name="Total 2 7 2 25" xfId="38470"/>
    <cellStyle name="Total 2 7 2 26" xfId="38471"/>
    <cellStyle name="Total 2 7 2 27" xfId="38472"/>
    <cellStyle name="Total 2 7 2 28" xfId="38473"/>
    <cellStyle name="Total 2 7 2 29" xfId="40035"/>
    <cellStyle name="Total 2 7 2 3" xfId="38474"/>
    <cellStyle name="Total 2 7 2 4" xfId="38475"/>
    <cellStyle name="Total 2 7 2 5" xfId="38476"/>
    <cellStyle name="Total 2 7 2 6" xfId="38477"/>
    <cellStyle name="Total 2 7 2 7" xfId="38478"/>
    <cellStyle name="Total 2 7 2 8" xfId="38479"/>
    <cellStyle name="Total 2 7 2 9" xfId="38480"/>
    <cellStyle name="Total 2 7 20" xfId="38481"/>
    <cellStyle name="Total 2 7 21" xfId="38482"/>
    <cellStyle name="Total 2 7 22" xfId="38483"/>
    <cellStyle name="Total 2 7 23" xfId="38484"/>
    <cellStyle name="Total 2 7 24" xfId="38485"/>
    <cellStyle name="Total 2 7 25" xfId="38486"/>
    <cellStyle name="Total 2 7 26" xfId="38487"/>
    <cellStyle name="Total 2 7 27" xfId="39356"/>
    <cellStyle name="Total 2 7 3" xfId="38488"/>
    <cellStyle name="Total 2 7 4" xfId="38489"/>
    <cellStyle name="Total 2 7 5" xfId="38490"/>
    <cellStyle name="Total 2 7 6" xfId="38491"/>
    <cellStyle name="Total 2 7 7" xfId="38492"/>
    <cellStyle name="Total 2 7 8" xfId="38493"/>
    <cellStyle name="Total 2 7 9" xfId="38494"/>
    <cellStyle name="Total 2 8" xfId="38495"/>
    <cellStyle name="Total 2 8 10" xfId="38496"/>
    <cellStyle name="Total 2 8 11" xfId="38497"/>
    <cellStyle name="Total 2 8 12" xfId="38498"/>
    <cellStyle name="Total 2 8 13" xfId="38499"/>
    <cellStyle name="Total 2 8 14" xfId="38500"/>
    <cellStyle name="Total 2 8 15" xfId="38501"/>
    <cellStyle name="Total 2 8 16" xfId="38502"/>
    <cellStyle name="Total 2 8 17" xfId="38503"/>
    <cellStyle name="Total 2 8 18" xfId="38504"/>
    <cellStyle name="Total 2 8 19" xfId="38505"/>
    <cellStyle name="Total 2 8 2" xfId="38506"/>
    <cellStyle name="Total 2 8 20" xfId="38507"/>
    <cellStyle name="Total 2 8 21" xfId="38508"/>
    <cellStyle name="Total 2 8 22" xfId="38509"/>
    <cellStyle name="Total 2 8 23" xfId="38510"/>
    <cellStyle name="Total 2 8 24" xfId="38511"/>
    <cellStyle name="Total 2 8 25" xfId="38512"/>
    <cellStyle name="Total 2 8 26" xfId="38513"/>
    <cellStyle name="Total 2 8 27" xfId="38514"/>
    <cellStyle name="Total 2 8 28" xfId="38515"/>
    <cellStyle name="Total 2 8 29" xfId="39419"/>
    <cellStyle name="Total 2 8 3" xfId="38516"/>
    <cellStyle name="Total 2 8 4" xfId="38517"/>
    <cellStyle name="Total 2 8 5" xfId="38518"/>
    <cellStyle name="Total 2 8 6" xfId="38519"/>
    <cellStyle name="Total 2 8 7" xfId="38520"/>
    <cellStyle name="Total 2 8 8" xfId="38521"/>
    <cellStyle name="Total 2 8 9" xfId="38522"/>
    <cellStyle name="Total 2 9" xfId="38523"/>
    <cellStyle name="Total 3" xfId="38524"/>
    <cellStyle name="Total 4" xfId="38525"/>
    <cellStyle name="Total 5" xfId="38526"/>
    <cellStyle name="Total 6" xfId="38527"/>
    <cellStyle name="Total 7" xfId="38528"/>
    <cellStyle name="Total 8" xfId="38529"/>
    <cellStyle name="Total 9" xfId="38530"/>
    <cellStyle name="Warning Text" xfId="50" builtinId="11" hidden="1"/>
    <cellStyle name="Warning Text 2" xfId="462"/>
    <cellStyle name="Warning Text 2 2" xfId="38531"/>
    <cellStyle name="Warning Text 2 2 2" xfId="38532"/>
    <cellStyle name="Warning Text 2 3" xfId="38533"/>
    <cellStyle name="Warning Text 2 4" xfId="38534"/>
    <cellStyle name="Warning Text 2 5" xfId="38535"/>
    <cellStyle name="Warning Text 2 6" xfId="38641"/>
    <cellStyle name="Warning Text 3" xfId="38536"/>
    <cellStyle name="Warning Text 4" xfId="38537"/>
    <cellStyle name="Warning Text 5" xfId="38538"/>
    <cellStyle name="Warning Text 6" xfId="38539"/>
    <cellStyle name="Warning Text 7" xfId="38540"/>
    <cellStyle name="Warning Text 8" xfId="38541"/>
    <cellStyle name="Warning Text 9" xfId="38542"/>
    <cellStyle name="Year" xfId="38543"/>
    <cellStyle name="Year0" xfId="31"/>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gineers\AMP\2018\Contributors%20folders\PAC\WORKBOOK%20AMP%202018%20Schedules%2011a%20and%2011b%20non-network%20V1.3%20adjusted%20-%20SJC0503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gineers\AMP\2018\Contributors%20folders\WTR\AEL%20Budget%202018-19%2021%20December%202017%20working%20set%20up%20budget.%20(WT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gineers\AMP\2017\Contributor%20Folders\WTR\AMP%20Capex%20Budgets%202017_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ngineers\AMP\2018\Contributors%20folders\WTR\Workplan%2020180212%20Fin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ngineers\AMP\2018\Contributors%20folders\WTR\OPEX_Budget_2018-19_Rev-01_180314W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1a.non-network Capex Forecast"/>
      <sheetName val="CAPEX 17"/>
      <sheetName val="S11b. Non-Network Opex Forecast"/>
      <sheetName val="Assumptions"/>
      <sheetName val="Sys Ops &amp; NW Support"/>
      <sheetName val="Network Deliver 2300"/>
      <sheetName val="Operations 2400"/>
      <sheetName val="Mtce &amp; Asset Information  2600"/>
      <sheetName val="Planning 2200 "/>
      <sheetName val="Customer Services 2700 "/>
      <sheetName val="Business Support"/>
      <sheetName val="EMT 1400"/>
      <sheetName val="Administration 1300"/>
      <sheetName val="Human Resources 1100"/>
      <sheetName val="Finance &amp; Accounting  1500 "/>
      <sheetName val="Property &amp; Purchasing 1200"/>
      <sheetName val="Financial Arrangements 1600"/>
      <sheetName val="IT 1700 "/>
      <sheetName val="Commercial  &amp; Regulatory 1801"/>
      <sheetName val="Compliance 2100"/>
      <sheetName val="S11b.Opex Forecast 2017"/>
      <sheetName val="Log of changes "/>
    </sheetNames>
    <sheetDataSet>
      <sheetData sheetId="0">
        <row r="10">
          <cell r="H10">
            <v>12160.636</v>
          </cell>
          <cell r="I10">
            <v>1615.0680000000002</v>
          </cell>
          <cell r="J10">
            <v>407.07039974400004</v>
          </cell>
          <cell r="K10">
            <v>204.51109533834239</v>
          </cell>
          <cell r="L10">
            <v>212.77334359001142</v>
          </cell>
          <cell r="M10">
            <v>221.36938667104789</v>
          </cell>
          <cell r="N10">
            <v>225.79677440446886</v>
          </cell>
          <cell r="O10">
            <v>234.91896409040936</v>
          </cell>
          <cell r="P10">
            <v>244.40969023966196</v>
          </cell>
          <cell r="Q10">
            <v>254.2838417253443</v>
          </cell>
          <cell r="R10">
            <v>264.55690893104827</v>
          </cell>
        </row>
        <row r="14">
          <cell r="N14">
            <v>200.50107386112001</v>
          </cell>
          <cell r="O14">
            <v>204.51109533834241</v>
          </cell>
          <cell r="P14">
            <v>208.60131724510927</v>
          </cell>
          <cell r="Q14">
            <v>212.77334359001148</v>
          </cell>
          <cell r="R14">
            <v>217.02881046181173</v>
          </cell>
        </row>
        <row r="24">
          <cell r="F24" t="str">
            <v>IT</v>
          </cell>
          <cell r="H24">
            <v>2569.2359999999999</v>
          </cell>
          <cell r="I24">
            <v>150.96</v>
          </cell>
          <cell r="J24">
            <v>153.97920000000002</v>
          </cell>
          <cell r="K24">
            <v>114.61046399999999</v>
          </cell>
          <cell r="L24">
            <v>116.90267327999999</v>
          </cell>
          <cell r="M24">
            <v>119.2407267456</v>
          </cell>
        </row>
        <row r="25">
          <cell r="F25" t="str">
            <v>Equipment</v>
          </cell>
          <cell r="H25">
            <v>2286.4</v>
          </cell>
          <cell r="I25">
            <v>277.44</v>
          </cell>
          <cell r="J25">
            <v>177.28416000000001</v>
          </cell>
          <cell r="K25">
            <v>78.104908800000004</v>
          </cell>
          <cell r="L25">
            <v>79.66700697600001</v>
          </cell>
          <cell r="M25">
            <v>81.260347115520005</v>
          </cell>
        </row>
        <row r="26">
          <cell r="F26" t="str">
            <v>Vehicles</v>
          </cell>
          <cell r="H26">
            <v>60</v>
          </cell>
          <cell r="I26">
            <v>0</v>
          </cell>
          <cell r="J26">
            <v>60</v>
          </cell>
          <cell r="K26">
            <v>0</v>
          </cell>
          <cell r="L26">
            <v>0</v>
          </cell>
          <cell r="M26">
            <v>0</v>
          </cell>
        </row>
        <row r="34">
          <cell r="F34" t="str">
            <v>Property</v>
          </cell>
          <cell r="H34">
            <v>7245</v>
          </cell>
          <cell r="I34">
            <v>1155</v>
          </cell>
          <cell r="J34">
            <v>0</v>
          </cell>
          <cell r="K34">
            <v>0</v>
          </cell>
          <cell r="L34">
            <v>0</v>
          </cell>
          <cell r="M34">
            <v>0</v>
          </cell>
        </row>
      </sheetData>
      <sheetData sheetId="1" refreshError="1"/>
      <sheetData sheetId="2">
        <row r="11">
          <cell r="I11">
            <v>4329.1856849360001</v>
          </cell>
          <cell r="J11">
            <v>4129.2975023154777</v>
          </cell>
          <cell r="K11">
            <v>4409.8234545239775</v>
          </cell>
          <cell r="L11">
            <v>4481.9908277778259</v>
          </cell>
          <cell r="M11">
            <v>4570.1503576795449</v>
          </cell>
          <cell r="N11">
            <v>4660.8099352950494</v>
          </cell>
          <cell r="O11">
            <v>4732.8660018067612</v>
          </cell>
          <cell r="P11">
            <v>4803.2888130429728</v>
          </cell>
          <cell r="Q11">
            <v>4878.9805066260724</v>
          </cell>
          <cell r="R11">
            <v>5002.590960488963</v>
          </cell>
          <cell r="S11">
            <v>5094.4823825776448</v>
          </cell>
        </row>
        <row r="12">
          <cell r="I12">
            <v>6568.4437248541999</v>
          </cell>
          <cell r="J12">
            <v>7810.4370185614207</v>
          </cell>
          <cell r="K12">
            <v>7807.5090258717782</v>
          </cell>
          <cell r="L12">
            <v>7645.7185576883176</v>
          </cell>
          <cell r="M12">
            <v>7703.2387820501435</v>
          </cell>
          <cell r="N12">
            <v>7754.4119436704223</v>
          </cell>
          <cell r="O12">
            <v>7794.2977341342012</v>
          </cell>
          <cell r="P12">
            <v>7828.9987115061203</v>
          </cell>
          <cell r="Q12">
            <v>7845.5711902340208</v>
          </cell>
          <cell r="R12">
            <v>7858.7771890104732</v>
          </cell>
          <cell r="S12">
            <v>7867.0728627995795</v>
          </cell>
        </row>
        <row r="17">
          <cell r="I17">
            <v>4329.1856849360001</v>
          </cell>
          <cell r="J17">
            <v>4048.3308846230175</v>
          </cell>
          <cell r="K17">
            <v>4238.5846352594936</v>
          </cell>
          <cell r="L17">
            <v>4223.4800602500418</v>
          </cell>
          <cell r="M17">
            <v>4222.1125041956857</v>
          </cell>
          <cell r="N17">
            <v>4221.4391571581027</v>
          </cell>
          <cell r="O17">
            <v>4202.6495653263864</v>
          </cell>
          <cell r="P17">
            <v>4181.5519670169051</v>
          </cell>
          <cell r="Q17">
            <v>4164.1628836296049</v>
          </cell>
          <cell r="R17">
            <v>4185.9443291960997</v>
          </cell>
          <cell r="S17">
            <v>4179.2499612915017</v>
          </cell>
        </row>
        <row r="18">
          <cell r="I18">
            <v>6568.4437248541999</v>
          </cell>
          <cell r="J18">
            <v>7657.2911946680597</v>
          </cell>
          <cell r="K18">
            <v>7504.3339349017479</v>
          </cell>
          <cell r="L18">
            <v>7204.7313605705176</v>
          </cell>
          <cell r="M18">
            <v>7116.6019143870817</v>
          </cell>
          <cell r="N18">
            <v>7023.4098094953833</v>
          </cell>
          <cell r="O18">
            <v>6921.113332149851</v>
          </cell>
          <cell r="P18">
            <v>6815.6145166568704</v>
          </cell>
          <cell r="Q18">
            <v>6696.11946735128</v>
          </cell>
          <cell r="R18">
            <v>6575.8731962244419</v>
          </cell>
          <cell r="S18">
            <v>6453.7398479916055</v>
          </cell>
        </row>
        <row r="25">
          <cell r="I25">
            <v>201.8</v>
          </cell>
          <cell r="J25">
            <v>213.8</v>
          </cell>
          <cell r="K25">
            <v>213.8</v>
          </cell>
          <cell r="L25">
            <v>213.8</v>
          </cell>
          <cell r="M25">
            <v>213.8</v>
          </cell>
          <cell r="N25">
            <v>213.8</v>
          </cell>
          <cell r="O25">
            <v>213.8</v>
          </cell>
          <cell r="P25">
            <v>213.8</v>
          </cell>
          <cell r="Q25">
            <v>213.8</v>
          </cell>
          <cell r="R25">
            <v>213.8</v>
          </cell>
          <cell r="S25">
            <v>213.8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pine Actual YTD 2018 Not fin "/>
      <sheetName val="ALPINE BUDGET YR 2018"/>
      <sheetName val="ALPINE BUDGET 10 YEAR"/>
      <sheetName val="CAPEX OPEX"/>
      <sheetName val="Regulated  CAPEX "/>
      <sheetName val="Labour Summary"/>
      <sheetName val="EMT 1400"/>
      <sheetName val="Administration 1300"/>
      <sheetName val="Human Resources 1100"/>
      <sheetName val="Finance &amp; Accounting  1500 "/>
      <sheetName val="Property &amp; Purchasing 1200"/>
      <sheetName val="Financial Arrangements 1600"/>
      <sheetName val="IT 1700 "/>
      <sheetName val="Commercial  &amp; Regulatory 1801"/>
      <sheetName val="Legislation &amp; Regulatory 1802"/>
      <sheetName val="Billing&amp; Pricing 1803"/>
      <sheetName val="Business Development 1900"/>
      <sheetName val="Compliance 2100"/>
      <sheetName val="Planning 2200 "/>
      <sheetName val="Network Deliver 2300"/>
      <sheetName val="Operations 2400"/>
      <sheetName val="Mtce &amp; Asset Information  2600"/>
      <sheetName val="Customer Services 2700 "/>
      <sheetName val="Network 2800"/>
      <sheetName val="Old Meter 3400"/>
      <sheetName val="Fibre 4000"/>
      <sheetName val="EV Charge 6000"/>
      <sheetName val="Meters (smart)  3500"/>
      <sheetName val="Netcon Group Budget YR 2019 ND"/>
      <sheetName val="Netcon Budget  YR 2019 Elmin ND"/>
      <sheetName val="Infratec 2017-18 not done"/>
      <sheetName val="GROUP BUDGET YR 2019 ND "/>
      <sheetName val="On Metering Ltd"/>
      <sheetName val="Netcon Group Budget 10 year ND"/>
      <sheetName val="Netcon Budget 10 year Elmin ND"/>
      <sheetName val="Infratec  Budget 10 year ND"/>
      <sheetName val="GROUP BUDGET 10 YEAR ND"/>
      <sheetName val="SCI Group"/>
      <sheetName val="SCI Alpine Parent"/>
      <sheetName val="Graphs"/>
      <sheetName val="Detailed Analysis"/>
      <sheetName val="Detailed Analysis (2)"/>
      <sheetName val="Consolidation Sheet"/>
      <sheetName val="Sheet3"/>
      <sheetName val="Debt Reconcilation"/>
      <sheetName val="Capit Exp Detail 18-19"/>
      <sheetName val="Shared Services "/>
      <sheetName val="Sheet1"/>
      <sheetName val="Sheet2"/>
      <sheetName val="Net Profit to Equity"/>
      <sheetName val="Debt-equity Ratio"/>
      <sheetName val="Interest Cover"/>
      <sheetName val="Business Support"/>
      <sheetName val="SONS"/>
    </sheetNames>
    <sheetDataSet>
      <sheetData sheetId="0"/>
      <sheetData sheetId="1"/>
      <sheetData sheetId="2">
        <row r="86">
          <cell r="F86">
            <v>2000000.0000000002</v>
          </cell>
          <cell r="G86">
            <v>2000000.0000000002</v>
          </cell>
          <cell r="H86">
            <v>2000000.0000000002</v>
          </cell>
          <cell r="I86">
            <v>2000000.0000000002</v>
          </cell>
          <cell r="J86">
            <v>2000000.0000000002</v>
          </cell>
          <cell r="K86">
            <v>2000000.0000000002</v>
          </cell>
          <cell r="L86">
            <v>2000000.0000000002</v>
          </cell>
          <cell r="M86">
            <v>2000000.0000000002</v>
          </cell>
          <cell r="N86">
            <v>2000000.0000000002</v>
          </cell>
          <cell r="O86">
            <v>2000000.0000000002</v>
          </cell>
        </row>
      </sheetData>
      <sheetData sheetId="3">
        <row r="32">
          <cell r="D32">
            <v>3211545</v>
          </cell>
          <cell r="E32">
            <v>185000</v>
          </cell>
          <cell r="F32">
            <v>185000</v>
          </cell>
          <cell r="G32">
            <v>135000</v>
          </cell>
          <cell r="H32">
            <v>135000</v>
          </cell>
          <cell r="I32">
            <v>135000</v>
          </cell>
          <cell r="J32">
            <v>135000</v>
          </cell>
          <cell r="K32">
            <v>135000</v>
          </cell>
          <cell r="L32">
            <v>135000</v>
          </cell>
          <cell r="M32">
            <v>135000</v>
          </cell>
        </row>
        <row r="33">
          <cell r="D33">
            <v>0</v>
          </cell>
          <cell r="E33">
            <v>0</v>
          </cell>
          <cell r="F33">
            <v>0</v>
          </cell>
          <cell r="G33">
            <v>0</v>
          </cell>
          <cell r="H33">
            <v>0</v>
          </cell>
          <cell r="I33">
            <v>0</v>
          </cell>
          <cell r="J33">
            <v>0</v>
          </cell>
          <cell r="K33">
            <v>0</v>
          </cell>
          <cell r="L33">
            <v>0</v>
          </cell>
          <cell r="M33">
            <v>0</v>
          </cell>
        </row>
        <row r="34">
          <cell r="D34">
            <v>2858000</v>
          </cell>
          <cell r="E34">
            <v>340000</v>
          </cell>
          <cell r="F34">
            <v>212999.99999999997</v>
          </cell>
          <cell r="G34">
            <v>92000</v>
          </cell>
          <cell r="H34">
            <v>92000</v>
          </cell>
          <cell r="I34">
            <v>92000</v>
          </cell>
          <cell r="J34">
            <v>92000</v>
          </cell>
          <cell r="K34">
            <v>92000</v>
          </cell>
          <cell r="L34">
            <v>92000</v>
          </cell>
          <cell r="M34">
            <v>92000</v>
          </cell>
        </row>
        <row r="35">
          <cell r="D35">
            <v>0</v>
          </cell>
          <cell r="E35">
            <v>0</v>
          </cell>
          <cell r="F35">
            <v>0</v>
          </cell>
          <cell r="G35">
            <v>0</v>
          </cell>
          <cell r="H35">
            <v>0</v>
          </cell>
          <cell r="I35">
            <v>0</v>
          </cell>
          <cell r="J35">
            <v>0</v>
          </cell>
          <cell r="K35">
            <v>0</v>
          </cell>
          <cell r="L35">
            <v>0</v>
          </cell>
          <cell r="M35">
            <v>0</v>
          </cell>
        </row>
        <row r="36">
          <cell r="D36">
            <v>1650000.0000000002</v>
          </cell>
          <cell r="E36">
            <v>0</v>
          </cell>
          <cell r="F36">
            <v>0</v>
          </cell>
          <cell r="G36">
            <v>0</v>
          </cell>
          <cell r="H36">
            <v>0</v>
          </cell>
          <cell r="I36">
            <v>0</v>
          </cell>
          <cell r="J36">
            <v>0</v>
          </cell>
          <cell r="K36">
            <v>0</v>
          </cell>
          <cell r="L36">
            <v>0</v>
          </cell>
          <cell r="M36">
            <v>0</v>
          </cell>
        </row>
        <row r="37">
          <cell r="D37">
            <v>0</v>
          </cell>
          <cell r="E37">
            <v>0</v>
          </cell>
          <cell r="F37">
            <v>0</v>
          </cell>
          <cell r="G37">
            <v>0</v>
          </cell>
          <cell r="H37">
            <v>0</v>
          </cell>
          <cell r="I37">
            <v>0</v>
          </cell>
          <cell r="J37">
            <v>0</v>
          </cell>
          <cell r="K37">
            <v>0</v>
          </cell>
          <cell r="L37">
            <v>0</v>
          </cell>
          <cell r="M37">
            <v>0</v>
          </cell>
        </row>
        <row r="38">
          <cell r="D38">
            <v>120000</v>
          </cell>
          <cell r="E38">
            <v>110000</v>
          </cell>
          <cell r="F38">
            <v>0</v>
          </cell>
          <cell r="G38">
            <v>165000.00000000003</v>
          </cell>
          <cell r="H38">
            <v>120000</v>
          </cell>
          <cell r="I38">
            <v>180000</v>
          </cell>
          <cell r="J38">
            <v>170000</v>
          </cell>
          <cell r="K38">
            <v>60000.000000000007</v>
          </cell>
          <cell r="L38">
            <v>225000.00000000003</v>
          </cell>
          <cell r="M38">
            <v>120000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to UG projects"/>
      <sheetName val="Pivot Table"/>
      <sheetName val="CAPEX 2017_18"/>
    </sheetNames>
    <sheetDataSet>
      <sheetData sheetId="0"/>
      <sheetData sheetId="1"/>
      <sheetData sheetId="2">
        <row r="107">
          <cell r="K107">
            <v>18205.8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CAPEX"/>
      <sheetName val="Sheet1"/>
      <sheetName val="Sheet3"/>
    </sheetNames>
    <sheetDataSet>
      <sheetData sheetId="0">
        <row r="41">
          <cell r="B41">
            <v>15007</v>
          </cell>
          <cell r="C41">
            <v>12020</v>
          </cell>
          <cell r="D41">
            <v>17300</v>
          </cell>
          <cell r="E41">
            <v>16450</v>
          </cell>
          <cell r="F41">
            <v>13800</v>
          </cell>
          <cell r="G41">
            <v>13920</v>
          </cell>
          <cell r="H41">
            <v>11290</v>
          </cell>
          <cell r="I41">
            <v>11295</v>
          </cell>
          <cell r="J41">
            <v>11390</v>
          </cell>
          <cell r="K41">
            <v>11330</v>
          </cell>
        </row>
        <row r="142">
          <cell r="B142">
            <v>620</v>
          </cell>
          <cell r="C142">
            <v>350</v>
          </cell>
          <cell r="D142">
            <v>1000</v>
          </cell>
          <cell r="E142">
            <v>1000</v>
          </cell>
          <cell r="F142">
            <v>1000</v>
          </cell>
          <cell r="G142">
            <v>1000</v>
          </cell>
          <cell r="H142">
            <v>1000</v>
          </cell>
          <cell r="I142">
            <v>1000</v>
          </cell>
          <cell r="J142">
            <v>1000</v>
          </cell>
          <cell r="K142">
            <v>1000</v>
          </cell>
        </row>
        <row r="144">
          <cell r="G144">
            <v>9150</v>
          </cell>
          <cell r="H144">
            <v>6470</v>
          </cell>
          <cell r="I144">
            <v>6425</v>
          </cell>
          <cell r="J144">
            <v>6470</v>
          </cell>
          <cell r="K144">
            <v>6410</v>
          </cell>
        </row>
        <row r="145">
          <cell r="B145">
            <v>800</v>
          </cell>
          <cell r="C145">
            <v>350</v>
          </cell>
          <cell r="D145">
            <v>800</v>
          </cell>
          <cell r="E145">
            <v>800</v>
          </cell>
          <cell r="F145">
            <v>800</v>
          </cell>
        </row>
        <row r="146">
          <cell r="B146">
            <v>3714</v>
          </cell>
          <cell r="C146">
            <v>3336</v>
          </cell>
          <cell r="D146">
            <v>4140</v>
          </cell>
          <cell r="E146">
            <v>4240</v>
          </cell>
          <cell r="F146">
            <v>4240</v>
          </cell>
        </row>
        <row r="147">
          <cell r="B147">
            <v>1455</v>
          </cell>
          <cell r="C147">
            <v>1130</v>
          </cell>
          <cell r="D147">
            <v>1120</v>
          </cell>
          <cell r="E147">
            <v>1020</v>
          </cell>
          <cell r="F147">
            <v>1020</v>
          </cell>
        </row>
        <row r="148">
          <cell r="B148">
            <v>750</v>
          </cell>
          <cell r="C148">
            <v>450</v>
          </cell>
          <cell r="D148">
            <v>250</v>
          </cell>
          <cell r="E148">
            <v>250</v>
          </cell>
          <cell r="F148">
            <v>250</v>
          </cell>
        </row>
        <row r="149">
          <cell r="B149">
            <v>344</v>
          </cell>
          <cell r="C149">
            <v>200</v>
          </cell>
          <cell r="D149">
            <v>0</v>
          </cell>
          <cell r="E149">
            <v>0</v>
          </cell>
          <cell r="F149">
            <v>0</v>
          </cell>
        </row>
        <row r="150">
          <cell r="B150">
            <v>855</v>
          </cell>
          <cell r="C150">
            <v>600</v>
          </cell>
          <cell r="D150">
            <v>4150</v>
          </cell>
          <cell r="E150">
            <v>3900</v>
          </cell>
          <cell r="F150">
            <v>200</v>
          </cell>
        </row>
        <row r="151">
          <cell r="B151">
            <v>542</v>
          </cell>
          <cell r="C151">
            <v>522</v>
          </cell>
          <cell r="D151">
            <v>400</v>
          </cell>
          <cell r="E151">
            <v>420</v>
          </cell>
          <cell r="F151">
            <v>420</v>
          </cell>
        </row>
        <row r="154">
          <cell r="G154">
            <v>2000</v>
          </cell>
          <cell r="H154">
            <v>2000</v>
          </cell>
          <cell r="I154">
            <v>2000</v>
          </cell>
          <cell r="J154">
            <v>2000</v>
          </cell>
          <cell r="K154">
            <v>2000</v>
          </cell>
        </row>
        <row r="155">
          <cell r="B155">
            <v>100</v>
          </cell>
          <cell r="C155">
            <v>100</v>
          </cell>
          <cell r="D155">
            <v>100</v>
          </cell>
          <cell r="E155">
            <v>100</v>
          </cell>
          <cell r="F155">
            <v>100</v>
          </cell>
        </row>
        <row r="156">
          <cell r="B156">
            <v>280</v>
          </cell>
          <cell r="C156">
            <v>280</v>
          </cell>
          <cell r="D156">
            <v>280</v>
          </cell>
          <cell r="E156">
            <v>280</v>
          </cell>
          <cell r="F156">
            <v>280</v>
          </cell>
        </row>
        <row r="157">
          <cell r="B157">
            <v>240</v>
          </cell>
          <cell r="C157">
            <v>240</v>
          </cell>
          <cell r="D157">
            <v>240</v>
          </cell>
          <cell r="E157">
            <v>240</v>
          </cell>
          <cell r="F157">
            <v>240</v>
          </cell>
        </row>
        <row r="158">
          <cell r="B158">
            <v>460</v>
          </cell>
          <cell r="C158">
            <v>460</v>
          </cell>
          <cell r="D158">
            <v>460</v>
          </cell>
          <cell r="E158">
            <v>460</v>
          </cell>
          <cell r="F158">
            <v>460</v>
          </cell>
        </row>
        <row r="159">
          <cell r="B159">
            <v>920</v>
          </cell>
          <cell r="C159">
            <v>920</v>
          </cell>
          <cell r="D159">
            <v>920</v>
          </cell>
          <cell r="E159">
            <v>920</v>
          </cell>
          <cell r="F159">
            <v>920</v>
          </cell>
        </row>
        <row r="160">
          <cell r="B160">
            <v>0</v>
          </cell>
          <cell r="C160">
            <v>0</v>
          </cell>
          <cell r="D160">
            <v>0</v>
          </cell>
          <cell r="E160">
            <v>0</v>
          </cell>
          <cell r="F160">
            <v>0</v>
          </cell>
        </row>
        <row r="161">
          <cell r="B161">
            <v>0</v>
          </cell>
          <cell r="C161">
            <v>0</v>
          </cell>
          <cell r="D161">
            <v>0</v>
          </cell>
          <cell r="E161">
            <v>0</v>
          </cell>
          <cell r="F161">
            <v>0</v>
          </cell>
        </row>
        <row r="163">
          <cell r="G163">
            <v>1000</v>
          </cell>
          <cell r="H163">
            <v>1050</v>
          </cell>
          <cell r="I163">
            <v>1100</v>
          </cell>
          <cell r="J163">
            <v>1150</v>
          </cell>
          <cell r="K163">
            <v>1150</v>
          </cell>
        </row>
        <row r="164">
          <cell r="B164">
            <v>300</v>
          </cell>
          <cell r="C164">
            <v>300</v>
          </cell>
          <cell r="D164">
            <v>300</v>
          </cell>
          <cell r="E164">
            <v>300</v>
          </cell>
          <cell r="F164">
            <v>300</v>
          </cell>
        </row>
        <row r="165">
          <cell r="B165">
            <v>0</v>
          </cell>
          <cell r="C165">
            <v>400</v>
          </cell>
          <cell r="D165">
            <v>150</v>
          </cell>
          <cell r="E165">
            <v>250</v>
          </cell>
          <cell r="F165">
            <v>350</v>
          </cell>
        </row>
        <row r="166">
          <cell r="B166">
            <v>247</v>
          </cell>
          <cell r="C166">
            <v>236</v>
          </cell>
          <cell r="D166">
            <v>100</v>
          </cell>
          <cell r="E166">
            <v>100</v>
          </cell>
          <cell r="F166">
            <v>100</v>
          </cell>
        </row>
        <row r="167">
          <cell r="B167">
            <v>150</v>
          </cell>
          <cell r="C167">
            <v>150</v>
          </cell>
          <cell r="D167">
            <v>150</v>
          </cell>
          <cell r="E167">
            <v>150</v>
          </cell>
          <cell r="F167">
            <v>150</v>
          </cell>
        </row>
        <row r="168">
          <cell r="B168">
            <v>100</v>
          </cell>
          <cell r="C168">
            <v>805</v>
          </cell>
          <cell r="D168">
            <v>150</v>
          </cell>
          <cell r="E168">
            <v>150</v>
          </cell>
          <cell r="F168">
            <v>200</v>
          </cell>
        </row>
        <row r="169">
          <cell r="B169">
            <v>1570</v>
          </cell>
          <cell r="C169">
            <v>0</v>
          </cell>
          <cell r="D169">
            <v>1500</v>
          </cell>
          <cell r="E169">
            <v>1000</v>
          </cell>
          <cell r="F169">
            <v>2000</v>
          </cell>
        </row>
        <row r="170">
          <cell r="B170">
            <v>0</v>
          </cell>
          <cell r="C170">
            <v>0</v>
          </cell>
          <cell r="D170">
            <v>0</v>
          </cell>
          <cell r="E170">
            <v>0</v>
          </cell>
          <cell r="F170">
            <v>0</v>
          </cell>
        </row>
        <row r="180">
          <cell r="G180">
            <v>520</v>
          </cell>
          <cell r="H180">
            <v>520</v>
          </cell>
          <cell r="I180">
            <v>520</v>
          </cell>
          <cell r="J180">
            <v>520</v>
          </cell>
          <cell r="K180">
            <v>520</v>
          </cell>
        </row>
        <row r="181">
          <cell r="A181" t="str">
            <v>New ABSs &amp; automated devices</v>
          </cell>
          <cell r="B181">
            <v>120</v>
          </cell>
          <cell r="C181">
            <v>120</v>
          </cell>
          <cell r="D181">
            <v>120</v>
          </cell>
          <cell r="E181">
            <v>120</v>
          </cell>
          <cell r="F181">
            <v>120</v>
          </cell>
        </row>
        <row r="182">
          <cell r="A182" t="str">
            <v xml:space="preserve">Reclosers New </v>
          </cell>
          <cell r="B182">
            <v>300</v>
          </cell>
          <cell r="C182">
            <v>300</v>
          </cell>
          <cell r="D182">
            <v>300</v>
          </cell>
          <cell r="E182">
            <v>300</v>
          </cell>
          <cell r="F182">
            <v>300</v>
          </cell>
        </row>
        <row r="183">
          <cell r="A183" t="str">
            <v>Mobile sub/gen site preparations</v>
          </cell>
          <cell r="B183">
            <v>250</v>
          </cell>
          <cell r="C183">
            <v>120</v>
          </cell>
          <cell r="D183">
            <v>120</v>
          </cell>
          <cell r="E183">
            <v>0</v>
          </cell>
          <cell r="F183">
            <v>0</v>
          </cell>
        </row>
        <row r="184">
          <cell r="A184" t="str">
            <v>SCADA &amp; pole top equipment automation (e.g. reclos</v>
          </cell>
          <cell r="B184">
            <v>160</v>
          </cell>
          <cell r="C184">
            <v>100</v>
          </cell>
          <cell r="D184">
            <v>100</v>
          </cell>
          <cell r="E184">
            <v>100</v>
          </cell>
          <cell r="F184">
            <v>100</v>
          </cell>
        </row>
        <row r="185">
          <cell r="A185" t="str">
            <v>Motorised LBS</v>
          </cell>
          <cell r="B185">
            <v>85</v>
          </cell>
          <cell r="C185">
            <v>85</v>
          </cell>
          <cell r="D185">
            <v>0</v>
          </cell>
          <cell r="E185">
            <v>0</v>
          </cell>
          <cell r="F185">
            <v>0</v>
          </cell>
        </row>
        <row r="186">
          <cell r="A186" t="str">
            <v>Second 11 kV AMS connection at TEK</v>
          </cell>
          <cell r="B186">
            <v>60</v>
          </cell>
          <cell r="C186">
            <v>0</v>
          </cell>
          <cell r="D186">
            <v>0</v>
          </cell>
          <cell r="E186">
            <v>0</v>
          </cell>
          <cell r="F186">
            <v>0</v>
          </cell>
        </row>
        <row r="188">
          <cell r="G188">
            <v>250</v>
          </cell>
          <cell r="H188">
            <v>250</v>
          </cell>
          <cell r="I188">
            <v>250</v>
          </cell>
          <cell r="J188">
            <v>250</v>
          </cell>
          <cell r="K188">
            <v>250</v>
          </cell>
        </row>
        <row r="189">
          <cell r="A189" t="str">
            <v>New RMUs</v>
          </cell>
          <cell r="B189">
            <v>100</v>
          </cell>
          <cell r="C189">
            <v>100</v>
          </cell>
          <cell r="D189">
            <v>100</v>
          </cell>
          <cell r="E189">
            <v>100</v>
          </cell>
          <cell r="F189">
            <v>100</v>
          </cell>
        </row>
        <row r="190">
          <cell r="A190" t="str">
            <v>Abloy locks</v>
          </cell>
          <cell r="B190">
            <v>250</v>
          </cell>
          <cell r="C190">
            <v>100</v>
          </cell>
          <cell r="D190">
            <v>200</v>
          </cell>
          <cell r="E190">
            <v>100</v>
          </cell>
          <cell r="F190">
            <v>0</v>
          </cell>
        </row>
        <row r="191">
          <cell r="A191" t="str">
            <v>SCADA Master Station Modules</v>
          </cell>
          <cell r="B191">
            <v>30</v>
          </cell>
          <cell r="C191">
            <v>200</v>
          </cell>
          <cell r="D191">
            <v>150</v>
          </cell>
          <cell r="E191">
            <v>150</v>
          </cell>
          <cell r="F191">
            <v>150</v>
          </cell>
        </row>
        <row r="199">
          <cell r="B199">
            <v>205</v>
          </cell>
          <cell r="C199">
            <v>66</v>
          </cell>
          <cell r="D199">
            <v>0</v>
          </cell>
          <cell r="E199">
            <v>0</v>
          </cell>
          <cell r="F199">
            <v>0</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X 10 year Estimates"/>
      <sheetName val="c.f. of stats with est."/>
      <sheetName val="Budget 2015-25"/>
      <sheetName val="Budget 2018-28"/>
      <sheetName val="Sheet2"/>
    </sheetNames>
    <sheetDataSet>
      <sheetData sheetId="0"/>
      <sheetData sheetId="1"/>
      <sheetData sheetId="2"/>
      <sheetData sheetId="3">
        <row r="36">
          <cell r="C36">
            <v>1436.2060482723393</v>
          </cell>
          <cell r="D36">
            <v>1436.2060482723391</v>
          </cell>
          <cell r="E36">
            <v>1436.2060482723391</v>
          </cell>
          <cell r="F36">
            <v>1436.2060482723391</v>
          </cell>
          <cell r="G36">
            <v>1436.2060482723391</v>
          </cell>
          <cell r="H36">
            <v>1464.9301692377865</v>
          </cell>
          <cell r="I36">
            <v>1494.228772622542</v>
          </cell>
          <cell r="J36">
            <v>1524.1133480749927</v>
          </cell>
          <cell r="K36">
            <v>1554.5956150364927</v>
          </cell>
          <cell r="L36">
            <v>1585.6875273372223</v>
          </cell>
        </row>
        <row r="37">
          <cell r="C37">
            <v>307.26996695786545</v>
          </cell>
          <cell r="D37">
            <v>307.26996695786539</v>
          </cell>
          <cell r="E37">
            <v>307.26996695786545</v>
          </cell>
          <cell r="F37">
            <v>307.26996695786545</v>
          </cell>
          <cell r="G37">
            <v>307.26996695786545</v>
          </cell>
          <cell r="H37">
            <v>313.41536629702279</v>
          </cell>
          <cell r="I37">
            <v>319.68367362296323</v>
          </cell>
          <cell r="J37">
            <v>326.07734709542251</v>
          </cell>
          <cell r="K37">
            <v>332.59889403733092</v>
          </cell>
          <cell r="L37">
            <v>339.25087191807751</v>
          </cell>
        </row>
        <row r="38">
          <cell r="C38">
            <v>3165.0439617069478</v>
          </cell>
          <cell r="D38">
            <v>3165.0439617069478</v>
          </cell>
          <cell r="E38">
            <v>3165.0439617069478</v>
          </cell>
          <cell r="F38">
            <v>3165.0439617069478</v>
          </cell>
          <cell r="G38">
            <v>3165.0439617069478</v>
          </cell>
          <cell r="H38">
            <v>3228.3448409410876</v>
          </cell>
          <cell r="I38">
            <v>3292.9117377599096</v>
          </cell>
          <cell r="J38">
            <v>3358.7699725151074</v>
          </cell>
          <cell r="K38">
            <v>3425.9453719654098</v>
          </cell>
          <cell r="L38">
            <v>3494.4642794047181</v>
          </cell>
        </row>
        <row r="39">
          <cell r="C39">
            <v>610</v>
          </cell>
          <cell r="D39">
            <v>610</v>
          </cell>
          <cell r="E39">
            <v>610</v>
          </cell>
          <cell r="F39">
            <v>610</v>
          </cell>
          <cell r="G39">
            <v>610</v>
          </cell>
          <cell r="H39">
            <v>610</v>
          </cell>
          <cell r="I39">
            <v>610</v>
          </cell>
          <cell r="J39">
            <v>610</v>
          </cell>
          <cell r="K39">
            <v>610</v>
          </cell>
          <cell r="L39">
            <v>610</v>
          </cell>
        </row>
      </sheetData>
      <sheetData sheetId="4"/>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zoomScaleNormal="100" zoomScaleSheetLayoutView="100" workbookViewId="0">
      <selection activeCell="C4" sqref="C4"/>
    </sheetView>
  </sheetViews>
  <sheetFormatPr defaultRowHeight="12.75"/>
  <cols>
    <col min="1" max="1" width="26.5703125" style="1" customWidth="1"/>
    <col min="2" max="2" width="43.140625" style="1" customWidth="1"/>
    <col min="3" max="3" width="32.7109375" style="1" customWidth="1"/>
    <col min="4" max="4" width="32.28515625" style="1" customWidth="1"/>
    <col min="5" max="16384" width="9.140625" style="1"/>
  </cols>
  <sheetData>
    <row r="1" spans="1:4">
      <c r="A1" s="269"/>
      <c r="B1" s="270"/>
      <c r="C1" s="270"/>
      <c r="D1" s="271"/>
    </row>
    <row r="2" spans="1:4" ht="236.25" customHeight="1">
      <c r="A2" s="254"/>
      <c r="B2" s="256"/>
      <c r="C2" s="256"/>
      <c r="D2" s="257"/>
    </row>
    <row r="3" spans="1:4" ht="23.25">
      <c r="A3" s="272" t="s">
        <v>9</v>
      </c>
      <c r="B3" s="273"/>
      <c r="C3" s="273"/>
      <c r="D3" s="274"/>
    </row>
    <row r="4" spans="1:4" ht="27.75" customHeight="1">
      <c r="A4" s="272" t="s">
        <v>551</v>
      </c>
      <c r="B4" s="273"/>
      <c r="C4" s="273"/>
      <c r="D4" s="274"/>
    </row>
    <row r="5" spans="1:4" ht="27.75" customHeight="1">
      <c r="A5" s="272" t="s">
        <v>0</v>
      </c>
      <c r="B5" s="273"/>
      <c r="C5" s="273"/>
      <c r="D5" s="274"/>
    </row>
    <row r="6" spans="1:4" ht="21">
      <c r="A6" s="275" t="s">
        <v>563</v>
      </c>
      <c r="B6" s="273"/>
      <c r="C6" s="273"/>
      <c r="D6" s="274"/>
    </row>
    <row r="7" spans="1:4" ht="60" customHeight="1">
      <c r="A7" s="276"/>
      <c r="B7" s="273"/>
      <c r="C7" s="273"/>
      <c r="D7" s="274"/>
    </row>
    <row r="8" spans="1:4" ht="15" customHeight="1">
      <c r="A8" s="254"/>
      <c r="B8" s="283" t="s">
        <v>7</v>
      </c>
      <c r="C8" s="50" t="s">
        <v>653</v>
      </c>
      <c r="D8" s="284"/>
    </row>
    <row r="9" spans="1:4" ht="3" customHeight="1">
      <c r="A9" s="254"/>
      <c r="B9" s="256"/>
      <c r="C9" s="256"/>
      <c r="D9" s="257"/>
    </row>
    <row r="10" spans="1:4" ht="15" customHeight="1">
      <c r="A10" s="254"/>
      <c r="B10" s="283" t="s">
        <v>8</v>
      </c>
      <c r="C10" s="49">
        <v>43190</v>
      </c>
      <c r="D10" s="257"/>
    </row>
    <row r="11" spans="1:4" ht="3" customHeight="1">
      <c r="A11" s="254"/>
      <c r="B11" s="256"/>
      <c r="C11" s="285"/>
      <c r="D11" s="257"/>
    </row>
    <row r="12" spans="1:4" ht="15" customHeight="1">
      <c r="A12" s="254"/>
      <c r="B12" s="283" t="s">
        <v>555</v>
      </c>
      <c r="C12" s="49">
        <v>43191</v>
      </c>
      <c r="D12" s="257"/>
    </row>
    <row r="13" spans="1:4" ht="15" customHeight="1">
      <c r="A13" s="254"/>
      <c r="B13" s="259"/>
      <c r="C13" s="259"/>
      <c r="D13" s="257"/>
    </row>
    <row r="14" spans="1:4" ht="15" customHeight="1">
      <c r="A14" s="254"/>
      <c r="B14" s="259"/>
      <c r="C14" s="259"/>
      <c r="D14" s="274"/>
    </row>
    <row r="15" spans="1:4" ht="15" customHeight="1">
      <c r="A15" s="277" t="s">
        <v>556</v>
      </c>
      <c r="B15" s="278"/>
      <c r="C15" s="273"/>
      <c r="D15" s="274"/>
    </row>
    <row r="16" spans="1:4">
      <c r="A16" s="279" t="s">
        <v>591</v>
      </c>
      <c r="B16" s="273"/>
      <c r="C16" s="273"/>
      <c r="D16" s="274"/>
    </row>
    <row r="17" spans="1:4" ht="39.950000000000003" customHeight="1">
      <c r="A17" s="280"/>
      <c r="B17" s="281"/>
      <c r="C17" s="281"/>
      <c r="D17" s="282"/>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T95"/>
  <sheetViews>
    <sheetView showGridLines="0" zoomScale="75" zoomScaleNormal="75" zoomScaleSheetLayoutView="100" workbookViewId="0">
      <selection sqref="A1:J95"/>
    </sheetView>
  </sheetViews>
  <sheetFormatPr defaultRowHeight="12.75"/>
  <cols>
    <col min="1" max="1" width="18.7109375" style="15" customWidth="1"/>
    <col min="2" max="2" width="17.85546875" style="15" customWidth="1"/>
    <col min="3" max="3" width="31.7109375" style="15" customWidth="1"/>
    <col min="4" max="4" width="8.5703125" customWidth="1"/>
    <col min="5" max="5" width="40.7109375" customWidth="1"/>
    <col min="6" max="6" width="53.85546875" customWidth="1"/>
    <col min="7" max="9" width="52.7109375" customWidth="1"/>
    <col min="10" max="10" width="2.7109375" style="88" customWidth="1"/>
    <col min="11" max="11" width="3.7109375" style="61" customWidth="1"/>
    <col min="12" max="12" width="19.42578125" style="88" customWidth="1"/>
    <col min="13" max="13" width="17.85546875" style="88" customWidth="1"/>
    <col min="14" max="14" width="31.7109375" style="88" customWidth="1"/>
    <col min="15" max="19" width="38.7109375" customWidth="1"/>
    <col min="20" max="20" width="2.7109375" customWidth="1"/>
    <col min="21" max="16384" width="9.140625" style="9"/>
  </cols>
  <sheetData>
    <row r="1" spans="1:20" ht="15" customHeight="1">
      <c r="A1" s="31"/>
      <c r="B1" s="32"/>
      <c r="C1" s="32"/>
      <c r="D1" s="32"/>
      <c r="E1" s="32"/>
      <c r="F1" s="32"/>
      <c r="G1" s="32"/>
      <c r="H1" s="32"/>
      <c r="I1" s="32"/>
      <c r="J1" s="33"/>
      <c r="K1" s="96"/>
      <c r="L1" s="31"/>
      <c r="M1" s="32"/>
      <c r="N1" s="32"/>
      <c r="O1" s="32"/>
      <c r="P1" s="32"/>
      <c r="Q1" s="32"/>
      <c r="R1" s="32"/>
      <c r="S1" s="32"/>
      <c r="T1" s="33"/>
    </row>
    <row r="2" spans="1:20" ht="18" customHeight="1">
      <c r="A2" s="34"/>
      <c r="B2" s="112"/>
      <c r="C2" s="112"/>
      <c r="D2" s="112"/>
      <c r="E2" s="112"/>
      <c r="F2" s="112"/>
      <c r="G2" s="45" t="s">
        <v>7</v>
      </c>
      <c r="H2" s="336" t="str">
        <f>IF(NOT(ISBLANK(CoverSheet!$C$8)),CoverSheet!$C$8,"")</f>
        <v>Alpine Energy Limited</v>
      </c>
      <c r="I2" s="337"/>
      <c r="J2" s="26"/>
      <c r="K2" s="96"/>
      <c r="L2" s="34"/>
      <c r="M2" s="112"/>
      <c r="N2" s="112"/>
      <c r="O2" s="112"/>
      <c r="P2" s="112"/>
      <c r="Q2" s="45" t="s">
        <v>7</v>
      </c>
      <c r="R2" s="336" t="str">
        <f>IF(NOT(ISBLANK(CoverSheet!$C$8)),CoverSheet!$C$8,"")</f>
        <v>Alpine Energy Limited</v>
      </c>
      <c r="S2" s="337"/>
      <c r="T2" s="26"/>
    </row>
    <row r="3" spans="1:20" ht="18" customHeight="1">
      <c r="A3" s="34"/>
      <c r="B3" s="112"/>
      <c r="C3" s="112"/>
      <c r="D3" s="112"/>
      <c r="E3" s="112"/>
      <c r="F3" s="112"/>
      <c r="G3" s="45" t="s">
        <v>238</v>
      </c>
      <c r="H3" s="334" t="str">
        <f>IF(ISNUMBER(CoverSheet!$C$12),TEXT(CoverSheet!$C$12,"_([$-1409]d mmmm yyyy;_(@")&amp;" –"&amp;TEXT(DATE(YEAR(CoverSheet!$C$12)+10,MONTH(CoverSheet!$C$12),DAY(CoverSheet!$C$12)-1),"_([$-1409]d mmmm yyyy;_(@"),"")</f>
        <v xml:space="preserve"> 1 April 2018 – 31 March 2028</v>
      </c>
      <c r="I3" s="335"/>
      <c r="J3" s="26"/>
      <c r="K3" s="96"/>
      <c r="L3" s="34"/>
      <c r="M3" s="112"/>
      <c r="N3" s="112"/>
      <c r="O3" s="112"/>
      <c r="P3" s="112"/>
      <c r="Q3" s="45" t="s">
        <v>238</v>
      </c>
      <c r="R3" s="334" t="str">
        <f>IF(ISNUMBER(CoverSheet!$C$12),TEXT(CoverSheet!$C$12,"_([$-1409]d mmmm yyyy;_(@")&amp;" –"&amp;TEXT(DATE(YEAR(CoverSheet!$C$12)+10,MONTH(CoverSheet!$C$12),DAY(CoverSheet!$C$12)-1),"_([$-1409]d mmmm yyyy;_(@"),"")</f>
        <v xml:space="preserve"> 1 April 2018 – 31 March 2028</v>
      </c>
      <c r="S3" s="335"/>
      <c r="T3" s="26"/>
    </row>
    <row r="4" spans="1:20" ht="18" customHeight="1">
      <c r="A4" s="89"/>
      <c r="B4" s="112"/>
      <c r="C4" s="112"/>
      <c r="D4" s="112"/>
      <c r="E4" s="112"/>
      <c r="F4" s="112"/>
      <c r="G4" s="45" t="s">
        <v>237</v>
      </c>
      <c r="H4" s="338"/>
      <c r="I4" s="339"/>
      <c r="J4" s="26"/>
      <c r="K4" s="96"/>
      <c r="L4" s="89"/>
      <c r="M4" s="112"/>
      <c r="N4" s="112"/>
      <c r="O4" s="112"/>
      <c r="P4" s="112"/>
      <c r="Q4" s="45" t="s">
        <v>237</v>
      </c>
      <c r="R4" s="334" t="str">
        <f>IF(ISBLANK($H$4),"",$H$4)</f>
        <v/>
      </c>
      <c r="S4" s="335"/>
      <c r="T4" s="26"/>
    </row>
    <row r="5" spans="1:20" s="62" customFormat="1" ht="21">
      <c r="A5" s="113" t="s">
        <v>452</v>
      </c>
      <c r="B5" s="112"/>
      <c r="C5" s="112"/>
      <c r="D5" s="112"/>
      <c r="E5" s="112"/>
      <c r="F5" s="112"/>
      <c r="G5" s="45"/>
      <c r="H5" s="45"/>
      <c r="I5" s="45"/>
      <c r="J5" s="26"/>
      <c r="K5" s="96"/>
      <c r="L5" s="113" t="s">
        <v>516</v>
      </c>
      <c r="M5" s="112"/>
      <c r="N5" s="112"/>
      <c r="O5" s="112"/>
      <c r="P5" s="112"/>
      <c r="Q5" s="112"/>
      <c r="R5" s="112"/>
      <c r="S5" s="45"/>
      <c r="T5" s="26"/>
    </row>
    <row r="6" spans="1:20" s="18" customFormat="1" ht="21" customHeight="1">
      <c r="A6" s="332" t="s">
        <v>451</v>
      </c>
      <c r="B6" s="333"/>
      <c r="C6" s="333"/>
      <c r="D6" s="333"/>
      <c r="E6" s="333"/>
      <c r="F6" s="333"/>
      <c r="G6" s="85"/>
      <c r="H6" s="85"/>
      <c r="I6" s="85"/>
      <c r="J6" s="46"/>
      <c r="K6" s="97"/>
      <c r="L6" s="95"/>
      <c r="M6" s="42"/>
      <c r="N6" s="42"/>
      <c r="O6" s="42"/>
      <c r="P6" s="42"/>
      <c r="Q6" s="42"/>
      <c r="R6" s="42"/>
      <c r="S6" s="42"/>
      <c r="T6" s="46"/>
    </row>
    <row r="7" spans="1:20" s="102" customFormat="1" ht="15" customHeight="1">
      <c r="A7" s="114" t="s">
        <v>217</v>
      </c>
      <c r="B7" s="114" t="s">
        <v>85</v>
      </c>
      <c r="C7" s="216" t="s">
        <v>86</v>
      </c>
      <c r="D7" s="114" t="s">
        <v>95</v>
      </c>
      <c r="E7" s="114" t="s">
        <v>216</v>
      </c>
      <c r="F7" s="114" t="s">
        <v>94</v>
      </c>
      <c r="G7" s="114" t="s">
        <v>92</v>
      </c>
      <c r="H7" s="114" t="s">
        <v>93</v>
      </c>
      <c r="I7" s="114" t="s">
        <v>192</v>
      </c>
      <c r="J7" s="100"/>
      <c r="K7" s="101"/>
      <c r="L7" s="114" t="s">
        <v>217</v>
      </c>
      <c r="M7" s="114" t="s">
        <v>85</v>
      </c>
      <c r="N7" s="215" t="s">
        <v>86</v>
      </c>
      <c r="O7" s="114" t="s">
        <v>87</v>
      </c>
      <c r="P7" s="114" t="s">
        <v>88</v>
      </c>
      <c r="Q7" s="114" t="s">
        <v>89</v>
      </c>
      <c r="R7" s="114" t="s">
        <v>90</v>
      </c>
      <c r="S7" s="114" t="s">
        <v>91</v>
      </c>
      <c r="T7" s="100"/>
    </row>
    <row r="8" spans="1:20" s="106" customFormat="1" ht="260.25" customHeight="1">
      <c r="A8" s="105">
        <v>3</v>
      </c>
      <c r="B8" s="98" t="s">
        <v>96</v>
      </c>
      <c r="C8" s="218" t="s">
        <v>97</v>
      </c>
      <c r="D8" s="224">
        <v>3</v>
      </c>
      <c r="E8" s="209" t="s">
        <v>96</v>
      </c>
      <c r="F8" s="209" t="s">
        <v>634</v>
      </c>
      <c r="G8" s="98" t="s">
        <v>434</v>
      </c>
      <c r="H8" s="98" t="s">
        <v>99</v>
      </c>
      <c r="I8" s="98" t="s">
        <v>196</v>
      </c>
      <c r="J8" s="103"/>
      <c r="K8" s="104"/>
      <c r="L8" s="105">
        <v>3</v>
      </c>
      <c r="M8" s="98" t="s">
        <v>96</v>
      </c>
      <c r="N8" s="214" t="s">
        <v>97</v>
      </c>
      <c r="O8" s="98" t="s">
        <v>193</v>
      </c>
      <c r="P8" s="98" t="s">
        <v>194</v>
      </c>
      <c r="Q8" s="98" t="s">
        <v>195</v>
      </c>
      <c r="R8" s="98" t="s">
        <v>98</v>
      </c>
      <c r="S8" s="98" t="s">
        <v>233</v>
      </c>
      <c r="T8" s="103"/>
    </row>
    <row r="9" spans="1:20" s="106" customFormat="1" ht="237" customHeight="1">
      <c r="A9" s="105">
        <v>10</v>
      </c>
      <c r="B9" s="98" t="s">
        <v>305</v>
      </c>
      <c r="C9" s="218" t="s">
        <v>306</v>
      </c>
      <c r="D9" s="224">
        <v>2</v>
      </c>
      <c r="E9" s="209" t="s">
        <v>635</v>
      </c>
      <c r="F9" s="209" t="s">
        <v>636</v>
      </c>
      <c r="G9" s="98" t="s">
        <v>435</v>
      </c>
      <c r="H9" s="98" t="s">
        <v>311</v>
      </c>
      <c r="I9" s="98" t="s">
        <v>312</v>
      </c>
      <c r="J9" s="103"/>
      <c r="K9" s="104"/>
      <c r="L9" s="105">
        <v>10</v>
      </c>
      <c r="M9" s="98" t="s">
        <v>305</v>
      </c>
      <c r="N9" s="214" t="s">
        <v>306</v>
      </c>
      <c r="O9" s="98" t="s">
        <v>307</v>
      </c>
      <c r="P9" s="98" t="s">
        <v>308</v>
      </c>
      <c r="Q9" s="98" t="s">
        <v>309</v>
      </c>
      <c r="R9" s="98" t="s">
        <v>310</v>
      </c>
      <c r="S9" s="98" t="s">
        <v>233</v>
      </c>
      <c r="T9" s="103"/>
    </row>
    <row r="10" spans="1:20" s="106" customFormat="1" ht="171.75" customHeight="1">
      <c r="A10" s="105">
        <v>11</v>
      </c>
      <c r="B10" s="98" t="s">
        <v>305</v>
      </c>
      <c r="C10" s="218" t="s">
        <v>313</v>
      </c>
      <c r="D10" s="224">
        <v>2</v>
      </c>
      <c r="E10" s="209" t="s">
        <v>654</v>
      </c>
      <c r="F10" s="209" t="s">
        <v>657</v>
      </c>
      <c r="G10" s="98" t="s">
        <v>436</v>
      </c>
      <c r="H10" s="98" t="s">
        <v>318</v>
      </c>
      <c r="I10" s="98" t="s">
        <v>319</v>
      </c>
      <c r="J10" s="103"/>
      <c r="K10" s="104"/>
      <c r="L10" s="105">
        <v>11</v>
      </c>
      <c r="M10" s="98" t="s">
        <v>305</v>
      </c>
      <c r="N10" s="214" t="s">
        <v>313</v>
      </c>
      <c r="O10" s="98" t="s">
        <v>314</v>
      </c>
      <c r="P10" s="98" t="s">
        <v>315</v>
      </c>
      <c r="Q10" s="98" t="s">
        <v>316</v>
      </c>
      <c r="R10" s="98" t="s">
        <v>317</v>
      </c>
      <c r="S10" s="98" t="s">
        <v>233</v>
      </c>
      <c r="T10" s="103"/>
    </row>
    <row r="11" spans="1:20" s="106" customFormat="1" ht="164.25" customHeight="1">
      <c r="A11" s="105">
        <v>26</v>
      </c>
      <c r="B11" s="98" t="s">
        <v>218</v>
      </c>
      <c r="C11" s="218" t="s">
        <v>220</v>
      </c>
      <c r="D11" s="224">
        <v>2</v>
      </c>
      <c r="E11" s="299" t="s">
        <v>655</v>
      </c>
      <c r="F11" s="209" t="s">
        <v>656</v>
      </c>
      <c r="G11" s="98" t="s">
        <v>101</v>
      </c>
      <c r="H11" s="98" t="s">
        <v>102</v>
      </c>
      <c r="I11" s="98" t="s">
        <v>198</v>
      </c>
      <c r="J11" s="107"/>
      <c r="K11" s="104"/>
      <c r="L11" s="105">
        <v>26</v>
      </c>
      <c r="M11" s="98" t="s">
        <v>218</v>
      </c>
      <c r="N11" s="214" t="s">
        <v>220</v>
      </c>
      <c r="O11" s="98" t="s">
        <v>197</v>
      </c>
      <c r="P11" s="98" t="s">
        <v>227</v>
      </c>
      <c r="Q11" s="98" t="s">
        <v>223</v>
      </c>
      <c r="R11" s="98" t="s">
        <v>224</v>
      </c>
      <c r="S11" s="98" t="s">
        <v>233</v>
      </c>
      <c r="T11" s="107"/>
    </row>
    <row r="12" spans="1:20" s="62" customFormat="1">
      <c r="A12" s="88"/>
      <c r="B12" s="88"/>
      <c r="C12" s="88"/>
      <c r="D12" s="288"/>
      <c r="E12" s="288"/>
      <c r="F12" s="288"/>
      <c r="G12" s="88"/>
      <c r="H12" s="88"/>
      <c r="I12" s="88"/>
      <c r="J12" s="88"/>
      <c r="K12" s="61"/>
      <c r="L12" s="88"/>
      <c r="M12" s="88"/>
      <c r="N12" s="88"/>
      <c r="O12" s="88"/>
      <c r="P12" s="88"/>
      <c r="Q12" s="88"/>
      <c r="R12" s="88"/>
      <c r="S12" s="88"/>
      <c r="T12" s="88"/>
    </row>
    <row r="13" spans="1:20" s="62" customFormat="1" ht="15" customHeight="1">
      <c r="A13" s="31"/>
      <c r="B13" s="32"/>
      <c r="C13" s="32"/>
      <c r="D13" s="300"/>
      <c r="E13" s="300"/>
      <c r="F13" s="300"/>
      <c r="G13" s="32"/>
      <c r="H13" s="32"/>
      <c r="I13" s="32"/>
      <c r="J13" s="33"/>
      <c r="K13" s="96"/>
      <c r="L13" s="31"/>
      <c r="M13" s="32"/>
      <c r="N13" s="32"/>
      <c r="O13" s="32"/>
      <c r="P13" s="32"/>
      <c r="Q13" s="32"/>
      <c r="R13" s="32"/>
      <c r="S13" s="32"/>
      <c r="T13" s="33"/>
    </row>
    <row r="14" spans="1:20" s="62" customFormat="1" ht="18" customHeight="1">
      <c r="A14" s="34"/>
      <c r="B14" s="92"/>
      <c r="C14" s="92"/>
      <c r="D14" s="301"/>
      <c r="E14" s="301"/>
      <c r="F14" s="301"/>
      <c r="G14" s="45" t="s">
        <v>7</v>
      </c>
      <c r="H14" s="324" t="str">
        <f>IF(NOT(ISBLANK(CoverSheet!$C$8)),CoverSheet!$C$8,"")</f>
        <v>Alpine Energy Limited</v>
      </c>
      <c r="I14" s="324"/>
      <c r="J14" s="26"/>
      <c r="K14" s="96"/>
      <c r="L14" s="34"/>
      <c r="M14" s="92"/>
      <c r="N14" s="92"/>
      <c r="O14" s="92"/>
      <c r="P14" s="92"/>
      <c r="Q14" s="45" t="s">
        <v>7</v>
      </c>
      <c r="R14" s="336" t="str">
        <f>IF(NOT(ISBLANK(CoverSheet!$C$8)),CoverSheet!$C$8,"")</f>
        <v>Alpine Energy Limited</v>
      </c>
      <c r="S14" s="337"/>
      <c r="T14" s="26"/>
    </row>
    <row r="15" spans="1:20" s="62" customFormat="1" ht="18" customHeight="1">
      <c r="A15" s="34"/>
      <c r="B15" s="92"/>
      <c r="C15" s="92"/>
      <c r="D15" s="301"/>
      <c r="E15" s="301"/>
      <c r="F15" s="301"/>
      <c r="G15" s="45" t="s">
        <v>238</v>
      </c>
      <c r="H15" s="325" t="str">
        <f>IF(ISNUMBER(CoverSheet!$C$12),TEXT(CoverSheet!$C$12,"_([$-1409]d mmmm yyyy;_(@")&amp;" –"&amp;TEXT(DATE(YEAR(CoverSheet!$C$12)+10,MONTH(CoverSheet!$C$12),DAY(CoverSheet!$C$12)-1),"_([$-1409]d mmmm yyyy;_(@"),"")</f>
        <v xml:space="preserve"> 1 April 2018 – 31 March 2028</v>
      </c>
      <c r="I15" s="325"/>
      <c r="J15" s="26"/>
      <c r="K15" s="96"/>
      <c r="L15" s="34"/>
      <c r="M15" s="92"/>
      <c r="N15" s="92"/>
      <c r="O15" s="92"/>
      <c r="P15" s="92"/>
      <c r="Q15" s="45" t="s">
        <v>238</v>
      </c>
      <c r="R15" s="334" t="str">
        <f>IF(ISNUMBER(CoverSheet!$C$12),TEXT(CoverSheet!$C$12,"_([$-1409]d mmmm yyyy;_(@")&amp;" –"&amp;TEXT(DATE(YEAR(CoverSheet!$C$12)+10,MONTH(CoverSheet!$C$12),DAY(CoverSheet!$C$12)-1),"_([$-1409]d mmmm yyyy;_(@"),"")</f>
        <v xml:space="preserve"> 1 April 2018 – 31 March 2028</v>
      </c>
      <c r="S15" s="335"/>
      <c r="T15" s="26"/>
    </row>
    <row r="16" spans="1:20" s="62" customFormat="1" ht="18" customHeight="1">
      <c r="A16" s="89"/>
      <c r="B16" s="92"/>
      <c r="C16" s="92"/>
      <c r="D16" s="301"/>
      <c r="E16" s="301"/>
      <c r="F16" s="301"/>
      <c r="G16" s="45" t="s">
        <v>237</v>
      </c>
      <c r="H16" s="334" t="str">
        <f>IF(ISBLANK($H$4),"",$H$4)</f>
        <v/>
      </c>
      <c r="I16" s="335"/>
      <c r="J16" s="26"/>
      <c r="K16" s="96"/>
      <c r="L16" s="89"/>
      <c r="M16" s="92"/>
      <c r="N16" s="92"/>
      <c r="O16" s="92"/>
      <c r="P16" s="92"/>
      <c r="Q16" s="45" t="s">
        <v>237</v>
      </c>
      <c r="R16" s="334" t="str">
        <f>IF(ISBLANK($H$4),"",$H$4)</f>
        <v/>
      </c>
      <c r="S16" s="335"/>
      <c r="T16" s="26"/>
    </row>
    <row r="17" spans="1:20" s="62" customFormat="1" ht="21">
      <c r="A17" s="93" t="s">
        <v>516</v>
      </c>
      <c r="B17" s="92"/>
      <c r="C17" s="92"/>
      <c r="D17" s="301"/>
      <c r="E17" s="301"/>
      <c r="F17" s="301"/>
      <c r="G17" s="45"/>
      <c r="H17" s="45"/>
      <c r="I17" s="45"/>
      <c r="J17" s="26"/>
      <c r="K17" s="96"/>
      <c r="L17" s="93" t="s">
        <v>516</v>
      </c>
      <c r="M17" s="92"/>
      <c r="N17" s="92"/>
      <c r="O17" s="92"/>
      <c r="P17" s="92"/>
      <c r="Q17" s="92"/>
      <c r="R17" s="92"/>
      <c r="S17" s="45"/>
      <c r="T17" s="26"/>
    </row>
    <row r="18" spans="1:20" s="62" customFormat="1" ht="15" customHeight="1">
      <c r="A18" s="39"/>
      <c r="B18" s="92"/>
      <c r="C18" s="92"/>
      <c r="D18" s="301"/>
      <c r="E18" s="301"/>
      <c r="F18" s="301"/>
      <c r="G18" s="92"/>
      <c r="H18" s="92"/>
      <c r="I18" s="92"/>
      <c r="J18" s="26"/>
      <c r="K18" s="96"/>
      <c r="L18" s="39"/>
      <c r="M18" s="92"/>
      <c r="N18" s="92"/>
      <c r="O18" s="92"/>
      <c r="P18" s="92"/>
      <c r="Q18" s="92"/>
      <c r="R18" s="92"/>
      <c r="S18" s="92"/>
      <c r="T18" s="26"/>
    </row>
    <row r="19" spans="1:20" s="102" customFormat="1" ht="15" customHeight="1">
      <c r="A19" s="99" t="s">
        <v>217</v>
      </c>
      <c r="B19" s="99" t="s">
        <v>85</v>
      </c>
      <c r="C19" s="216" t="s">
        <v>86</v>
      </c>
      <c r="D19" s="216" t="s">
        <v>95</v>
      </c>
      <c r="E19" s="216" t="s">
        <v>216</v>
      </c>
      <c r="F19" s="216" t="s">
        <v>94</v>
      </c>
      <c r="G19" s="99" t="s">
        <v>92</v>
      </c>
      <c r="H19" s="99" t="s">
        <v>93</v>
      </c>
      <c r="I19" s="99" t="s">
        <v>192</v>
      </c>
      <c r="J19" s="100"/>
      <c r="K19" s="101"/>
      <c r="L19" s="99" t="s">
        <v>217</v>
      </c>
      <c r="M19" s="99" t="s">
        <v>85</v>
      </c>
      <c r="N19" s="215" t="s">
        <v>86</v>
      </c>
      <c r="O19" s="99" t="s">
        <v>87</v>
      </c>
      <c r="P19" s="99" t="s">
        <v>88</v>
      </c>
      <c r="Q19" s="99" t="s">
        <v>89</v>
      </c>
      <c r="R19" s="99" t="s">
        <v>90</v>
      </c>
      <c r="S19" s="99" t="s">
        <v>91</v>
      </c>
      <c r="T19" s="100"/>
    </row>
    <row r="20" spans="1:20" s="106" customFormat="1" ht="167.25" customHeight="1">
      <c r="A20" s="105">
        <v>27</v>
      </c>
      <c r="B20" s="98" t="s">
        <v>100</v>
      </c>
      <c r="C20" s="218" t="s">
        <v>320</v>
      </c>
      <c r="D20" s="224">
        <v>1</v>
      </c>
      <c r="E20" s="299" t="s">
        <v>658</v>
      </c>
      <c r="F20" s="209" t="s">
        <v>637</v>
      </c>
      <c r="G20" s="98" t="s">
        <v>325</v>
      </c>
      <c r="H20" s="98" t="s">
        <v>326</v>
      </c>
      <c r="I20" s="98" t="s">
        <v>327</v>
      </c>
      <c r="J20" s="103"/>
      <c r="K20" s="104"/>
      <c r="L20" s="105">
        <v>27</v>
      </c>
      <c r="M20" s="98" t="s">
        <v>100</v>
      </c>
      <c r="N20" s="214" t="s">
        <v>320</v>
      </c>
      <c r="O20" s="98" t="s">
        <v>321</v>
      </c>
      <c r="P20" s="98" t="s">
        <v>322</v>
      </c>
      <c r="Q20" s="98" t="s">
        <v>323</v>
      </c>
      <c r="R20" s="98" t="s">
        <v>324</v>
      </c>
      <c r="S20" s="98" t="s">
        <v>233</v>
      </c>
      <c r="T20" s="103"/>
    </row>
    <row r="21" spans="1:20" s="106" customFormat="1" ht="180" customHeight="1">
      <c r="A21" s="105">
        <v>29</v>
      </c>
      <c r="B21" s="98" t="s">
        <v>100</v>
      </c>
      <c r="C21" s="218" t="s">
        <v>103</v>
      </c>
      <c r="D21" s="224">
        <v>2</v>
      </c>
      <c r="E21" s="209" t="s">
        <v>659</v>
      </c>
      <c r="F21" s="209" t="s">
        <v>638</v>
      </c>
      <c r="G21" s="98" t="s">
        <v>108</v>
      </c>
      <c r="H21" s="98" t="s">
        <v>109</v>
      </c>
      <c r="I21" s="98" t="s">
        <v>110</v>
      </c>
      <c r="J21" s="103"/>
      <c r="K21" s="104"/>
      <c r="L21" s="105">
        <v>29</v>
      </c>
      <c r="M21" s="98" t="s">
        <v>100</v>
      </c>
      <c r="N21" s="214" t="s">
        <v>103</v>
      </c>
      <c r="O21" s="98" t="s">
        <v>104</v>
      </c>
      <c r="P21" s="98" t="s">
        <v>105</v>
      </c>
      <c r="Q21" s="98" t="s">
        <v>106</v>
      </c>
      <c r="R21" s="98" t="s">
        <v>107</v>
      </c>
      <c r="S21" s="98" t="s">
        <v>233</v>
      </c>
      <c r="T21" s="103"/>
    </row>
    <row r="22" spans="1:20" s="106" customFormat="1" ht="409.6" customHeight="1">
      <c r="A22" s="105">
        <v>31</v>
      </c>
      <c r="B22" s="98" t="s">
        <v>218</v>
      </c>
      <c r="C22" s="218" t="s">
        <v>111</v>
      </c>
      <c r="D22" s="224">
        <v>2</v>
      </c>
      <c r="E22" s="299" t="s">
        <v>660</v>
      </c>
      <c r="F22" s="209" t="s">
        <v>661</v>
      </c>
      <c r="G22" s="98" t="s">
        <v>116</v>
      </c>
      <c r="H22" s="98" t="s">
        <v>117</v>
      </c>
      <c r="I22" s="98" t="s">
        <v>118</v>
      </c>
      <c r="J22" s="103"/>
      <c r="K22" s="104"/>
      <c r="L22" s="105">
        <v>31</v>
      </c>
      <c r="M22" s="98" t="s">
        <v>218</v>
      </c>
      <c r="N22" s="214" t="s">
        <v>111</v>
      </c>
      <c r="O22" s="98" t="s">
        <v>112</v>
      </c>
      <c r="P22" s="98" t="s">
        <v>113</v>
      </c>
      <c r="Q22" s="98" t="s">
        <v>114</v>
      </c>
      <c r="R22" s="98" t="s">
        <v>115</v>
      </c>
      <c r="S22" s="98" t="s">
        <v>233</v>
      </c>
      <c r="T22" s="103"/>
    </row>
    <row r="23" spans="1:20" s="106" customFormat="1" ht="398.25" customHeight="1">
      <c r="A23" s="105">
        <v>33</v>
      </c>
      <c r="B23" s="98" t="s">
        <v>328</v>
      </c>
      <c r="C23" s="218" t="s">
        <v>329</v>
      </c>
      <c r="D23" s="224">
        <v>4</v>
      </c>
      <c r="E23" s="299" t="s">
        <v>662</v>
      </c>
      <c r="F23" s="209" t="s">
        <v>639</v>
      </c>
      <c r="G23" s="98" t="s">
        <v>334</v>
      </c>
      <c r="H23" s="98" t="s">
        <v>335</v>
      </c>
      <c r="I23" s="98" t="s">
        <v>336</v>
      </c>
      <c r="J23" s="107"/>
      <c r="K23" s="104"/>
      <c r="L23" s="105">
        <v>33</v>
      </c>
      <c r="M23" s="98" t="s">
        <v>328</v>
      </c>
      <c r="N23" s="214" t="s">
        <v>329</v>
      </c>
      <c r="O23" s="98" t="s">
        <v>330</v>
      </c>
      <c r="P23" s="98" t="s">
        <v>331</v>
      </c>
      <c r="Q23" s="98" t="s">
        <v>332</v>
      </c>
      <c r="R23" s="98" t="s">
        <v>333</v>
      </c>
      <c r="S23" s="98" t="s">
        <v>233</v>
      </c>
      <c r="T23" s="107"/>
    </row>
    <row r="24" spans="1:20" s="62" customFormat="1">
      <c r="A24" s="88"/>
      <c r="B24" s="88"/>
      <c r="C24" s="88"/>
      <c r="D24" s="288"/>
      <c r="E24" s="303"/>
      <c r="F24" s="288"/>
      <c r="G24" s="88"/>
      <c r="H24" s="88"/>
      <c r="I24" s="88"/>
      <c r="J24" s="88"/>
      <c r="K24" s="61"/>
      <c r="L24" s="88"/>
      <c r="M24" s="88"/>
      <c r="N24" s="88"/>
      <c r="O24" s="88"/>
      <c r="P24" s="88"/>
      <c r="Q24" s="88"/>
      <c r="R24" s="88"/>
      <c r="S24" s="88"/>
      <c r="T24" s="88"/>
    </row>
    <row r="25" spans="1:20" s="62" customFormat="1" ht="15" customHeight="1">
      <c r="A25" s="31"/>
      <c r="B25" s="32"/>
      <c r="C25" s="32"/>
      <c r="D25" s="300"/>
      <c r="E25" s="300"/>
      <c r="F25" s="300"/>
      <c r="G25" s="32"/>
      <c r="H25" s="32"/>
      <c r="I25" s="32"/>
      <c r="J25" s="33"/>
      <c r="K25" s="96"/>
      <c r="L25" s="31"/>
      <c r="M25" s="32"/>
      <c r="N25" s="32"/>
      <c r="O25" s="32"/>
      <c r="P25" s="32"/>
      <c r="Q25" s="32"/>
      <c r="R25" s="32"/>
      <c r="S25" s="32"/>
      <c r="T25" s="33"/>
    </row>
    <row r="26" spans="1:20" s="62" customFormat="1" ht="18" customHeight="1">
      <c r="A26" s="34"/>
      <c r="B26" s="92"/>
      <c r="C26" s="92"/>
      <c r="D26" s="301"/>
      <c r="E26" s="301"/>
      <c r="F26" s="301"/>
      <c r="G26" s="45" t="s">
        <v>7</v>
      </c>
      <c r="H26" s="324" t="str">
        <f>IF(NOT(ISBLANK(CoverSheet!$C$8)),CoverSheet!$C$8,"")</f>
        <v>Alpine Energy Limited</v>
      </c>
      <c r="I26" s="324"/>
      <c r="J26" s="26"/>
      <c r="K26" s="96"/>
      <c r="L26" s="34"/>
      <c r="M26" s="92"/>
      <c r="N26" s="92"/>
      <c r="O26" s="92"/>
      <c r="P26" s="92"/>
      <c r="Q26" s="45" t="s">
        <v>7</v>
      </c>
      <c r="R26" s="336" t="str">
        <f>IF(NOT(ISBLANK(CoverSheet!$C$8)),CoverSheet!$C$8,"")</f>
        <v>Alpine Energy Limited</v>
      </c>
      <c r="S26" s="337"/>
      <c r="T26" s="26"/>
    </row>
    <row r="27" spans="1:20" s="62" customFormat="1" ht="18" customHeight="1">
      <c r="A27" s="34"/>
      <c r="B27" s="92"/>
      <c r="C27" s="92"/>
      <c r="D27" s="301"/>
      <c r="E27" s="301"/>
      <c r="F27" s="301"/>
      <c r="G27" s="45" t="s">
        <v>238</v>
      </c>
      <c r="H27" s="325" t="str">
        <f>IF(ISNUMBER(CoverSheet!$C$12),TEXT(CoverSheet!$C$12,"_([$-1409]d mmmm yyyy;_(@")&amp;" –"&amp;TEXT(DATE(YEAR(CoverSheet!$C$12)+10,MONTH(CoverSheet!$C$12),DAY(CoverSheet!$C$12)-1),"_([$-1409]d mmmm yyyy;_(@"),"")</f>
        <v xml:space="preserve"> 1 April 2018 – 31 March 2028</v>
      </c>
      <c r="I27" s="325"/>
      <c r="J27" s="26"/>
      <c r="K27" s="96"/>
      <c r="L27" s="34"/>
      <c r="M27" s="92"/>
      <c r="N27" s="92"/>
      <c r="O27" s="92"/>
      <c r="P27" s="92"/>
      <c r="Q27" s="45" t="s">
        <v>238</v>
      </c>
      <c r="R27" s="334" t="str">
        <f>IF(ISNUMBER(CoverSheet!$C$12),TEXT(CoverSheet!$C$12,"_([$-1409]d mmmm yyyy;_(@")&amp;" –"&amp;TEXT(DATE(YEAR(CoverSheet!$C$12)+10,MONTH(CoverSheet!$C$12),DAY(CoverSheet!$C$12)-1),"_([$-1409]d mmmm yyyy;_(@"),"")</f>
        <v xml:space="preserve"> 1 April 2018 – 31 March 2028</v>
      </c>
      <c r="S27" s="335"/>
      <c r="T27" s="26"/>
    </row>
    <row r="28" spans="1:20" s="62" customFormat="1" ht="18" customHeight="1">
      <c r="A28" s="89"/>
      <c r="B28" s="92"/>
      <c r="C28" s="92"/>
      <c r="D28" s="301"/>
      <c r="E28" s="301"/>
      <c r="F28" s="301"/>
      <c r="G28" s="45" t="s">
        <v>237</v>
      </c>
      <c r="H28" s="334" t="str">
        <f>IF(ISBLANK($H$4),"",$H$4)</f>
        <v/>
      </c>
      <c r="I28" s="335"/>
      <c r="J28" s="26"/>
      <c r="K28" s="96"/>
      <c r="L28" s="89"/>
      <c r="M28" s="92"/>
      <c r="N28" s="92"/>
      <c r="O28" s="92"/>
      <c r="P28" s="92"/>
      <c r="Q28" s="45" t="s">
        <v>237</v>
      </c>
      <c r="R28" s="334" t="str">
        <f>IF(ISBLANK($H$4),"",$H$4)</f>
        <v/>
      </c>
      <c r="S28" s="335"/>
      <c r="T28" s="26"/>
    </row>
    <row r="29" spans="1:20" s="62" customFormat="1" ht="21">
      <c r="A29" s="93" t="s">
        <v>516</v>
      </c>
      <c r="B29" s="92"/>
      <c r="C29" s="92"/>
      <c r="D29" s="301"/>
      <c r="E29" s="301"/>
      <c r="F29" s="301"/>
      <c r="G29" s="45"/>
      <c r="H29" s="45"/>
      <c r="I29" s="45"/>
      <c r="J29" s="26"/>
      <c r="K29" s="96"/>
      <c r="L29" s="93" t="s">
        <v>516</v>
      </c>
      <c r="M29" s="92"/>
      <c r="N29" s="92"/>
      <c r="O29" s="92"/>
      <c r="P29" s="92"/>
      <c r="Q29" s="92"/>
      <c r="R29" s="92"/>
      <c r="S29" s="45"/>
      <c r="T29" s="26"/>
    </row>
    <row r="30" spans="1:20" s="62" customFormat="1" ht="15" customHeight="1">
      <c r="A30" s="39"/>
      <c r="B30" s="92"/>
      <c r="C30" s="92"/>
      <c r="D30" s="301"/>
      <c r="E30" s="301"/>
      <c r="F30" s="301"/>
      <c r="G30" s="92"/>
      <c r="H30" s="92"/>
      <c r="I30" s="92"/>
      <c r="J30" s="26"/>
      <c r="K30" s="96"/>
      <c r="L30" s="39"/>
      <c r="M30" s="92"/>
      <c r="N30" s="92"/>
      <c r="O30" s="92"/>
      <c r="P30" s="92"/>
      <c r="Q30" s="92"/>
      <c r="R30" s="92"/>
      <c r="S30" s="92"/>
      <c r="T30" s="26"/>
    </row>
    <row r="31" spans="1:20" s="102" customFormat="1" ht="15" customHeight="1">
      <c r="A31" s="99" t="s">
        <v>217</v>
      </c>
      <c r="B31" s="99" t="s">
        <v>85</v>
      </c>
      <c r="C31" s="216" t="s">
        <v>86</v>
      </c>
      <c r="D31" s="216" t="s">
        <v>95</v>
      </c>
      <c r="E31" s="216" t="s">
        <v>216</v>
      </c>
      <c r="F31" s="216" t="s">
        <v>94</v>
      </c>
      <c r="G31" s="99" t="s">
        <v>92</v>
      </c>
      <c r="H31" s="99" t="s">
        <v>93</v>
      </c>
      <c r="I31" s="99" t="s">
        <v>192</v>
      </c>
      <c r="J31" s="100"/>
      <c r="K31" s="101"/>
      <c r="L31" s="99" t="s">
        <v>217</v>
      </c>
      <c r="M31" s="99" t="s">
        <v>85</v>
      </c>
      <c r="N31" s="215" t="s">
        <v>86</v>
      </c>
      <c r="O31" s="99" t="s">
        <v>87</v>
      </c>
      <c r="P31" s="99" t="s">
        <v>88</v>
      </c>
      <c r="Q31" s="99" t="s">
        <v>89</v>
      </c>
      <c r="R31" s="99" t="s">
        <v>90</v>
      </c>
      <c r="S31" s="99" t="s">
        <v>91</v>
      </c>
      <c r="T31" s="100"/>
    </row>
    <row r="32" spans="1:20" s="106" customFormat="1" ht="336" customHeight="1">
      <c r="A32" s="105">
        <v>37</v>
      </c>
      <c r="B32" s="98" t="s">
        <v>121</v>
      </c>
      <c r="C32" s="218" t="s">
        <v>199</v>
      </c>
      <c r="D32" s="224">
        <v>3</v>
      </c>
      <c r="E32" s="299" t="s">
        <v>663</v>
      </c>
      <c r="F32" s="209" t="s">
        <v>664</v>
      </c>
      <c r="G32" s="98" t="s">
        <v>437</v>
      </c>
      <c r="H32" s="98" t="s">
        <v>120</v>
      </c>
      <c r="I32" s="98" t="s">
        <v>203</v>
      </c>
      <c r="J32" s="103"/>
      <c r="K32" s="104"/>
      <c r="L32" s="105">
        <v>37</v>
      </c>
      <c r="M32" s="98" t="s">
        <v>121</v>
      </c>
      <c r="N32" s="214" t="s">
        <v>199</v>
      </c>
      <c r="O32" s="98" t="s">
        <v>200</v>
      </c>
      <c r="P32" s="98" t="s">
        <v>201</v>
      </c>
      <c r="Q32" s="98" t="s">
        <v>119</v>
      </c>
      <c r="R32" s="98" t="s">
        <v>202</v>
      </c>
      <c r="S32" s="98" t="s">
        <v>233</v>
      </c>
      <c r="T32" s="103"/>
    </row>
    <row r="33" spans="1:20" s="106" customFormat="1" ht="281.25" customHeight="1">
      <c r="A33" s="105">
        <v>40</v>
      </c>
      <c r="B33" s="98" t="s">
        <v>121</v>
      </c>
      <c r="C33" s="218" t="s">
        <v>122</v>
      </c>
      <c r="D33" s="224">
        <v>2</v>
      </c>
      <c r="E33" s="299" t="s">
        <v>667</v>
      </c>
      <c r="F33" s="209" t="s">
        <v>640</v>
      </c>
      <c r="G33" s="98" t="s">
        <v>127</v>
      </c>
      <c r="H33" s="98" t="s">
        <v>128</v>
      </c>
      <c r="I33" s="98" t="s">
        <v>129</v>
      </c>
      <c r="J33" s="103"/>
      <c r="K33" s="104"/>
      <c r="L33" s="105">
        <v>40</v>
      </c>
      <c r="M33" s="98" t="s">
        <v>121</v>
      </c>
      <c r="N33" s="214" t="s">
        <v>122</v>
      </c>
      <c r="O33" s="98" t="s">
        <v>123</v>
      </c>
      <c r="P33" s="98" t="s">
        <v>124</v>
      </c>
      <c r="Q33" s="98" t="s">
        <v>125</v>
      </c>
      <c r="R33" s="98" t="s">
        <v>126</v>
      </c>
      <c r="S33" s="98" t="s">
        <v>233</v>
      </c>
      <c r="T33" s="103"/>
    </row>
    <row r="34" spans="1:20" s="106" customFormat="1" ht="409.6" customHeight="1">
      <c r="A34" s="105">
        <v>42</v>
      </c>
      <c r="B34" s="98" t="s">
        <v>121</v>
      </c>
      <c r="C34" s="218" t="s">
        <v>130</v>
      </c>
      <c r="D34" s="224">
        <v>1</v>
      </c>
      <c r="E34" s="299" t="s">
        <v>668</v>
      </c>
      <c r="F34" s="209" t="s">
        <v>665</v>
      </c>
      <c r="G34" s="98" t="s">
        <v>438</v>
      </c>
      <c r="H34" s="98" t="s">
        <v>135</v>
      </c>
      <c r="I34" s="98" t="s">
        <v>136</v>
      </c>
      <c r="J34" s="103"/>
      <c r="K34" s="104"/>
      <c r="L34" s="105">
        <v>42</v>
      </c>
      <c r="M34" s="98" t="s">
        <v>121</v>
      </c>
      <c r="N34" s="214" t="s">
        <v>130</v>
      </c>
      <c r="O34" s="98" t="s">
        <v>131</v>
      </c>
      <c r="P34" s="98" t="s">
        <v>132</v>
      </c>
      <c r="Q34" s="98" t="s">
        <v>133</v>
      </c>
      <c r="R34" s="98" t="s">
        <v>134</v>
      </c>
      <c r="S34" s="98" t="s">
        <v>233</v>
      </c>
      <c r="T34" s="103"/>
    </row>
    <row r="35" spans="1:20" s="106" customFormat="1" ht="390.75" customHeight="1">
      <c r="A35" s="105">
        <v>45</v>
      </c>
      <c r="B35" s="98" t="s">
        <v>337</v>
      </c>
      <c r="C35" s="218" t="s">
        <v>338</v>
      </c>
      <c r="D35" s="224">
        <v>2</v>
      </c>
      <c r="E35" s="299" t="s">
        <v>666</v>
      </c>
      <c r="F35" s="209" t="s">
        <v>641</v>
      </c>
      <c r="G35" s="98" t="s">
        <v>439</v>
      </c>
      <c r="H35" s="98" t="s">
        <v>343</v>
      </c>
      <c r="I35" s="98" t="s">
        <v>344</v>
      </c>
      <c r="J35" s="107"/>
      <c r="K35" s="104"/>
      <c r="L35" s="105">
        <v>45</v>
      </c>
      <c r="M35" s="98" t="s">
        <v>337</v>
      </c>
      <c r="N35" s="214" t="s">
        <v>338</v>
      </c>
      <c r="O35" s="98" t="s">
        <v>339</v>
      </c>
      <c r="P35" s="98" t="s">
        <v>340</v>
      </c>
      <c r="Q35" s="98" t="s">
        <v>341</v>
      </c>
      <c r="R35" s="98" t="s">
        <v>342</v>
      </c>
      <c r="S35" s="98" t="s">
        <v>233</v>
      </c>
      <c r="T35" s="107"/>
    </row>
    <row r="36" spans="1:20" s="62" customFormat="1">
      <c r="A36" s="88"/>
      <c r="B36" s="88"/>
      <c r="C36" s="88"/>
      <c r="D36" s="288"/>
      <c r="E36" s="303"/>
      <c r="F36" s="304"/>
      <c r="G36" s="88"/>
      <c r="H36" s="88"/>
      <c r="I36" s="88"/>
      <c r="J36" s="88"/>
      <c r="K36" s="61"/>
      <c r="L36" s="88"/>
      <c r="M36" s="88"/>
      <c r="N36" s="88"/>
      <c r="O36" s="88"/>
      <c r="P36" s="88"/>
      <c r="Q36" s="88"/>
      <c r="R36" s="88"/>
      <c r="S36" s="88"/>
      <c r="T36" s="88"/>
    </row>
    <row r="37" spans="1:20" s="62" customFormat="1" ht="15" customHeight="1">
      <c r="A37" s="31"/>
      <c r="B37" s="32"/>
      <c r="C37" s="32"/>
      <c r="D37" s="300"/>
      <c r="E37" s="300"/>
      <c r="F37" s="300"/>
      <c r="G37" s="32"/>
      <c r="H37" s="32"/>
      <c r="I37" s="32"/>
      <c r="J37" s="33"/>
      <c r="K37" s="96"/>
      <c r="L37" s="31"/>
      <c r="M37" s="32"/>
      <c r="N37" s="32"/>
      <c r="O37" s="32"/>
      <c r="P37" s="32"/>
      <c r="Q37" s="32"/>
      <c r="R37" s="32"/>
      <c r="S37" s="32"/>
      <c r="T37" s="33"/>
    </row>
    <row r="38" spans="1:20" s="62" customFormat="1" ht="18" customHeight="1">
      <c r="A38" s="34"/>
      <c r="B38" s="92"/>
      <c r="C38" s="92"/>
      <c r="D38" s="301"/>
      <c r="E38" s="301"/>
      <c r="F38" s="301"/>
      <c r="G38" s="45" t="s">
        <v>7</v>
      </c>
      <c r="H38" s="324" t="str">
        <f>IF(NOT(ISBLANK(CoverSheet!$C$8)),CoverSheet!$C$8,"")</f>
        <v>Alpine Energy Limited</v>
      </c>
      <c r="I38" s="324"/>
      <c r="J38" s="26"/>
      <c r="K38" s="96"/>
      <c r="L38" s="34"/>
      <c r="M38" s="92"/>
      <c r="N38" s="92"/>
      <c r="O38" s="92"/>
      <c r="P38" s="92"/>
      <c r="Q38" s="45" t="s">
        <v>7</v>
      </c>
      <c r="R38" s="336" t="str">
        <f>IF(NOT(ISBLANK(CoverSheet!$C$8)),CoverSheet!$C$8,"")</f>
        <v>Alpine Energy Limited</v>
      </c>
      <c r="S38" s="337"/>
      <c r="T38" s="26"/>
    </row>
    <row r="39" spans="1:20" s="62" customFormat="1" ht="18" customHeight="1">
      <c r="A39" s="34"/>
      <c r="B39" s="92"/>
      <c r="C39" s="92"/>
      <c r="D39" s="301"/>
      <c r="E39" s="301"/>
      <c r="F39" s="301"/>
      <c r="G39" s="45" t="s">
        <v>238</v>
      </c>
      <c r="H39" s="325" t="str">
        <f>IF(ISNUMBER(CoverSheet!$C$12),TEXT(CoverSheet!$C$12,"_([$-1409]d mmmm yyyy;_(@")&amp;" –"&amp;TEXT(DATE(YEAR(CoverSheet!$C$12)+10,MONTH(CoverSheet!$C$12),DAY(CoverSheet!$C$12)-1),"_([$-1409]d mmmm yyyy;_(@"),"")</f>
        <v xml:space="preserve"> 1 April 2018 – 31 March 2028</v>
      </c>
      <c r="I39" s="325"/>
      <c r="J39" s="26"/>
      <c r="K39" s="96"/>
      <c r="L39" s="34"/>
      <c r="M39" s="92"/>
      <c r="N39" s="92"/>
      <c r="O39" s="92"/>
      <c r="P39" s="92"/>
      <c r="Q39" s="45" t="s">
        <v>238</v>
      </c>
      <c r="R39" s="334" t="str">
        <f>IF(ISNUMBER(CoverSheet!$C$12),TEXT(CoverSheet!$C$12,"_([$-1409]d mmmm yyyy;_(@")&amp;" –"&amp;TEXT(DATE(YEAR(CoverSheet!$C$12)+10,MONTH(CoverSheet!$C$12),DAY(CoverSheet!$C$12)-1),"_([$-1409]d mmmm yyyy;_(@"),"")</f>
        <v xml:space="preserve"> 1 April 2018 – 31 March 2028</v>
      </c>
      <c r="S39" s="335"/>
      <c r="T39" s="26"/>
    </row>
    <row r="40" spans="1:20" s="62" customFormat="1" ht="18" customHeight="1">
      <c r="A40" s="89"/>
      <c r="B40" s="92"/>
      <c r="C40" s="92"/>
      <c r="D40" s="301"/>
      <c r="E40" s="301"/>
      <c r="F40" s="301"/>
      <c r="G40" s="45" t="s">
        <v>237</v>
      </c>
      <c r="H40" s="334" t="str">
        <f>IF(ISBLANK($H$4),"",$H$4)</f>
        <v/>
      </c>
      <c r="I40" s="335"/>
      <c r="J40" s="26"/>
      <c r="K40" s="96"/>
      <c r="L40" s="89"/>
      <c r="M40" s="92"/>
      <c r="N40" s="92"/>
      <c r="O40" s="92"/>
      <c r="P40" s="92"/>
      <c r="Q40" s="45" t="s">
        <v>237</v>
      </c>
      <c r="R40" s="334" t="str">
        <f>IF(ISBLANK($H$4),"",$H$4)</f>
        <v/>
      </c>
      <c r="S40" s="335"/>
      <c r="T40" s="26"/>
    </row>
    <row r="41" spans="1:20" s="62" customFormat="1" ht="21">
      <c r="A41" s="93" t="s">
        <v>516</v>
      </c>
      <c r="B41" s="92"/>
      <c r="C41" s="92"/>
      <c r="D41" s="301"/>
      <c r="E41" s="301"/>
      <c r="F41" s="301"/>
      <c r="G41" s="45"/>
      <c r="H41" s="45"/>
      <c r="I41" s="45"/>
      <c r="J41" s="26"/>
      <c r="K41" s="96"/>
      <c r="L41" s="93" t="s">
        <v>516</v>
      </c>
      <c r="M41" s="92"/>
      <c r="N41" s="92"/>
      <c r="O41" s="92"/>
      <c r="P41" s="92"/>
      <c r="Q41" s="92"/>
      <c r="R41" s="92"/>
      <c r="S41" s="45"/>
      <c r="T41" s="26"/>
    </row>
    <row r="42" spans="1:20" s="62" customFormat="1" ht="15" customHeight="1">
      <c r="A42" s="39"/>
      <c r="B42" s="92"/>
      <c r="C42" s="92"/>
      <c r="D42" s="301"/>
      <c r="E42" s="301"/>
      <c r="F42" s="301"/>
      <c r="G42" s="92"/>
      <c r="H42" s="92"/>
      <c r="I42" s="92"/>
      <c r="J42" s="26"/>
      <c r="K42" s="96"/>
      <c r="L42" s="39"/>
      <c r="M42" s="92"/>
      <c r="N42" s="92"/>
      <c r="O42" s="92"/>
      <c r="P42" s="92"/>
      <c r="Q42" s="92"/>
      <c r="R42" s="92"/>
      <c r="S42" s="92"/>
      <c r="T42" s="26"/>
    </row>
    <row r="43" spans="1:20" s="102" customFormat="1" ht="15" customHeight="1">
      <c r="A43" s="99" t="s">
        <v>217</v>
      </c>
      <c r="B43" s="99" t="s">
        <v>85</v>
      </c>
      <c r="C43" s="216" t="s">
        <v>86</v>
      </c>
      <c r="D43" s="216" t="s">
        <v>95</v>
      </c>
      <c r="E43" s="216" t="s">
        <v>216</v>
      </c>
      <c r="F43" s="216" t="s">
        <v>94</v>
      </c>
      <c r="G43" s="99" t="s">
        <v>92</v>
      </c>
      <c r="H43" s="99" t="s">
        <v>93</v>
      </c>
      <c r="I43" s="99" t="s">
        <v>192</v>
      </c>
      <c r="J43" s="100"/>
      <c r="K43" s="101"/>
      <c r="L43" s="99" t="s">
        <v>217</v>
      </c>
      <c r="M43" s="99" t="s">
        <v>85</v>
      </c>
      <c r="N43" s="215" t="s">
        <v>86</v>
      </c>
      <c r="O43" s="99" t="s">
        <v>87</v>
      </c>
      <c r="P43" s="99" t="s">
        <v>88</v>
      </c>
      <c r="Q43" s="99" t="s">
        <v>89</v>
      </c>
      <c r="R43" s="99" t="s">
        <v>90</v>
      </c>
      <c r="S43" s="99" t="s">
        <v>91</v>
      </c>
      <c r="T43" s="100"/>
    </row>
    <row r="44" spans="1:20" s="106" customFormat="1" ht="267" customHeight="1">
      <c r="A44" s="105">
        <v>48</v>
      </c>
      <c r="B44" s="98" t="s">
        <v>137</v>
      </c>
      <c r="C44" s="218" t="s">
        <v>138</v>
      </c>
      <c r="D44" s="224">
        <v>2</v>
      </c>
      <c r="E44" s="299" t="s">
        <v>669</v>
      </c>
      <c r="F44" s="209" t="s">
        <v>642</v>
      </c>
      <c r="G44" s="98" t="s">
        <v>143</v>
      </c>
      <c r="H44" s="98" t="s">
        <v>144</v>
      </c>
      <c r="I44" s="98" t="s">
        <v>145</v>
      </c>
      <c r="J44" s="103"/>
      <c r="K44" s="104"/>
      <c r="L44" s="105">
        <v>48</v>
      </c>
      <c r="M44" s="98" t="s">
        <v>137</v>
      </c>
      <c r="N44" s="214" t="s">
        <v>138</v>
      </c>
      <c r="O44" s="98" t="s">
        <v>139</v>
      </c>
      <c r="P44" s="98" t="s">
        <v>140</v>
      </c>
      <c r="Q44" s="98" t="s">
        <v>141</v>
      </c>
      <c r="R44" s="98" t="s">
        <v>142</v>
      </c>
      <c r="S44" s="98" t="s">
        <v>233</v>
      </c>
      <c r="T44" s="103"/>
    </row>
    <row r="45" spans="1:20" s="106" customFormat="1" ht="220.5">
      <c r="A45" s="105">
        <v>49</v>
      </c>
      <c r="B45" s="98" t="s">
        <v>137</v>
      </c>
      <c r="C45" s="218" t="s">
        <v>146</v>
      </c>
      <c r="D45" s="224">
        <v>2</v>
      </c>
      <c r="E45" s="299" t="s">
        <v>643</v>
      </c>
      <c r="F45" s="209" t="s">
        <v>670</v>
      </c>
      <c r="G45" s="98" t="s">
        <v>440</v>
      </c>
      <c r="H45" s="98" t="s">
        <v>144</v>
      </c>
      <c r="I45" s="98" t="s">
        <v>150</v>
      </c>
      <c r="J45" s="103"/>
      <c r="K45" s="104"/>
      <c r="L45" s="105">
        <v>49</v>
      </c>
      <c r="M45" s="98" t="s">
        <v>137</v>
      </c>
      <c r="N45" s="214" t="s">
        <v>146</v>
      </c>
      <c r="O45" s="98" t="s">
        <v>147</v>
      </c>
      <c r="P45" s="98" t="s">
        <v>148</v>
      </c>
      <c r="Q45" s="98" t="s">
        <v>149</v>
      </c>
      <c r="R45" s="98" t="s">
        <v>225</v>
      </c>
      <c r="S45" s="98" t="s">
        <v>233</v>
      </c>
      <c r="T45" s="103"/>
    </row>
    <row r="46" spans="1:20" s="106" customFormat="1" ht="409.5" customHeight="1">
      <c r="A46" s="105">
        <v>50</v>
      </c>
      <c r="B46" s="98" t="s">
        <v>137</v>
      </c>
      <c r="C46" s="218" t="s">
        <v>228</v>
      </c>
      <c r="D46" s="224">
        <v>3</v>
      </c>
      <c r="E46" s="299" t="s">
        <v>671</v>
      </c>
      <c r="F46" s="209" t="s">
        <v>644</v>
      </c>
      <c r="G46" s="98" t="s">
        <v>234</v>
      </c>
      <c r="H46" s="98" t="s">
        <v>235</v>
      </c>
      <c r="I46" s="98" t="s">
        <v>236</v>
      </c>
      <c r="J46" s="107"/>
      <c r="K46" s="104"/>
      <c r="L46" s="105">
        <v>50</v>
      </c>
      <c r="M46" s="98" t="s">
        <v>137</v>
      </c>
      <c r="N46" s="214" t="s">
        <v>228</v>
      </c>
      <c r="O46" s="98" t="s">
        <v>229</v>
      </c>
      <c r="P46" s="98" t="s">
        <v>230</v>
      </c>
      <c r="Q46" s="98" t="s">
        <v>231</v>
      </c>
      <c r="R46" s="98" t="s">
        <v>232</v>
      </c>
      <c r="S46" s="98" t="s">
        <v>233</v>
      </c>
      <c r="T46" s="107"/>
    </row>
    <row r="47" spans="1:20" s="62" customFormat="1">
      <c r="A47" s="88"/>
      <c r="B47" s="88"/>
      <c r="C47" s="88"/>
      <c r="D47" s="288"/>
      <c r="E47" s="288"/>
      <c r="F47" s="288"/>
      <c r="G47" s="88"/>
      <c r="H47" s="88"/>
      <c r="I47" s="88"/>
      <c r="J47" s="88"/>
      <c r="K47" s="61"/>
      <c r="L47" s="88"/>
      <c r="M47" s="88"/>
      <c r="N47" s="88"/>
      <c r="O47" s="88"/>
      <c r="P47" s="88"/>
      <c r="Q47" s="88"/>
      <c r="R47" s="88"/>
      <c r="S47" s="88"/>
      <c r="T47" s="88"/>
    </row>
    <row r="48" spans="1:20" s="62" customFormat="1" ht="15" customHeight="1">
      <c r="A48" s="31"/>
      <c r="B48" s="32"/>
      <c r="C48" s="32"/>
      <c r="D48" s="300"/>
      <c r="E48" s="300"/>
      <c r="F48" s="300"/>
      <c r="G48" s="32"/>
      <c r="H48" s="32"/>
      <c r="I48" s="32"/>
      <c r="J48" s="33"/>
      <c r="K48" s="96"/>
      <c r="L48" s="31"/>
      <c r="M48" s="32"/>
      <c r="N48" s="32"/>
      <c r="O48" s="32"/>
      <c r="P48" s="32"/>
      <c r="Q48" s="32"/>
      <c r="R48" s="32"/>
      <c r="S48" s="32"/>
      <c r="T48" s="33"/>
    </row>
    <row r="49" spans="1:20" s="62" customFormat="1" ht="18" customHeight="1">
      <c r="A49" s="34"/>
      <c r="B49" s="92"/>
      <c r="C49" s="92"/>
      <c r="D49" s="301"/>
      <c r="E49" s="301"/>
      <c r="F49" s="301"/>
      <c r="G49" s="45" t="s">
        <v>7</v>
      </c>
      <c r="H49" s="324" t="str">
        <f>IF(NOT(ISBLANK(CoverSheet!$C$8)),CoverSheet!$C$8,"")</f>
        <v>Alpine Energy Limited</v>
      </c>
      <c r="I49" s="324"/>
      <c r="J49" s="26"/>
      <c r="K49" s="96"/>
      <c r="L49" s="34"/>
      <c r="M49" s="92"/>
      <c r="N49" s="92"/>
      <c r="O49" s="92"/>
      <c r="P49" s="92"/>
      <c r="Q49" s="45" t="s">
        <v>7</v>
      </c>
      <c r="R49" s="324" t="str">
        <f>IF(NOT(ISBLANK(CoverSheet!$C$8)),CoverSheet!$C$8,"")</f>
        <v>Alpine Energy Limited</v>
      </c>
      <c r="S49" s="324"/>
      <c r="T49" s="26"/>
    </row>
    <row r="50" spans="1:20" s="62" customFormat="1" ht="18" customHeight="1">
      <c r="A50" s="34"/>
      <c r="B50" s="92"/>
      <c r="C50" s="92"/>
      <c r="D50" s="301"/>
      <c r="E50" s="301"/>
      <c r="F50" s="301"/>
      <c r="G50" s="45" t="s">
        <v>238</v>
      </c>
      <c r="H50" s="325" t="str">
        <f>IF(ISNUMBER(CoverSheet!$C$12),TEXT(CoverSheet!$C$12,"_([$-1409]d mmmm yyyy;_(@")&amp;" –"&amp;TEXT(DATE(YEAR(CoverSheet!$C$12)+10,MONTH(CoverSheet!$C$12),DAY(CoverSheet!$C$12)-1),"_([$-1409]d mmmm yyyy;_(@"),"")</f>
        <v xml:space="preserve"> 1 April 2018 – 31 March 2028</v>
      </c>
      <c r="I50" s="325"/>
      <c r="J50" s="26"/>
      <c r="K50" s="96"/>
      <c r="L50" s="34"/>
      <c r="M50" s="92"/>
      <c r="N50" s="92"/>
      <c r="O50" s="92"/>
      <c r="P50" s="92"/>
      <c r="Q50" s="45" t="s">
        <v>238</v>
      </c>
      <c r="R50" s="325" t="str">
        <f>IF(ISNUMBER(CoverSheet!$C$12),TEXT(CoverSheet!$C$12,"_([$-1409]d mmmm yyyy;_(@")&amp;" –"&amp;TEXT(DATE(YEAR(CoverSheet!$C$12)+10,MONTH(CoverSheet!$C$12),DAY(CoverSheet!$C$12)-1),"_([$-1409]d mmmm yyyy;_(@"),"")</f>
        <v xml:space="preserve"> 1 April 2018 – 31 March 2028</v>
      </c>
      <c r="S50" s="325"/>
      <c r="T50" s="26"/>
    </row>
    <row r="51" spans="1:20" s="62" customFormat="1" ht="18" customHeight="1">
      <c r="A51" s="89"/>
      <c r="B51" s="92"/>
      <c r="C51" s="92"/>
      <c r="D51" s="301"/>
      <c r="E51" s="301"/>
      <c r="F51" s="301"/>
      <c r="G51" s="45" t="s">
        <v>237</v>
      </c>
      <c r="H51" s="334" t="str">
        <f>IF(ISBLANK($H$4),"",$H$4)</f>
        <v/>
      </c>
      <c r="I51" s="335"/>
      <c r="J51" s="26"/>
      <c r="K51" s="96"/>
      <c r="L51" s="89"/>
      <c r="M51" s="92"/>
      <c r="N51" s="92"/>
      <c r="O51" s="92"/>
      <c r="P51" s="92"/>
      <c r="Q51" s="45" t="s">
        <v>237</v>
      </c>
      <c r="R51" s="334" t="str">
        <f>IF(ISBLANK($H$4),"",$H$4)</f>
        <v/>
      </c>
      <c r="S51" s="335"/>
      <c r="T51" s="26"/>
    </row>
    <row r="52" spans="1:20" s="62" customFormat="1" ht="21">
      <c r="A52" s="93" t="s">
        <v>516</v>
      </c>
      <c r="B52" s="92"/>
      <c r="C52" s="92"/>
      <c r="D52" s="301"/>
      <c r="E52" s="301"/>
      <c r="F52" s="301"/>
      <c r="G52" s="45"/>
      <c r="H52" s="45"/>
      <c r="I52" s="45"/>
      <c r="J52" s="26"/>
      <c r="K52" s="96"/>
      <c r="L52" s="93" t="s">
        <v>516</v>
      </c>
      <c r="M52" s="92"/>
      <c r="N52" s="92"/>
      <c r="O52" s="92"/>
      <c r="P52" s="92"/>
      <c r="Q52" s="92"/>
      <c r="R52" s="92"/>
      <c r="S52" s="45"/>
      <c r="T52" s="26"/>
    </row>
    <row r="53" spans="1:20" s="62" customFormat="1" ht="15" customHeight="1">
      <c r="A53" s="39"/>
      <c r="B53" s="92"/>
      <c r="C53" s="92"/>
      <c r="D53" s="301"/>
      <c r="E53" s="301"/>
      <c r="F53" s="301"/>
      <c r="G53" s="92"/>
      <c r="H53" s="92"/>
      <c r="I53" s="92"/>
      <c r="J53" s="26"/>
      <c r="K53" s="96"/>
      <c r="L53" s="39"/>
      <c r="M53" s="92"/>
      <c r="N53" s="92"/>
      <c r="O53" s="92"/>
      <c r="P53" s="92"/>
      <c r="Q53" s="92"/>
      <c r="R53" s="92"/>
      <c r="S53" s="92"/>
      <c r="T53" s="26"/>
    </row>
    <row r="54" spans="1:20" s="102" customFormat="1" ht="15" customHeight="1">
      <c r="A54" s="99" t="s">
        <v>217</v>
      </c>
      <c r="B54" s="99" t="s">
        <v>85</v>
      </c>
      <c r="C54" s="216" t="s">
        <v>86</v>
      </c>
      <c r="D54" s="216" t="s">
        <v>95</v>
      </c>
      <c r="E54" s="216" t="s">
        <v>216</v>
      </c>
      <c r="F54" s="216" t="s">
        <v>94</v>
      </c>
      <c r="G54" s="99" t="s">
        <v>92</v>
      </c>
      <c r="H54" s="99" t="s">
        <v>93</v>
      </c>
      <c r="I54" s="99" t="s">
        <v>192</v>
      </c>
      <c r="J54" s="100"/>
      <c r="K54" s="101"/>
      <c r="L54" s="99" t="s">
        <v>217</v>
      </c>
      <c r="M54" s="99" t="s">
        <v>85</v>
      </c>
      <c r="N54" s="215" t="s">
        <v>86</v>
      </c>
      <c r="O54" s="99" t="s">
        <v>87</v>
      </c>
      <c r="P54" s="99" t="s">
        <v>88</v>
      </c>
      <c r="Q54" s="99" t="s">
        <v>89</v>
      </c>
      <c r="R54" s="99" t="s">
        <v>90</v>
      </c>
      <c r="S54" s="99" t="s">
        <v>91</v>
      </c>
      <c r="T54" s="100"/>
    </row>
    <row r="55" spans="1:20" s="106" customFormat="1" ht="226.5" customHeight="1">
      <c r="A55" s="105">
        <v>53</v>
      </c>
      <c r="B55" s="98" t="s">
        <v>345</v>
      </c>
      <c r="C55" s="218" t="s">
        <v>346</v>
      </c>
      <c r="D55" s="224">
        <v>2</v>
      </c>
      <c r="E55" s="299" t="s">
        <v>672</v>
      </c>
      <c r="F55" s="209" t="s">
        <v>645</v>
      </c>
      <c r="G55" s="98" t="s">
        <v>351</v>
      </c>
      <c r="H55" s="98" t="s">
        <v>352</v>
      </c>
      <c r="I55" s="98" t="s">
        <v>353</v>
      </c>
      <c r="J55" s="103"/>
      <c r="K55" s="104"/>
      <c r="L55" s="105">
        <v>53</v>
      </c>
      <c r="M55" s="98" t="s">
        <v>345</v>
      </c>
      <c r="N55" s="214" t="s">
        <v>346</v>
      </c>
      <c r="O55" s="98" t="s">
        <v>347</v>
      </c>
      <c r="P55" s="98" t="s">
        <v>348</v>
      </c>
      <c r="Q55" s="98" t="s">
        <v>349</v>
      </c>
      <c r="R55" s="98" t="s">
        <v>350</v>
      </c>
      <c r="S55" s="98" t="s">
        <v>233</v>
      </c>
      <c r="T55" s="103"/>
    </row>
    <row r="56" spans="1:20" s="106" customFormat="1" ht="162" customHeight="1">
      <c r="A56" s="105">
        <v>59</v>
      </c>
      <c r="B56" s="98" t="s">
        <v>354</v>
      </c>
      <c r="C56" s="218" t="s">
        <v>355</v>
      </c>
      <c r="D56" s="224">
        <v>3</v>
      </c>
      <c r="E56" s="299" t="s">
        <v>673</v>
      </c>
      <c r="F56" s="209" t="s">
        <v>674</v>
      </c>
      <c r="G56" s="98" t="s">
        <v>441</v>
      </c>
      <c r="H56" s="98" t="s">
        <v>360</v>
      </c>
      <c r="I56" s="98" t="s">
        <v>361</v>
      </c>
      <c r="J56" s="103"/>
      <c r="K56" s="104"/>
      <c r="L56" s="105">
        <v>59</v>
      </c>
      <c r="M56" s="98" t="s">
        <v>354</v>
      </c>
      <c r="N56" s="214" t="s">
        <v>355</v>
      </c>
      <c r="O56" s="98" t="s">
        <v>356</v>
      </c>
      <c r="P56" s="98" t="s">
        <v>357</v>
      </c>
      <c r="Q56" s="98" t="s">
        <v>358</v>
      </c>
      <c r="R56" s="98" t="s">
        <v>359</v>
      </c>
      <c r="S56" s="98" t="s">
        <v>233</v>
      </c>
      <c r="T56" s="103"/>
    </row>
    <row r="57" spans="1:20" s="106" customFormat="1" ht="359.25" customHeight="1">
      <c r="A57" s="105">
        <v>62</v>
      </c>
      <c r="B57" s="98" t="s">
        <v>219</v>
      </c>
      <c r="C57" s="218" t="s">
        <v>151</v>
      </c>
      <c r="D57" s="224">
        <v>3</v>
      </c>
      <c r="E57" s="299" t="s">
        <v>675</v>
      </c>
      <c r="F57" s="209" t="s">
        <v>646</v>
      </c>
      <c r="G57" s="98" t="s">
        <v>156</v>
      </c>
      <c r="H57" s="98" t="s">
        <v>157</v>
      </c>
      <c r="I57" s="98" t="s">
        <v>158</v>
      </c>
      <c r="J57" s="103"/>
      <c r="K57" s="104"/>
      <c r="L57" s="105">
        <v>62</v>
      </c>
      <c r="M57" s="98" t="s">
        <v>219</v>
      </c>
      <c r="N57" s="214" t="s">
        <v>151</v>
      </c>
      <c r="O57" s="98" t="s">
        <v>152</v>
      </c>
      <c r="P57" s="98" t="s">
        <v>153</v>
      </c>
      <c r="Q57" s="98" t="s">
        <v>154</v>
      </c>
      <c r="R57" s="98" t="s">
        <v>155</v>
      </c>
      <c r="S57" s="98" t="s">
        <v>233</v>
      </c>
      <c r="T57" s="103"/>
    </row>
    <row r="58" spans="1:20" s="106" customFormat="1" ht="158.25" customHeight="1">
      <c r="A58" s="105">
        <v>63</v>
      </c>
      <c r="B58" s="98" t="s">
        <v>219</v>
      </c>
      <c r="C58" s="218" t="s">
        <v>362</v>
      </c>
      <c r="D58" s="224">
        <v>2</v>
      </c>
      <c r="E58" s="299" t="s">
        <v>676</v>
      </c>
      <c r="F58" s="209" t="s">
        <v>677</v>
      </c>
      <c r="G58" s="98" t="s">
        <v>442</v>
      </c>
      <c r="H58" s="98" t="s">
        <v>367</v>
      </c>
      <c r="I58" s="98" t="s">
        <v>368</v>
      </c>
      <c r="J58" s="107"/>
      <c r="K58" s="104"/>
      <c r="L58" s="105">
        <v>63</v>
      </c>
      <c r="M58" s="98" t="s">
        <v>219</v>
      </c>
      <c r="N58" s="214" t="s">
        <v>362</v>
      </c>
      <c r="O58" s="98" t="s">
        <v>363</v>
      </c>
      <c r="P58" s="98" t="s">
        <v>364</v>
      </c>
      <c r="Q58" s="98" t="s">
        <v>365</v>
      </c>
      <c r="R58" s="98" t="s">
        <v>366</v>
      </c>
      <c r="S58" s="98" t="s">
        <v>233</v>
      </c>
      <c r="T58" s="107"/>
    </row>
    <row r="59" spans="1:20" s="62" customFormat="1">
      <c r="A59" s="88"/>
      <c r="B59" s="88"/>
      <c r="C59" s="88"/>
      <c r="D59" s="288"/>
      <c r="E59" s="288"/>
      <c r="F59" s="288"/>
      <c r="G59" s="88"/>
      <c r="H59" s="88"/>
      <c r="I59" s="88"/>
      <c r="J59" s="88"/>
      <c r="K59" s="61"/>
      <c r="L59" s="88"/>
      <c r="M59" s="88"/>
      <c r="N59" s="88"/>
      <c r="O59" s="88"/>
      <c r="P59" s="88"/>
      <c r="Q59" s="88"/>
      <c r="R59" s="88"/>
      <c r="S59" s="88"/>
      <c r="T59" s="88"/>
    </row>
    <row r="60" spans="1:20" s="62" customFormat="1" ht="15" customHeight="1">
      <c r="A60" s="31"/>
      <c r="B60" s="32"/>
      <c r="C60" s="32"/>
      <c r="D60" s="300"/>
      <c r="E60" s="300"/>
      <c r="F60" s="300"/>
      <c r="G60" s="32"/>
      <c r="H60" s="32"/>
      <c r="I60" s="32"/>
      <c r="J60" s="33"/>
      <c r="K60" s="96"/>
      <c r="L60" s="31"/>
      <c r="M60" s="32"/>
      <c r="N60" s="32"/>
      <c r="O60" s="32"/>
      <c r="P60" s="32"/>
      <c r="Q60" s="32"/>
      <c r="R60" s="32"/>
      <c r="S60" s="32"/>
      <c r="T60" s="33"/>
    </row>
    <row r="61" spans="1:20" s="62" customFormat="1" ht="18" customHeight="1">
      <c r="A61" s="34"/>
      <c r="B61" s="92"/>
      <c r="C61" s="92"/>
      <c r="D61" s="301"/>
      <c r="E61" s="301"/>
      <c r="F61" s="301"/>
      <c r="G61" s="45" t="s">
        <v>7</v>
      </c>
      <c r="H61" s="324" t="str">
        <f>IF(NOT(ISBLANK(CoverSheet!$C$8)),CoverSheet!$C$8,"")</f>
        <v>Alpine Energy Limited</v>
      </c>
      <c r="I61" s="324"/>
      <c r="J61" s="26"/>
      <c r="K61" s="96"/>
      <c r="L61" s="34"/>
      <c r="M61" s="92"/>
      <c r="N61" s="92"/>
      <c r="O61" s="92"/>
      <c r="P61" s="92"/>
      <c r="Q61" s="45" t="s">
        <v>7</v>
      </c>
      <c r="R61" s="336" t="str">
        <f>IF(NOT(ISBLANK(CoverSheet!$C$8)),CoverSheet!$C$8,"")</f>
        <v>Alpine Energy Limited</v>
      </c>
      <c r="S61" s="337"/>
      <c r="T61" s="26"/>
    </row>
    <row r="62" spans="1:20" s="62" customFormat="1" ht="18" customHeight="1">
      <c r="A62" s="34"/>
      <c r="B62" s="92"/>
      <c r="C62" s="92"/>
      <c r="D62" s="301"/>
      <c r="E62" s="301"/>
      <c r="F62" s="301"/>
      <c r="G62" s="45" t="s">
        <v>238</v>
      </c>
      <c r="H62" s="325" t="str">
        <f>IF(ISNUMBER(CoverSheet!$C$12),TEXT(CoverSheet!$C$12,"_([$-1409]d mmmm yyyy;_(@")&amp;" –"&amp;TEXT(DATE(YEAR(CoverSheet!$C$12)+10,MONTH(CoverSheet!$C$12),DAY(CoverSheet!$C$12)-1),"_([$-1409]d mmmm yyyy;_(@"),"")</f>
        <v xml:space="preserve"> 1 April 2018 – 31 March 2028</v>
      </c>
      <c r="I62" s="325"/>
      <c r="J62" s="26"/>
      <c r="K62" s="96"/>
      <c r="L62" s="34"/>
      <c r="M62" s="92"/>
      <c r="N62" s="92"/>
      <c r="O62" s="92"/>
      <c r="P62" s="92"/>
      <c r="Q62" s="45" t="s">
        <v>238</v>
      </c>
      <c r="R62" s="334" t="str">
        <f>IF(ISNUMBER(CoverSheet!$C$12),TEXT(CoverSheet!$C$12,"_([$-1409]d mmmm yyyy;_(@")&amp;" –"&amp;TEXT(DATE(YEAR(CoverSheet!$C$12)+10,MONTH(CoverSheet!$C$12),DAY(CoverSheet!$C$12)-1),"_([$-1409]d mmmm yyyy;_(@"),"")</f>
        <v xml:space="preserve"> 1 April 2018 – 31 March 2028</v>
      </c>
      <c r="S62" s="335"/>
      <c r="T62" s="26"/>
    </row>
    <row r="63" spans="1:20" s="62" customFormat="1" ht="18" customHeight="1">
      <c r="A63" s="89"/>
      <c r="B63" s="92"/>
      <c r="C63" s="92"/>
      <c r="D63" s="301"/>
      <c r="E63" s="301"/>
      <c r="F63" s="301"/>
      <c r="G63" s="45" t="s">
        <v>237</v>
      </c>
      <c r="H63" s="334" t="str">
        <f>IF(ISBLANK($H$4),"",$H$4)</f>
        <v/>
      </c>
      <c r="I63" s="335"/>
      <c r="J63" s="26"/>
      <c r="K63" s="96"/>
      <c r="L63" s="89"/>
      <c r="M63" s="92"/>
      <c r="N63" s="92"/>
      <c r="O63" s="92"/>
      <c r="P63" s="92"/>
      <c r="Q63" s="45" t="s">
        <v>237</v>
      </c>
      <c r="R63" s="334" t="str">
        <f>IF(ISBLANK($H$4),"",$H$4)</f>
        <v/>
      </c>
      <c r="S63" s="335"/>
      <c r="T63" s="26"/>
    </row>
    <row r="64" spans="1:20" s="62" customFormat="1" ht="21">
      <c r="A64" s="93" t="s">
        <v>516</v>
      </c>
      <c r="B64" s="92"/>
      <c r="C64" s="92"/>
      <c r="D64" s="301"/>
      <c r="E64" s="301"/>
      <c r="F64" s="301"/>
      <c r="G64" s="45"/>
      <c r="H64" s="45"/>
      <c r="I64" s="45"/>
      <c r="J64" s="26"/>
      <c r="K64" s="96"/>
      <c r="L64" s="93" t="s">
        <v>516</v>
      </c>
      <c r="M64" s="92"/>
      <c r="N64" s="92"/>
      <c r="O64" s="92"/>
      <c r="P64" s="92"/>
      <c r="Q64" s="92"/>
      <c r="R64" s="92"/>
      <c r="S64" s="45"/>
      <c r="T64" s="26"/>
    </row>
    <row r="65" spans="1:20" s="62" customFormat="1" ht="15" customHeight="1">
      <c r="A65" s="39"/>
      <c r="B65" s="92"/>
      <c r="C65" s="92"/>
      <c r="D65" s="301"/>
      <c r="E65" s="301"/>
      <c r="F65" s="301"/>
      <c r="G65" s="92"/>
      <c r="H65" s="92"/>
      <c r="I65" s="92"/>
      <c r="J65" s="26"/>
      <c r="K65" s="96"/>
      <c r="L65" s="39"/>
      <c r="M65" s="92"/>
      <c r="N65" s="92"/>
      <c r="O65" s="92"/>
      <c r="P65" s="92"/>
      <c r="Q65" s="92"/>
      <c r="R65" s="92"/>
      <c r="S65" s="92"/>
      <c r="T65" s="26"/>
    </row>
    <row r="66" spans="1:20" s="102" customFormat="1" ht="15" customHeight="1">
      <c r="A66" s="99" t="s">
        <v>217</v>
      </c>
      <c r="B66" s="99" t="s">
        <v>85</v>
      </c>
      <c r="C66" s="216" t="s">
        <v>86</v>
      </c>
      <c r="D66" s="216" t="s">
        <v>95</v>
      </c>
      <c r="E66" s="216" t="s">
        <v>216</v>
      </c>
      <c r="F66" s="216" t="s">
        <v>94</v>
      </c>
      <c r="G66" s="99" t="s">
        <v>92</v>
      </c>
      <c r="H66" s="99" t="s">
        <v>93</v>
      </c>
      <c r="I66" s="99" t="s">
        <v>192</v>
      </c>
      <c r="J66" s="100"/>
      <c r="K66" s="101"/>
      <c r="L66" s="99" t="s">
        <v>217</v>
      </c>
      <c r="M66" s="99" t="s">
        <v>85</v>
      </c>
      <c r="N66" s="215" t="s">
        <v>86</v>
      </c>
      <c r="O66" s="99" t="s">
        <v>87</v>
      </c>
      <c r="P66" s="99" t="s">
        <v>88</v>
      </c>
      <c r="Q66" s="99" t="s">
        <v>89</v>
      </c>
      <c r="R66" s="99" t="s">
        <v>90</v>
      </c>
      <c r="S66" s="99" t="s">
        <v>91</v>
      </c>
      <c r="T66" s="100"/>
    </row>
    <row r="67" spans="1:20" s="106" customFormat="1" ht="163.5" customHeight="1">
      <c r="A67" s="105">
        <v>64</v>
      </c>
      <c r="B67" s="98" t="s">
        <v>219</v>
      </c>
      <c r="C67" s="218" t="s">
        <v>159</v>
      </c>
      <c r="D67" s="224">
        <v>2</v>
      </c>
      <c r="E67" s="299" t="s">
        <v>678</v>
      </c>
      <c r="F67" s="209" t="s">
        <v>679</v>
      </c>
      <c r="G67" s="98" t="s">
        <v>164</v>
      </c>
      <c r="H67" s="98" t="s">
        <v>165</v>
      </c>
      <c r="I67" s="98" t="s">
        <v>166</v>
      </c>
      <c r="J67" s="103"/>
      <c r="K67" s="104"/>
      <c r="L67" s="105">
        <v>64</v>
      </c>
      <c r="M67" s="98" t="s">
        <v>219</v>
      </c>
      <c r="N67" s="214" t="s">
        <v>159</v>
      </c>
      <c r="O67" s="98" t="s">
        <v>160</v>
      </c>
      <c r="P67" s="98" t="s">
        <v>161</v>
      </c>
      <c r="Q67" s="98" t="s">
        <v>162</v>
      </c>
      <c r="R67" s="98" t="s">
        <v>163</v>
      </c>
      <c r="S67" s="98" t="s">
        <v>233</v>
      </c>
      <c r="T67" s="103"/>
    </row>
    <row r="68" spans="1:20" s="106" customFormat="1" ht="242.25" customHeight="1">
      <c r="A68" s="105">
        <v>69</v>
      </c>
      <c r="B68" s="98" t="s">
        <v>369</v>
      </c>
      <c r="C68" s="218" t="s">
        <v>370</v>
      </c>
      <c r="D68" s="224">
        <v>3</v>
      </c>
      <c r="E68" s="299" t="s">
        <v>680</v>
      </c>
      <c r="F68" s="209" t="s">
        <v>647</v>
      </c>
      <c r="G68" s="98" t="s">
        <v>443</v>
      </c>
      <c r="H68" s="98" t="s">
        <v>375</v>
      </c>
      <c r="I68" s="98" t="s">
        <v>376</v>
      </c>
      <c r="J68" s="103"/>
      <c r="K68" s="104"/>
      <c r="L68" s="105">
        <v>69</v>
      </c>
      <c r="M68" s="98" t="s">
        <v>369</v>
      </c>
      <c r="N68" s="214" t="s">
        <v>370</v>
      </c>
      <c r="O68" s="98" t="s">
        <v>371</v>
      </c>
      <c r="P68" s="98" t="s">
        <v>372</v>
      </c>
      <c r="Q68" s="98" t="s">
        <v>373</v>
      </c>
      <c r="R68" s="98" t="s">
        <v>374</v>
      </c>
      <c r="S68" s="98" t="s">
        <v>233</v>
      </c>
      <c r="T68" s="103"/>
    </row>
    <row r="69" spans="1:20" s="106" customFormat="1" ht="167.25" customHeight="1">
      <c r="A69" s="105">
        <v>79</v>
      </c>
      <c r="B69" s="98" t="s">
        <v>167</v>
      </c>
      <c r="C69" s="218" t="s">
        <v>168</v>
      </c>
      <c r="D69" s="224">
        <v>2</v>
      </c>
      <c r="E69" s="299" t="s">
        <v>681</v>
      </c>
      <c r="F69" s="209" t="s">
        <v>648</v>
      </c>
      <c r="G69" s="98" t="s">
        <v>171</v>
      </c>
      <c r="H69" s="98" t="s">
        <v>172</v>
      </c>
      <c r="I69" s="98" t="s">
        <v>173</v>
      </c>
      <c r="J69" s="103"/>
      <c r="K69" s="104"/>
      <c r="L69" s="105">
        <v>79</v>
      </c>
      <c r="M69" s="98" t="s">
        <v>167</v>
      </c>
      <c r="N69" s="214" t="s">
        <v>168</v>
      </c>
      <c r="O69" s="98" t="s">
        <v>221</v>
      </c>
      <c r="P69" s="98" t="s">
        <v>222</v>
      </c>
      <c r="Q69" s="98" t="s">
        <v>169</v>
      </c>
      <c r="R69" s="98" t="s">
        <v>170</v>
      </c>
      <c r="S69" s="98" t="s">
        <v>233</v>
      </c>
      <c r="T69" s="103"/>
    </row>
    <row r="70" spans="1:20" s="106" customFormat="1" ht="204" customHeight="1">
      <c r="A70" s="105">
        <v>82</v>
      </c>
      <c r="B70" s="98" t="s">
        <v>174</v>
      </c>
      <c r="C70" s="218" t="s">
        <v>204</v>
      </c>
      <c r="D70" s="224">
        <v>2</v>
      </c>
      <c r="E70" s="299" t="s">
        <v>682</v>
      </c>
      <c r="F70" s="209" t="s">
        <v>649</v>
      </c>
      <c r="G70" s="98" t="s">
        <v>444</v>
      </c>
      <c r="H70" s="98" t="s">
        <v>209</v>
      </c>
      <c r="I70" s="98" t="s">
        <v>210</v>
      </c>
      <c r="J70" s="107"/>
      <c r="K70" s="104"/>
      <c r="L70" s="105">
        <v>82</v>
      </c>
      <c r="M70" s="98" t="s">
        <v>174</v>
      </c>
      <c r="N70" s="214" t="s">
        <v>204</v>
      </c>
      <c r="O70" s="98" t="s">
        <v>205</v>
      </c>
      <c r="P70" s="98" t="s">
        <v>206</v>
      </c>
      <c r="Q70" s="98" t="s">
        <v>207</v>
      </c>
      <c r="R70" s="98" t="s">
        <v>208</v>
      </c>
      <c r="S70" s="98" t="s">
        <v>233</v>
      </c>
      <c r="T70" s="107"/>
    </row>
    <row r="71" spans="1:20" s="62" customFormat="1">
      <c r="A71" s="88"/>
      <c r="B71" s="88"/>
      <c r="C71" s="88"/>
      <c r="D71" s="288"/>
      <c r="E71" s="303"/>
      <c r="F71" s="288"/>
      <c r="G71" s="88"/>
      <c r="H71" s="88"/>
      <c r="I71" s="88"/>
      <c r="J71" s="88"/>
      <c r="K71" s="61"/>
      <c r="L71" s="88"/>
      <c r="M71" s="88"/>
      <c r="N71" s="88"/>
      <c r="O71" s="88"/>
      <c r="P71" s="88"/>
      <c r="Q71" s="88"/>
      <c r="R71" s="88"/>
      <c r="S71" s="88"/>
      <c r="T71" s="88"/>
    </row>
    <row r="72" spans="1:20" s="62" customFormat="1" ht="15" customHeight="1">
      <c r="A72" s="31"/>
      <c r="B72" s="32"/>
      <c r="C72" s="32"/>
      <c r="D72" s="300"/>
      <c r="E72" s="300"/>
      <c r="F72" s="300"/>
      <c r="G72" s="32"/>
      <c r="H72" s="32"/>
      <c r="I72" s="32"/>
      <c r="J72" s="33"/>
      <c r="K72" s="96"/>
      <c r="L72" s="31"/>
      <c r="M72" s="32"/>
      <c r="N72" s="32"/>
      <c r="O72" s="32"/>
      <c r="P72" s="32"/>
      <c r="Q72" s="32"/>
      <c r="R72" s="32"/>
      <c r="S72" s="32"/>
      <c r="T72" s="33"/>
    </row>
    <row r="73" spans="1:20" s="62" customFormat="1" ht="18" customHeight="1">
      <c r="A73" s="34"/>
      <c r="B73" s="92"/>
      <c r="C73" s="92"/>
      <c r="D73" s="301"/>
      <c r="E73" s="301"/>
      <c r="F73" s="301"/>
      <c r="G73" s="45" t="s">
        <v>7</v>
      </c>
      <c r="H73" s="324" t="str">
        <f>IF(NOT(ISBLANK(CoverSheet!$C$8)),CoverSheet!$C$8,"")</f>
        <v>Alpine Energy Limited</v>
      </c>
      <c r="I73" s="324"/>
      <c r="J73" s="26"/>
      <c r="K73" s="96"/>
      <c r="L73" s="34"/>
      <c r="M73" s="92"/>
      <c r="N73" s="92"/>
      <c r="O73" s="92"/>
      <c r="P73" s="92"/>
      <c r="Q73" s="45" t="s">
        <v>7</v>
      </c>
      <c r="R73" s="336" t="str">
        <f>IF(NOT(ISBLANK(CoverSheet!$C$8)),CoverSheet!$C$8,"")</f>
        <v>Alpine Energy Limited</v>
      </c>
      <c r="S73" s="337"/>
      <c r="T73" s="26"/>
    </row>
    <row r="74" spans="1:20" s="62" customFormat="1" ht="18" customHeight="1">
      <c r="A74" s="34"/>
      <c r="B74" s="92"/>
      <c r="C74" s="92"/>
      <c r="D74" s="301"/>
      <c r="E74" s="301"/>
      <c r="F74" s="301"/>
      <c r="G74" s="45" t="s">
        <v>238</v>
      </c>
      <c r="H74" s="325" t="str">
        <f>IF(ISNUMBER(CoverSheet!$C$12),TEXT(CoverSheet!$C$12,"_([$-1409]d mmmm yyyy;_(@")&amp;" –"&amp;TEXT(DATE(YEAR(CoverSheet!$C$12)+10,MONTH(CoverSheet!$C$12),DAY(CoverSheet!$C$12)-1),"_([$-1409]d mmmm yyyy;_(@"),"")</f>
        <v xml:space="preserve"> 1 April 2018 – 31 March 2028</v>
      </c>
      <c r="I74" s="325"/>
      <c r="J74" s="26"/>
      <c r="K74" s="96"/>
      <c r="L74" s="34"/>
      <c r="M74" s="92"/>
      <c r="N74" s="92"/>
      <c r="O74" s="92"/>
      <c r="P74" s="92"/>
      <c r="Q74" s="45" t="s">
        <v>238</v>
      </c>
      <c r="R74" s="334" t="str">
        <f>IF(ISNUMBER(CoverSheet!$C$12),TEXT(CoverSheet!$C$12,"_([$-1409]d mmmm yyyy;_(@")&amp;" –"&amp;TEXT(DATE(YEAR(CoverSheet!$C$12)+10,MONTH(CoverSheet!$C$12),DAY(CoverSheet!$C$12)-1),"_([$-1409]d mmmm yyyy;_(@"),"")</f>
        <v xml:space="preserve"> 1 April 2018 – 31 March 2028</v>
      </c>
      <c r="S74" s="335"/>
      <c r="T74" s="26"/>
    </row>
    <row r="75" spans="1:20" s="62" customFormat="1" ht="18" customHeight="1">
      <c r="A75" s="89"/>
      <c r="B75" s="92"/>
      <c r="C75" s="92"/>
      <c r="D75" s="301"/>
      <c r="E75" s="301"/>
      <c r="F75" s="301"/>
      <c r="G75" s="45" t="s">
        <v>237</v>
      </c>
      <c r="H75" s="334" t="str">
        <f>IF(ISBLANK($H$4),"",$H$4)</f>
        <v/>
      </c>
      <c r="I75" s="335"/>
      <c r="J75" s="26"/>
      <c r="K75" s="96"/>
      <c r="L75" s="89"/>
      <c r="M75" s="92"/>
      <c r="N75" s="92"/>
      <c r="O75" s="92"/>
      <c r="P75" s="92"/>
      <c r="Q75" s="45" t="s">
        <v>237</v>
      </c>
      <c r="R75" s="334" t="str">
        <f>IF(ISBLANK($H$4),"",$H$4)</f>
        <v/>
      </c>
      <c r="S75" s="335"/>
      <c r="T75" s="26"/>
    </row>
    <row r="76" spans="1:20" s="62" customFormat="1" ht="21">
      <c r="A76" s="93" t="s">
        <v>516</v>
      </c>
      <c r="B76" s="92"/>
      <c r="C76" s="92"/>
      <c r="D76" s="301"/>
      <c r="E76" s="301"/>
      <c r="F76" s="301"/>
      <c r="G76" s="45"/>
      <c r="H76" s="45"/>
      <c r="I76" s="45"/>
      <c r="J76" s="26"/>
      <c r="K76" s="96"/>
      <c r="L76" s="93" t="s">
        <v>516</v>
      </c>
      <c r="M76" s="92"/>
      <c r="N76" s="92"/>
      <c r="O76" s="92"/>
      <c r="P76" s="92"/>
      <c r="Q76" s="92"/>
      <c r="R76" s="92"/>
      <c r="S76" s="45"/>
      <c r="T76" s="26"/>
    </row>
    <row r="77" spans="1:20" s="62" customFormat="1" ht="15" customHeight="1">
      <c r="A77" s="39"/>
      <c r="B77" s="92"/>
      <c r="C77" s="92"/>
      <c r="D77" s="301"/>
      <c r="E77" s="301"/>
      <c r="F77" s="301"/>
      <c r="G77" s="92"/>
      <c r="H77" s="92"/>
      <c r="I77" s="92"/>
      <c r="J77" s="26"/>
      <c r="K77" s="96"/>
      <c r="L77" s="39"/>
      <c r="M77" s="92"/>
      <c r="N77" s="92"/>
      <c r="O77" s="92"/>
      <c r="P77" s="92"/>
      <c r="Q77" s="92"/>
      <c r="R77" s="92"/>
      <c r="S77" s="92"/>
      <c r="T77" s="26"/>
    </row>
    <row r="78" spans="1:20" s="102" customFormat="1" ht="15" customHeight="1">
      <c r="A78" s="99" t="s">
        <v>217</v>
      </c>
      <c r="B78" s="99" t="s">
        <v>85</v>
      </c>
      <c r="C78" s="216" t="s">
        <v>86</v>
      </c>
      <c r="D78" s="216" t="s">
        <v>95</v>
      </c>
      <c r="E78" s="216" t="s">
        <v>216</v>
      </c>
      <c r="F78" s="216" t="s">
        <v>94</v>
      </c>
      <c r="G78" s="99" t="s">
        <v>92</v>
      </c>
      <c r="H78" s="99" t="s">
        <v>93</v>
      </c>
      <c r="I78" s="99" t="s">
        <v>192</v>
      </c>
      <c r="J78" s="100"/>
      <c r="K78" s="101"/>
      <c r="L78" s="99" t="s">
        <v>217</v>
      </c>
      <c r="M78" s="99" t="s">
        <v>85</v>
      </c>
      <c r="N78" s="215" t="s">
        <v>86</v>
      </c>
      <c r="O78" s="99" t="s">
        <v>87</v>
      </c>
      <c r="P78" s="99" t="s">
        <v>88</v>
      </c>
      <c r="Q78" s="99" t="s">
        <v>89</v>
      </c>
      <c r="R78" s="99" t="s">
        <v>90</v>
      </c>
      <c r="S78" s="99" t="s">
        <v>91</v>
      </c>
      <c r="T78" s="100"/>
    </row>
    <row r="79" spans="1:20" s="106" customFormat="1" ht="207" customHeight="1">
      <c r="A79" s="105">
        <v>88</v>
      </c>
      <c r="B79" s="98" t="s">
        <v>377</v>
      </c>
      <c r="C79" s="218" t="s">
        <v>378</v>
      </c>
      <c r="D79" s="224">
        <v>3</v>
      </c>
      <c r="E79" s="299" t="s">
        <v>683</v>
      </c>
      <c r="F79" s="209" t="s">
        <v>684</v>
      </c>
      <c r="G79" s="98" t="s">
        <v>445</v>
      </c>
      <c r="H79" s="98" t="s">
        <v>383</v>
      </c>
      <c r="I79" s="98" t="s">
        <v>384</v>
      </c>
      <c r="J79" s="103"/>
      <c r="K79" s="104"/>
      <c r="L79" s="105">
        <v>88</v>
      </c>
      <c r="M79" s="98" t="s">
        <v>377</v>
      </c>
      <c r="N79" s="214" t="s">
        <v>378</v>
      </c>
      <c r="O79" s="98" t="s">
        <v>379</v>
      </c>
      <c r="P79" s="98" t="s">
        <v>380</v>
      </c>
      <c r="Q79" s="98" t="s">
        <v>381</v>
      </c>
      <c r="R79" s="98" t="s">
        <v>382</v>
      </c>
      <c r="S79" s="98" t="s">
        <v>233</v>
      </c>
      <c r="T79" s="103"/>
    </row>
    <row r="80" spans="1:20" s="106" customFormat="1" ht="227.25" customHeight="1">
      <c r="A80" s="105">
        <v>91</v>
      </c>
      <c r="B80" s="98" t="s">
        <v>377</v>
      </c>
      <c r="C80" s="218" t="s">
        <v>211</v>
      </c>
      <c r="D80" s="224">
        <v>2</v>
      </c>
      <c r="E80" s="299" t="s">
        <v>686</v>
      </c>
      <c r="F80" s="209" t="s">
        <v>685</v>
      </c>
      <c r="G80" s="98" t="s">
        <v>446</v>
      </c>
      <c r="H80" s="98" t="s">
        <v>175</v>
      </c>
      <c r="I80" s="98" t="s">
        <v>176</v>
      </c>
      <c r="J80" s="103"/>
      <c r="K80" s="104"/>
      <c r="L80" s="105">
        <v>91</v>
      </c>
      <c r="M80" s="98" t="s">
        <v>377</v>
      </c>
      <c r="N80" s="214" t="s">
        <v>211</v>
      </c>
      <c r="O80" s="98" t="s">
        <v>212</v>
      </c>
      <c r="P80" s="98" t="s">
        <v>213</v>
      </c>
      <c r="Q80" s="98" t="s">
        <v>214</v>
      </c>
      <c r="R80" s="98" t="s">
        <v>215</v>
      </c>
      <c r="S80" s="98" t="s">
        <v>233</v>
      </c>
      <c r="T80" s="103"/>
    </row>
    <row r="81" spans="1:20" s="106" customFormat="1" ht="253.5" customHeight="1">
      <c r="A81" s="105">
        <v>95</v>
      </c>
      <c r="B81" s="98" t="s">
        <v>385</v>
      </c>
      <c r="C81" s="218" t="s">
        <v>386</v>
      </c>
      <c r="D81" s="224">
        <v>2</v>
      </c>
      <c r="E81" s="299" t="s">
        <v>687</v>
      </c>
      <c r="F81" s="209" t="s">
        <v>650</v>
      </c>
      <c r="G81" s="98" t="s">
        <v>391</v>
      </c>
      <c r="H81" s="98" t="s">
        <v>392</v>
      </c>
      <c r="I81" s="98" t="s">
        <v>393</v>
      </c>
      <c r="J81" s="103"/>
      <c r="K81" s="104"/>
      <c r="L81" s="105">
        <v>95</v>
      </c>
      <c r="M81" s="98" t="s">
        <v>385</v>
      </c>
      <c r="N81" s="214" t="s">
        <v>386</v>
      </c>
      <c r="O81" s="98" t="s">
        <v>387</v>
      </c>
      <c r="P81" s="98" t="s">
        <v>388</v>
      </c>
      <c r="Q81" s="98" t="s">
        <v>389</v>
      </c>
      <c r="R81" s="98" t="s">
        <v>390</v>
      </c>
      <c r="S81" s="98" t="s">
        <v>233</v>
      </c>
      <c r="T81" s="103"/>
    </row>
    <row r="82" spans="1:20" s="106" customFormat="1" ht="214.5" customHeight="1">
      <c r="A82" s="105">
        <v>99</v>
      </c>
      <c r="B82" s="98" t="s">
        <v>177</v>
      </c>
      <c r="C82" s="218" t="s">
        <v>178</v>
      </c>
      <c r="D82" s="224">
        <v>2</v>
      </c>
      <c r="E82" s="299" t="s">
        <v>688</v>
      </c>
      <c r="F82" s="209" t="s">
        <v>689</v>
      </c>
      <c r="G82" s="98" t="s">
        <v>182</v>
      </c>
      <c r="H82" s="98" t="s">
        <v>490</v>
      </c>
      <c r="I82" s="98" t="s">
        <v>183</v>
      </c>
      <c r="J82" s="107"/>
      <c r="K82" s="104"/>
      <c r="L82" s="105">
        <v>99</v>
      </c>
      <c r="M82" s="98" t="s">
        <v>177</v>
      </c>
      <c r="N82" s="214" t="s">
        <v>178</v>
      </c>
      <c r="O82" s="98" t="s">
        <v>179</v>
      </c>
      <c r="P82" s="98" t="s">
        <v>180</v>
      </c>
      <c r="Q82" s="98" t="s">
        <v>181</v>
      </c>
      <c r="R82" s="98" t="s">
        <v>226</v>
      </c>
      <c r="S82" s="98" t="s">
        <v>233</v>
      </c>
      <c r="T82" s="107"/>
    </row>
    <row r="83" spans="1:20" s="62" customFormat="1">
      <c r="A83" s="88"/>
      <c r="B83" s="88"/>
      <c r="C83" s="88"/>
      <c r="D83" s="288"/>
      <c r="E83" s="288"/>
      <c r="F83" s="288"/>
      <c r="G83" s="88"/>
      <c r="H83" s="88"/>
      <c r="I83" s="88"/>
      <c r="J83" s="88"/>
      <c r="K83" s="61"/>
      <c r="L83" s="88"/>
      <c r="M83" s="88"/>
      <c r="N83" s="88"/>
      <c r="O83" s="88"/>
      <c r="P83" s="88"/>
      <c r="Q83" s="88"/>
      <c r="R83" s="88"/>
      <c r="S83" s="88"/>
      <c r="T83" s="88"/>
    </row>
    <row r="84" spans="1:20" s="62" customFormat="1" ht="15" customHeight="1">
      <c r="A84" s="31"/>
      <c r="B84" s="32"/>
      <c r="C84" s="32"/>
      <c r="D84" s="300"/>
      <c r="E84" s="300"/>
      <c r="F84" s="300"/>
      <c r="G84" s="32"/>
      <c r="H84" s="32"/>
      <c r="I84" s="32"/>
      <c r="J84" s="33"/>
      <c r="K84" s="96"/>
      <c r="L84" s="31"/>
      <c r="M84" s="32"/>
      <c r="N84" s="32"/>
      <c r="O84" s="32"/>
      <c r="P84" s="32"/>
      <c r="Q84" s="32"/>
      <c r="R84" s="32"/>
      <c r="S84" s="32"/>
      <c r="T84" s="33"/>
    </row>
    <row r="85" spans="1:20" s="62" customFormat="1" ht="18" customHeight="1">
      <c r="A85" s="34"/>
      <c r="B85" s="92"/>
      <c r="C85" s="92"/>
      <c r="D85" s="301"/>
      <c r="E85" s="301"/>
      <c r="F85" s="301"/>
      <c r="G85" s="45" t="s">
        <v>7</v>
      </c>
      <c r="H85" s="324" t="str">
        <f>IF(NOT(ISBLANK(CoverSheet!$C$8)),CoverSheet!$C$8,"")</f>
        <v>Alpine Energy Limited</v>
      </c>
      <c r="I85" s="324"/>
      <c r="J85" s="26"/>
      <c r="K85" s="96"/>
      <c r="L85" s="34"/>
      <c r="M85" s="92"/>
      <c r="N85" s="92"/>
      <c r="O85" s="92"/>
      <c r="P85" s="92"/>
      <c r="Q85" s="45" t="s">
        <v>7</v>
      </c>
      <c r="R85" s="336" t="str">
        <f>IF(NOT(ISBLANK(CoverSheet!$C$8)),CoverSheet!$C$8,"")</f>
        <v>Alpine Energy Limited</v>
      </c>
      <c r="S85" s="337"/>
      <c r="T85" s="26"/>
    </row>
    <row r="86" spans="1:20" s="62" customFormat="1" ht="18" customHeight="1">
      <c r="A86" s="34"/>
      <c r="B86" s="92"/>
      <c r="C86" s="92"/>
      <c r="D86" s="301"/>
      <c r="E86" s="301"/>
      <c r="F86" s="301"/>
      <c r="G86" s="45" t="s">
        <v>238</v>
      </c>
      <c r="H86" s="325" t="str">
        <f>IF(ISNUMBER(CoverSheet!$C$12),TEXT(CoverSheet!$C$12,"_([$-1409]d mmmm yyyy;_(@")&amp;" –"&amp;TEXT(DATE(YEAR(CoverSheet!$C$12)+10,MONTH(CoverSheet!$C$12),DAY(CoverSheet!$C$12)-1),"_([$-1409]d mmmm yyyy;_(@"),"")</f>
        <v xml:space="preserve"> 1 April 2018 – 31 March 2028</v>
      </c>
      <c r="I86" s="325"/>
      <c r="J86" s="26"/>
      <c r="K86" s="96"/>
      <c r="L86" s="34"/>
      <c r="M86" s="92"/>
      <c r="N86" s="92"/>
      <c r="O86" s="92"/>
      <c r="P86" s="92"/>
      <c r="Q86" s="45" t="s">
        <v>238</v>
      </c>
      <c r="R86" s="334" t="str">
        <f>IF(ISNUMBER(CoverSheet!$C$12),TEXT(CoverSheet!$C$12,"_([$-1409]d mmmm yyyy;_(@")&amp;" –"&amp;TEXT(DATE(YEAR(CoverSheet!$C$12)+10,MONTH(CoverSheet!$C$12),DAY(CoverSheet!$C$12)-1),"_([$-1409]d mmmm yyyy;_(@"),"")</f>
        <v xml:space="preserve"> 1 April 2018 – 31 March 2028</v>
      </c>
      <c r="S86" s="335"/>
      <c r="T86" s="26"/>
    </row>
    <row r="87" spans="1:20" s="62" customFormat="1" ht="18" customHeight="1">
      <c r="A87" s="89"/>
      <c r="B87" s="92"/>
      <c r="C87" s="92"/>
      <c r="D87" s="301"/>
      <c r="E87" s="301"/>
      <c r="F87" s="301"/>
      <c r="G87" s="45" t="s">
        <v>237</v>
      </c>
      <c r="H87" s="334" t="str">
        <f>IF(ISBLANK($H$4),"",$H$4)</f>
        <v/>
      </c>
      <c r="I87" s="335"/>
      <c r="J87" s="26"/>
      <c r="K87" s="96"/>
      <c r="L87" s="89"/>
      <c r="M87" s="92"/>
      <c r="N87" s="92"/>
      <c r="O87" s="92"/>
      <c r="P87" s="92"/>
      <c r="Q87" s="45" t="s">
        <v>237</v>
      </c>
      <c r="R87" s="334" t="str">
        <f>IF(ISBLANK($H$4),"",$H$4)</f>
        <v/>
      </c>
      <c r="S87" s="335"/>
      <c r="T87" s="26"/>
    </row>
    <row r="88" spans="1:20" s="62" customFormat="1" ht="21">
      <c r="A88" s="93" t="s">
        <v>516</v>
      </c>
      <c r="B88" s="92"/>
      <c r="C88" s="92"/>
      <c r="D88" s="301"/>
      <c r="E88" s="301"/>
      <c r="F88" s="301"/>
      <c r="G88" s="45"/>
      <c r="H88" s="45"/>
      <c r="I88" s="45"/>
      <c r="J88" s="26"/>
      <c r="K88" s="96"/>
      <c r="L88" s="93" t="s">
        <v>516</v>
      </c>
      <c r="M88" s="92"/>
      <c r="N88" s="92"/>
      <c r="O88" s="92"/>
      <c r="P88" s="92"/>
      <c r="Q88" s="92"/>
      <c r="R88" s="92"/>
      <c r="S88" s="45"/>
      <c r="T88" s="26"/>
    </row>
    <row r="89" spans="1:20" s="62" customFormat="1" ht="15" customHeight="1">
      <c r="A89" s="39"/>
      <c r="B89" s="92"/>
      <c r="C89" s="92"/>
      <c r="D89" s="301"/>
      <c r="E89" s="301"/>
      <c r="F89" s="301"/>
      <c r="G89" s="92"/>
      <c r="H89" s="92"/>
      <c r="I89" s="92"/>
      <c r="J89" s="26"/>
      <c r="K89" s="96"/>
      <c r="L89" s="39"/>
      <c r="M89" s="92"/>
      <c r="N89" s="92"/>
      <c r="O89" s="92"/>
      <c r="P89" s="92"/>
      <c r="Q89" s="92"/>
      <c r="R89" s="92"/>
      <c r="S89" s="92"/>
      <c r="T89" s="26"/>
    </row>
    <row r="90" spans="1:20" s="102" customFormat="1" ht="15" customHeight="1">
      <c r="A90" s="99" t="s">
        <v>217</v>
      </c>
      <c r="B90" s="99" t="s">
        <v>85</v>
      </c>
      <c r="C90" s="216" t="s">
        <v>86</v>
      </c>
      <c r="D90" s="216" t="s">
        <v>95</v>
      </c>
      <c r="E90" s="216" t="s">
        <v>216</v>
      </c>
      <c r="F90" s="216" t="s">
        <v>94</v>
      </c>
      <c r="G90" s="99" t="s">
        <v>92</v>
      </c>
      <c r="H90" s="99" t="s">
        <v>93</v>
      </c>
      <c r="I90" s="99" t="s">
        <v>192</v>
      </c>
      <c r="J90" s="100"/>
      <c r="K90" s="101"/>
      <c r="L90" s="99" t="s">
        <v>217</v>
      </c>
      <c r="M90" s="99" t="s">
        <v>85</v>
      </c>
      <c r="N90" s="215" t="s">
        <v>86</v>
      </c>
      <c r="O90" s="99" t="s">
        <v>87</v>
      </c>
      <c r="P90" s="99" t="s">
        <v>88</v>
      </c>
      <c r="Q90" s="99" t="s">
        <v>89</v>
      </c>
      <c r="R90" s="99" t="s">
        <v>90</v>
      </c>
      <c r="S90" s="99" t="s">
        <v>91</v>
      </c>
      <c r="T90" s="100"/>
    </row>
    <row r="91" spans="1:20" s="106" customFormat="1" ht="184.5" customHeight="1">
      <c r="A91" s="105">
        <v>105</v>
      </c>
      <c r="B91" s="98" t="s">
        <v>184</v>
      </c>
      <c r="C91" s="218" t="s">
        <v>185</v>
      </c>
      <c r="D91" s="224">
        <v>1</v>
      </c>
      <c r="E91" s="209" t="s">
        <v>690</v>
      </c>
      <c r="F91" s="209" t="s">
        <v>691</v>
      </c>
      <c r="G91" s="98" t="s">
        <v>447</v>
      </c>
      <c r="H91" s="98" t="s">
        <v>190</v>
      </c>
      <c r="I91" s="98" t="s">
        <v>191</v>
      </c>
      <c r="J91" s="103"/>
      <c r="K91" s="104"/>
      <c r="L91" s="105">
        <v>105</v>
      </c>
      <c r="M91" s="98" t="s">
        <v>184</v>
      </c>
      <c r="N91" s="214" t="s">
        <v>185</v>
      </c>
      <c r="O91" s="98" t="s">
        <v>186</v>
      </c>
      <c r="P91" s="98" t="s">
        <v>187</v>
      </c>
      <c r="Q91" s="98" t="s">
        <v>188</v>
      </c>
      <c r="R91" s="98" t="s">
        <v>189</v>
      </c>
      <c r="S91" s="98" t="s">
        <v>233</v>
      </c>
      <c r="T91" s="103"/>
    </row>
    <row r="92" spans="1:20" s="106" customFormat="1" ht="266.25" customHeight="1">
      <c r="A92" s="105">
        <v>109</v>
      </c>
      <c r="B92" s="98" t="s">
        <v>394</v>
      </c>
      <c r="C92" s="218" t="s">
        <v>395</v>
      </c>
      <c r="D92" s="224">
        <v>1</v>
      </c>
      <c r="E92" s="299" t="s">
        <v>692</v>
      </c>
      <c r="F92" s="209" t="s">
        <v>693</v>
      </c>
      <c r="G92" s="98" t="s">
        <v>400</v>
      </c>
      <c r="H92" s="98" t="s">
        <v>401</v>
      </c>
      <c r="I92" s="98" t="s">
        <v>402</v>
      </c>
      <c r="J92" s="103"/>
      <c r="K92" s="104"/>
      <c r="L92" s="105">
        <v>109</v>
      </c>
      <c r="M92" s="98" t="s">
        <v>394</v>
      </c>
      <c r="N92" s="214" t="s">
        <v>395</v>
      </c>
      <c r="O92" s="98" t="s">
        <v>396</v>
      </c>
      <c r="P92" s="98" t="s">
        <v>397</v>
      </c>
      <c r="Q92" s="98" t="s">
        <v>398</v>
      </c>
      <c r="R92" s="98" t="s">
        <v>399</v>
      </c>
      <c r="S92" s="98" t="s">
        <v>233</v>
      </c>
      <c r="T92" s="103"/>
    </row>
    <row r="93" spans="1:20" s="106" customFormat="1" ht="242.25" customHeight="1">
      <c r="A93" s="105">
        <v>113</v>
      </c>
      <c r="B93" s="98" t="s">
        <v>403</v>
      </c>
      <c r="C93" s="218" t="s">
        <v>404</v>
      </c>
      <c r="D93" s="224">
        <v>1</v>
      </c>
      <c r="E93" s="299" t="s">
        <v>694</v>
      </c>
      <c r="F93" s="209" t="s">
        <v>651</v>
      </c>
      <c r="G93" s="98" t="s">
        <v>448</v>
      </c>
      <c r="H93" s="98" t="s">
        <v>409</v>
      </c>
      <c r="I93" s="98" t="s">
        <v>410</v>
      </c>
      <c r="J93" s="103"/>
      <c r="K93" s="104"/>
      <c r="L93" s="105">
        <v>113</v>
      </c>
      <c r="M93" s="98" t="s">
        <v>403</v>
      </c>
      <c r="N93" s="214" t="s">
        <v>404</v>
      </c>
      <c r="O93" s="98" t="s">
        <v>405</v>
      </c>
      <c r="P93" s="98" t="s">
        <v>406</v>
      </c>
      <c r="Q93" s="98" t="s">
        <v>407</v>
      </c>
      <c r="R93" s="98" t="s">
        <v>408</v>
      </c>
      <c r="S93" s="98" t="s">
        <v>233</v>
      </c>
      <c r="T93" s="103"/>
    </row>
    <row r="94" spans="1:20" s="106" customFormat="1" ht="309.75" customHeight="1">
      <c r="A94" s="105">
        <v>115</v>
      </c>
      <c r="B94" s="98" t="s">
        <v>403</v>
      </c>
      <c r="C94" s="218" t="s">
        <v>411</v>
      </c>
      <c r="D94" s="224">
        <v>2</v>
      </c>
      <c r="E94" s="299" t="s">
        <v>695</v>
      </c>
      <c r="F94" s="209" t="s">
        <v>652</v>
      </c>
      <c r="G94" s="98" t="s">
        <v>449</v>
      </c>
      <c r="H94" s="98" t="s">
        <v>416</v>
      </c>
      <c r="I94" s="98" t="s">
        <v>417</v>
      </c>
      <c r="J94" s="103"/>
      <c r="K94" s="104"/>
      <c r="L94" s="105">
        <v>115</v>
      </c>
      <c r="M94" s="98" t="s">
        <v>403</v>
      </c>
      <c r="N94" s="214" t="s">
        <v>411</v>
      </c>
      <c r="O94" s="98" t="s">
        <v>412</v>
      </c>
      <c r="P94" s="98" t="s">
        <v>413</v>
      </c>
      <c r="Q94" s="98" t="s">
        <v>414</v>
      </c>
      <c r="R94" s="98" t="s">
        <v>415</v>
      </c>
      <c r="S94" s="98" t="s">
        <v>233</v>
      </c>
      <c r="T94" s="103"/>
    </row>
    <row r="95" spans="1:20">
      <c r="A95" s="40"/>
      <c r="B95" s="24"/>
      <c r="C95" s="219"/>
      <c r="D95" s="24"/>
      <c r="E95" s="24"/>
      <c r="F95" s="24"/>
      <c r="G95" s="24"/>
      <c r="H95" s="24"/>
      <c r="I95" s="24"/>
      <c r="J95" s="25"/>
      <c r="K95" s="60"/>
      <c r="L95" s="40"/>
      <c r="M95" s="24"/>
      <c r="N95" s="217"/>
      <c r="O95" s="24"/>
      <c r="P95" s="24"/>
      <c r="Q95" s="24"/>
      <c r="R95" s="24"/>
      <c r="S95" s="24"/>
      <c r="T95" s="25"/>
    </row>
  </sheetData>
  <sheetProtection formatRows="0" inser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4" footer="0.31496062992125984"/>
  <pageSetup paperSize="9" scale="44"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16"/>
  <sheetViews>
    <sheetView showGridLines="0" view="pageBreakPreview" zoomScaleNormal="100" zoomScaleSheetLayoutView="100" workbookViewId="0">
      <selection activeCell="C10" sqref="C10"/>
    </sheetView>
  </sheetViews>
  <sheetFormatPr defaultRowHeight="12.75"/>
  <cols>
    <col min="2" max="2" width="9" customWidth="1"/>
    <col min="3" max="3" width="105.85546875" customWidth="1"/>
    <col min="6" max="7" width="9.140625" customWidth="1"/>
    <col min="8" max="8" width="24.140625" customWidth="1"/>
    <col min="9" max="9" width="36.7109375" customWidth="1"/>
  </cols>
  <sheetData>
    <row r="1" spans="1:4" ht="28.5" customHeight="1">
      <c r="A1" s="250"/>
      <c r="B1" s="251"/>
      <c r="C1" s="252"/>
      <c r="D1" s="253"/>
    </row>
    <row r="2" spans="1:4" ht="15.75">
      <c r="A2" s="254"/>
      <c r="B2" s="255" t="s">
        <v>3</v>
      </c>
      <c r="C2" s="256"/>
      <c r="D2" s="257"/>
    </row>
    <row r="3" spans="1:4">
      <c r="A3" s="254"/>
      <c r="B3" s="258" t="s">
        <v>581</v>
      </c>
      <c r="C3" s="256"/>
      <c r="D3" s="257"/>
    </row>
    <row r="4" spans="1:4">
      <c r="A4" s="254"/>
      <c r="B4" s="259"/>
      <c r="C4" s="260"/>
      <c r="D4" s="257"/>
    </row>
    <row r="5" spans="1:4" s="17" customFormat="1">
      <c r="A5" s="261"/>
      <c r="B5" s="262" t="s">
        <v>1</v>
      </c>
      <c r="C5" s="262" t="s">
        <v>573</v>
      </c>
      <c r="D5" s="263"/>
    </row>
    <row r="6" spans="1:4" s="17" customFormat="1">
      <c r="A6" s="261"/>
      <c r="B6" s="264" t="s">
        <v>419</v>
      </c>
      <c r="C6" s="265" t="s">
        <v>574</v>
      </c>
      <c r="D6" s="263"/>
    </row>
    <row r="7" spans="1:4" s="17" customFormat="1">
      <c r="A7" s="261"/>
      <c r="B7" s="264" t="s">
        <v>430</v>
      </c>
      <c r="C7" s="265" t="s">
        <v>575</v>
      </c>
      <c r="D7" s="263"/>
    </row>
    <row r="8" spans="1:4" s="17" customFormat="1">
      <c r="A8" s="261"/>
      <c r="B8" s="264" t="s">
        <v>431</v>
      </c>
      <c r="C8" s="265" t="s">
        <v>576</v>
      </c>
      <c r="D8" s="263"/>
    </row>
    <row r="9" spans="1:4" s="17" customFormat="1">
      <c r="A9" s="261"/>
      <c r="B9" s="264" t="s">
        <v>432</v>
      </c>
      <c r="C9" s="265" t="s">
        <v>577</v>
      </c>
      <c r="D9" s="263"/>
    </row>
    <row r="10" spans="1:4" s="17" customFormat="1">
      <c r="A10" s="261"/>
      <c r="B10" s="264" t="s">
        <v>583</v>
      </c>
      <c r="C10" s="265" t="s">
        <v>578</v>
      </c>
      <c r="D10" s="263"/>
    </row>
    <row r="11" spans="1:4">
      <c r="A11" s="261"/>
      <c r="B11" s="264" t="s">
        <v>433</v>
      </c>
      <c r="C11" s="265" t="s">
        <v>579</v>
      </c>
      <c r="D11" s="263"/>
    </row>
    <row r="12" spans="1:4">
      <c r="A12" s="261"/>
      <c r="B12" s="264" t="s">
        <v>246</v>
      </c>
      <c r="C12" s="265" t="s">
        <v>580</v>
      </c>
      <c r="D12" s="263"/>
    </row>
    <row r="13" spans="1:4">
      <c r="A13" s="261"/>
      <c r="B13" s="259"/>
      <c r="C13" s="259"/>
      <c r="D13" s="263"/>
    </row>
    <row r="14" spans="1:4">
      <c r="A14" s="261"/>
      <c r="B14" s="259"/>
      <c r="C14" s="259"/>
      <c r="D14" s="263"/>
    </row>
    <row r="15" spans="1:4">
      <c r="A15" s="261"/>
      <c r="B15" s="259"/>
      <c r="C15" s="259"/>
      <c r="D15" s="263"/>
    </row>
    <row r="16" spans="1:4">
      <c r="A16" s="266"/>
      <c r="B16" s="267"/>
      <c r="C16" s="267"/>
      <c r="D16" s="268"/>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C28"/>
  <sheetViews>
    <sheetView showGridLines="0" view="pageBreakPreview" zoomScaleNormal="100" zoomScaleSheetLayoutView="100" workbookViewId="0">
      <selection activeCell="B20" sqref="B20"/>
    </sheetView>
  </sheetViews>
  <sheetFormatPr defaultRowHeight="15"/>
  <cols>
    <col min="1" max="1" width="9.140625" style="2"/>
    <col min="2" max="2" width="110.85546875" style="2" customWidth="1"/>
    <col min="3" max="3" width="9.140625" style="2" customWidth="1"/>
    <col min="4" max="16384" width="9.140625" style="2"/>
  </cols>
  <sheetData>
    <row r="1" spans="1:3">
      <c r="A1" s="235"/>
      <c r="B1" s="312"/>
      <c r="C1" s="313"/>
    </row>
    <row r="2" spans="1:3" ht="15.75">
      <c r="A2" s="236"/>
      <c r="B2" s="237" t="s">
        <v>586</v>
      </c>
      <c r="C2" s="238"/>
    </row>
    <row r="3" spans="1:3" ht="51">
      <c r="A3" s="236"/>
      <c r="B3" s="286" t="s">
        <v>587</v>
      </c>
      <c r="C3" s="238"/>
    </row>
    <row r="4" spans="1:3">
      <c r="A4" s="236"/>
      <c r="B4" s="239"/>
      <c r="C4" s="238"/>
    </row>
    <row r="5" spans="1:3" ht="15.75">
      <c r="A5" s="236"/>
      <c r="B5" s="240" t="s">
        <v>548</v>
      </c>
      <c r="C5" s="238"/>
    </row>
    <row r="6" spans="1:3" ht="38.25">
      <c r="A6" s="236"/>
      <c r="B6" s="239" t="s">
        <v>557</v>
      </c>
      <c r="C6" s="238"/>
    </row>
    <row r="7" spans="1:3" ht="63.75">
      <c r="A7" s="236"/>
      <c r="B7" s="239" t="s">
        <v>558</v>
      </c>
      <c r="C7" s="238"/>
    </row>
    <row r="8" spans="1:3">
      <c r="A8" s="236"/>
      <c r="B8" s="241"/>
      <c r="C8" s="238"/>
    </row>
    <row r="9" spans="1:3" ht="15.75">
      <c r="A9" s="236"/>
      <c r="B9" s="242" t="s">
        <v>549</v>
      </c>
      <c r="C9" s="238"/>
    </row>
    <row r="10" spans="1:3" ht="25.5">
      <c r="A10" s="236"/>
      <c r="B10" s="239" t="s">
        <v>588</v>
      </c>
      <c r="C10" s="238"/>
    </row>
    <row r="11" spans="1:3" ht="25.5">
      <c r="A11" s="236"/>
      <c r="B11" s="239" t="s">
        <v>590</v>
      </c>
      <c r="C11" s="238"/>
    </row>
    <row r="12" spans="1:3">
      <c r="A12" s="236"/>
      <c r="B12" s="239"/>
      <c r="C12" s="238"/>
    </row>
    <row r="13" spans="1:3" ht="15.75">
      <c r="A13" s="236"/>
      <c r="B13" s="240" t="s">
        <v>552</v>
      </c>
      <c r="C13" s="238"/>
    </row>
    <row r="14" spans="1:3" ht="38.25">
      <c r="A14" s="236"/>
      <c r="B14" s="239" t="s">
        <v>553</v>
      </c>
      <c r="C14" s="238"/>
    </row>
    <row r="15" spans="1:3">
      <c r="A15" s="236"/>
      <c r="B15" s="239"/>
      <c r="C15" s="238"/>
    </row>
    <row r="16" spans="1:3" ht="15.75">
      <c r="A16" s="236"/>
      <c r="B16" s="240" t="s">
        <v>559</v>
      </c>
      <c r="C16" s="238"/>
    </row>
    <row r="17" spans="1:3" ht="15.75" customHeight="1">
      <c r="A17" s="236"/>
      <c r="B17" s="239" t="s">
        <v>560</v>
      </c>
      <c r="C17" s="238"/>
    </row>
    <row r="18" spans="1:3">
      <c r="A18" s="236"/>
      <c r="B18" s="239"/>
      <c r="C18" s="238"/>
    </row>
    <row r="19" spans="1:3" ht="15.75">
      <c r="A19" s="236"/>
      <c r="B19" s="240" t="s">
        <v>550</v>
      </c>
      <c r="C19" s="238"/>
    </row>
    <row r="20" spans="1:3" ht="25.5">
      <c r="A20" s="236"/>
      <c r="B20" s="239" t="s">
        <v>589</v>
      </c>
      <c r="C20" s="238"/>
    </row>
    <row r="21" spans="1:3" s="3" customFormat="1" ht="51">
      <c r="A21" s="243"/>
      <c r="B21" s="244" t="s">
        <v>593</v>
      </c>
      <c r="C21" s="245"/>
    </row>
    <row r="22" spans="1:3" s="3" customFormat="1">
      <c r="A22" s="243"/>
      <c r="B22" s="244"/>
      <c r="C22" s="245"/>
    </row>
    <row r="23" spans="1:3" s="3" customFormat="1" ht="15.75">
      <c r="A23" s="243"/>
      <c r="B23" s="246" t="s">
        <v>582</v>
      </c>
      <c r="C23" s="245"/>
    </row>
    <row r="24" spans="1:3" s="3" customFormat="1" ht="38.25">
      <c r="A24" s="243"/>
      <c r="B24" s="239" t="s">
        <v>592</v>
      </c>
      <c r="C24" s="245"/>
    </row>
    <row r="25" spans="1:3">
      <c r="A25" s="236"/>
      <c r="B25" s="239"/>
      <c r="C25" s="238"/>
    </row>
    <row r="26" spans="1:3" ht="15.75">
      <c r="A26" s="236"/>
      <c r="B26" s="246" t="s">
        <v>584</v>
      </c>
      <c r="C26" s="238"/>
    </row>
    <row r="27" spans="1:3" ht="38.25">
      <c r="A27" s="236"/>
      <c r="B27" s="239" t="s">
        <v>585</v>
      </c>
      <c r="C27" s="238"/>
    </row>
    <row r="28" spans="1:3" s="3" customFormat="1">
      <c r="A28" s="247"/>
      <c r="B28" s="248"/>
      <c r="C28" s="249"/>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3"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T192"/>
  <sheetViews>
    <sheetView showGridLines="0" topLeftCell="J10" zoomScale="90" zoomScaleNormal="90" zoomScaleSheetLayoutView="100" workbookViewId="0">
      <selection activeCell="T33" sqref="T33:T41"/>
    </sheetView>
  </sheetViews>
  <sheetFormatPr defaultRowHeight="12.75"/>
  <cols>
    <col min="1" max="1" width="5" style="4" customWidth="1"/>
    <col min="2" max="2" width="2.140625" style="54" customWidth="1"/>
    <col min="3" max="3" width="6.140625" style="10" customWidth="1"/>
    <col min="4" max="4" width="2.28515625" style="11" customWidth="1"/>
    <col min="5" max="5" width="2.28515625" style="10" customWidth="1"/>
    <col min="6" max="6" width="53.28515625" style="15" customWidth="1"/>
    <col min="7" max="7" width="19" style="15" customWidth="1"/>
    <col min="8" max="8" width="16.140625" style="11" customWidth="1"/>
    <col min="9" max="13" width="16.140625" style="4" customWidth="1"/>
    <col min="14" max="14" width="16.28515625" style="4" customWidth="1"/>
    <col min="15" max="18" width="16.140625" style="4" customWidth="1"/>
    <col min="19" max="19" width="2.140625" style="7" customWidth="1"/>
    <col min="20" max="20" width="35" bestFit="1" customWidth="1"/>
    <col min="21" max="16384" width="9.140625" style="4"/>
  </cols>
  <sheetData>
    <row r="1" spans="1:20" s="8" customFormat="1" ht="15" customHeight="1">
      <c r="A1" s="227"/>
      <c r="B1" s="32"/>
      <c r="C1" s="32"/>
      <c r="D1" s="32"/>
      <c r="E1" s="32"/>
      <c r="F1" s="32"/>
      <c r="G1" s="32"/>
      <c r="H1" s="32"/>
      <c r="I1" s="32"/>
      <c r="J1" s="32"/>
      <c r="K1" s="32"/>
      <c r="L1" s="32"/>
      <c r="M1" s="32"/>
      <c r="N1" s="32"/>
      <c r="O1" s="32"/>
      <c r="P1" s="32"/>
      <c r="Q1" s="32"/>
      <c r="R1" s="32"/>
      <c r="S1" s="33"/>
      <c r="T1" s="210"/>
    </row>
    <row r="2" spans="1:20" s="8" customFormat="1" ht="18" customHeight="1">
      <c r="A2" s="34"/>
      <c r="B2" s="172"/>
      <c r="C2" s="172"/>
      <c r="D2" s="172"/>
      <c r="E2" s="172"/>
      <c r="F2" s="172"/>
      <c r="G2" s="172"/>
      <c r="H2" s="172"/>
      <c r="I2" s="172"/>
      <c r="J2" s="172"/>
      <c r="K2" s="172"/>
      <c r="L2" s="172"/>
      <c r="M2" s="172"/>
      <c r="N2" s="29"/>
      <c r="O2" s="45" t="s">
        <v>7</v>
      </c>
      <c r="P2" s="314" t="str">
        <f>IF(NOT(ISBLANK(CoverSheet!$C$8)),CoverSheet!$C$8,"")</f>
        <v>Alpine Energy Limited</v>
      </c>
      <c r="Q2" s="314"/>
      <c r="R2" s="314"/>
      <c r="S2" s="26"/>
      <c r="T2" s="210"/>
    </row>
    <row r="3" spans="1:20" s="8" customFormat="1" ht="18" customHeight="1">
      <c r="A3" s="34"/>
      <c r="B3" s="172"/>
      <c r="C3" s="172"/>
      <c r="D3" s="172"/>
      <c r="E3" s="172"/>
      <c r="F3" s="172"/>
      <c r="G3" s="172"/>
      <c r="H3" s="172"/>
      <c r="I3" s="172"/>
      <c r="J3" s="172"/>
      <c r="K3" s="172"/>
      <c r="L3" s="172"/>
      <c r="M3" s="172"/>
      <c r="N3" s="29"/>
      <c r="O3" s="45" t="s">
        <v>238</v>
      </c>
      <c r="P3" s="315" t="str">
        <f>IF(ISNUMBER(CoverSheet!$C$12),TEXT(CoverSheet!$C$12,"_([$-1409]d mmmm yyyy;_(@")&amp;" –"&amp;TEXT(DATE(YEAR(CoverSheet!$C$12)+10,MONTH(CoverSheet!$C$12),DAY(CoverSheet!$C$12)-1),"_([$-1409]d mmmm yyyy;_(@"),"")</f>
        <v xml:space="preserve"> 1 April 2018 – 31 March 2028</v>
      </c>
      <c r="Q3" s="316"/>
      <c r="R3" s="317"/>
      <c r="S3" s="26"/>
      <c r="T3" s="210"/>
    </row>
    <row r="4" spans="1:20" s="8" customFormat="1" ht="21">
      <c r="A4" s="173" t="s">
        <v>420</v>
      </c>
      <c r="B4" s="90"/>
      <c r="C4" s="172"/>
      <c r="D4" s="172"/>
      <c r="E4" s="172"/>
      <c r="F4" s="172"/>
      <c r="G4" s="172"/>
      <c r="H4" s="172"/>
      <c r="I4" s="172"/>
      <c r="J4" s="172"/>
      <c r="K4" s="172"/>
      <c r="L4" s="172"/>
      <c r="M4" s="172"/>
      <c r="N4" s="172"/>
      <c r="O4" s="59"/>
      <c r="P4" s="172"/>
      <c r="Q4" s="172"/>
      <c r="R4" s="172"/>
      <c r="S4" s="26"/>
      <c r="T4" s="210"/>
    </row>
    <row r="5" spans="1:20" s="137" customFormat="1" ht="61.5" customHeight="1">
      <c r="A5" s="321" t="s">
        <v>525</v>
      </c>
      <c r="B5" s="322"/>
      <c r="C5" s="322"/>
      <c r="D5" s="322"/>
      <c r="E5" s="322"/>
      <c r="F5" s="322"/>
      <c r="G5" s="322"/>
      <c r="H5" s="322"/>
      <c r="I5" s="322"/>
      <c r="J5" s="322"/>
      <c r="K5" s="322"/>
      <c r="L5" s="322"/>
      <c r="M5" s="322"/>
      <c r="N5" s="322"/>
      <c r="O5" s="322"/>
      <c r="P5" s="322"/>
      <c r="Q5" s="322"/>
      <c r="R5" s="322"/>
      <c r="S5" s="131"/>
      <c r="T5" s="211"/>
    </row>
    <row r="6" spans="1:20" s="7" customFormat="1" ht="15" customHeight="1">
      <c r="A6" s="39" t="s">
        <v>536</v>
      </c>
      <c r="B6" s="59"/>
      <c r="C6" s="59"/>
      <c r="D6" s="172"/>
      <c r="E6" s="172"/>
      <c r="F6" s="172"/>
      <c r="G6" s="172"/>
      <c r="H6" s="172"/>
      <c r="I6" s="172"/>
      <c r="J6" s="172"/>
      <c r="K6" s="172"/>
      <c r="L6" s="172"/>
      <c r="M6" s="172"/>
      <c r="N6" s="172"/>
      <c r="O6" s="172"/>
      <c r="P6" s="172"/>
      <c r="Q6" s="172"/>
      <c r="R6" s="172"/>
      <c r="S6" s="26"/>
      <c r="T6" s="212"/>
    </row>
    <row r="7" spans="1:20" s="7" customFormat="1" ht="32.25" customHeight="1">
      <c r="A7" s="63">
        <v>7</v>
      </c>
      <c r="B7" s="47"/>
      <c r="C7" s="126"/>
      <c r="D7" s="126"/>
      <c r="E7" s="126"/>
      <c r="F7" s="126"/>
      <c r="G7" s="126"/>
      <c r="H7" s="146" t="s">
        <v>239</v>
      </c>
      <c r="I7" s="146" t="s">
        <v>456</v>
      </c>
      <c r="J7" s="146" t="s">
        <v>457</v>
      </c>
      <c r="K7" s="146" t="s">
        <v>458</v>
      </c>
      <c r="L7" s="146" t="s">
        <v>459</v>
      </c>
      <c r="M7" s="146" t="s">
        <v>460</v>
      </c>
      <c r="N7" s="176" t="s">
        <v>462</v>
      </c>
      <c r="O7" s="146" t="s">
        <v>463</v>
      </c>
      <c r="P7" s="146" t="s">
        <v>464</v>
      </c>
      <c r="Q7" s="146" t="s">
        <v>465</v>
      </c>
      <c r="R7" s="146" t="s">
        <v>466</v>
      </c>
      <c r="S7" s="21"/>
      <c r="T7" s="212"/>
    </row>
    <row r="8" spans="1:20" ht="18.75" customHeight="1">
      <c r="A8" s="63">
        <v>8</v>
      </c>
      <c r="B8" s="47"/>
      <c r="C8" s="144"/>
      <c r="D8" s="126"/>
      <c r="E8" s="126"/>
      <c r="F8" s="126"/>
      <c r="G8" s="220" t="str">
        <f>IF(ISNUMBER(CoverSheet!$C$12),"for year ended","")</f>
        <v>for year ended</v>
      </c>
      <c r="H8" s="147">
        <f>IF(ISNUMBER(CoverSheet!$C$12),DATE(YEAR(CoverSheet!$C$12),MONTH(CoverSheet!$C$12),DAY(CoverSheet!$C$12))-1,"")</f>
        <v>43190</v>
      </c>
      <c r="I8" s="147">
        <f>IF(ISNUMBER(CoverSheet!$C$12),DATE(YEAR(CoverSheet!$C$12)+1,MONTH(CoverSheet!$C$12),DAY(CoverSheet!$C$12))-1,"")</f>
        <v>43555</v>
      </c>
      <c r="J8" s="147">
        <f>IF(ISNUMBER(CoverSheet!$C$12),DATE(YEAR(CoverSheet!$C$12)+2,MONTH(CoverSheet!$C$12),DAY(CoverSheet!$C$12))-1,"")</f>
        <v>43921</v>
      </c>
      <c r="K8" s="147">
        <f>IF(ISNUMBER(CoverSheet!$C$12),DATE(YEAR(CoverSheet!$C$12)+3,MONTH(CoverSheet!$C$12),DAY(CoverSheet!$C$12))-1,"")</f>
        <v>44286</v>
      </c>
      <c r="L8" s="147">
        <f>IF(ISNUMBER(CoverSheet!$C$12),DATE(YEAR(CoverSheet!$C$12)+4,MONTH(CoverSheet!$C$12),DAY(CoverSheet!$C$12))-1,"")</f>
        <v>44651</v>
      </c>
      <c r="M8" s="147">
        <f>IF(ISNUMBER(CoverSheet!$C$12),DATE(YEAR(CoverSheet!$C$12)+5,MONTH(CoverSheet!$C$12),DAY(CoverSheet!$C$12))-1,"")</f>
        <v>45016</v>
      </c>
      <c r="N8" s="147">
        <f>IF(ISNUMBER(CoverSheet!$C$12),DATE(YEAR(CoverSheet!$C$12)+6,MONTH(CoverSheet!$C$12),DAY(CoverSheet!$C$12))-1,"")</f>
        <v>45382</v>
      </c>
      <c r="O8" s="147">
        <f>IF(ISNUMBER(CoverSheet!$C$12),DATE(YEAR(CoverSheet!$C$12)+7,MONTH(CoverSheet!$C$12),DAY(CoverSheet!$C$12))-1,"")</f>
        <v>45747</v>
      </c>
      <c r="P8" s="147">
        <f>IF(ISNUMBER(CoverSheet!$C$12),DATE(YEAR(CoverSheet!$C$12)+8,MONTH(CoverSheet!$C$12),DAY(CoverSheet!$C$12))-1,"")</f>
        <v>46112</v>
      </c>
      <c r="Q8" s="147">
        <f>IF(ISNUMBER(CoverSheet!$C$12),DATE(YEAR(CoverSheet!$C$12)+9,MONTH(CoverSheet!$C$12),DAY(CoverSheet!$C$12))-1,"")</f>
        <v>46477</v>
      </c>
      <c r="R8" s="147">
        <f>IF(ISNUMBER(CoverSheet!$C$12),DATE(YEAR(CoverSheet!$C$12)+10,MONTH(CoverSheet!$C$12),DAY(CoverSheet!$C$12))-1,"")</f>
        <v>46843</v>
      </c>
      <c r="S8" s="21"/>
      <c r="T8" s="212"/>
    </row>
    <row r="9" spans="1:20" s="66" customFormat="1" ht="26.25" customHeight="1">
      <c r="A9" s="63">
        <v>9</v>
      </c>
      <c r="B9" s="47"/>
      <c r="C9" s="111" t="s">
        <v>526</v>
      </c>
      <c r="D9" s="126"/>
      <c r="E9" s="126"/>
      <c r="F9" s="126"/>
      <c r="G9" s="220"/>
      <c r="H9" s="148" t="s">
        <v>508</v>
      </c>
      <c r="I9" s="147"/>
      <c r="J9" s="147"/>
      <c r="K9" s="147"/>
      <c r="L9" s="147"/>
      <c r="M9" s="147"/>
      <c r="N9" s="147"/>
      <c r="O9" s="147"/>
      <c r="P9" s="147"/>
      <c r="Q9" s="147"/>
      <c r="R9" s="149"/>
      <c r="S9" s="21"/>
      <c r="T9" s="212"/>
    </row>
    <row r="10" spans="1:20" ht="15" customHeight="1">
      <c r="A10" s="63">
        <v>10</v>
      </c>
      <c r="B10" s="47"/>
      <c r="C10" s="175"/>
      <c r="D10" s="175"/>
      <c r="E10" s="122"/>
      <c r="F10" s="175" t="s">
        <v>469</v>
      </c>
      <c r="G10" s="122"/>
      <c r="H10" s="289">
        <f>H33</f>
        <v>2200</v>
      </c>
      <c r="I10" s="289">
        <f>I33*1.02^1</f>
        <v>2040</v>
      </c>
      <c r="J10" s="289">
        <f>J33*1.02^2</f>
        <v>2080.8000000000002</v>
      </c>
      <c r="K10" s="289">
        <f>K33*1.02^3</f>
        <v>2122.4159999999997</v>
      </c>
      <c r="L10" s="289">
        <f>L33*1.02^4</f>
        <v>2164.8643200000001</v>
      </c>
      <c r="M10" s="289">
        <f>M33*1.02^5</f>
        <v>2208.1616064</v>
      </c>
      <c r="N10" s="289">
        <f>N33*1.02^6</f>
        <v>2252.3248385280003</v>
      </c>
      <c r="O10" s="289">
        <f>O33*1.02^7</f>
        <v>2297.3713352985596</v>
      </c>
      <c r="P10" s="289">
        <f>P33*1.02^8</f>
        <v>2343.318762004531</v>
      </c>
      <c r="Q10" s="289">
        <f>Q33*1.02^9</f>
        <v>2390.1851372446217</v>
      </c>
      <c r="R10" s="289">
        <f>R33*1.02^10</f>
        <v>2437.9888399895144</v>
      </c>
      <c r="S10" s="21"/>
      <c r="T10" s="212"/>
    </row>
    <row r="11" spans="1:20" s="6" customFormat="1" ht="15" customHeight="1">
      <c r="A11" s="63">
        <v>11</v>
      </c>
      <c r="B11" s="47"/>
      <c r="C11" s="175"/>
      <c r="D11" s="175"/>
      <c r="E11" s="129"/>
      <c r="F11" s="175" t="s">
        <v>79</v>
      </c>
      <c r="G11" s="129"/>
      <c r="H11" s="289">
        <f>H34</f>
        <v>6571</v>
      </c>
      <c r="I11" s="289">
        <f t="shared" ref="I11:I17" si="0">I34*1.02^1</f>
        <v>2414.34</v>
      </c>
      <c r="J11" s="289">
        <f>J34*1.02^2</f>
        <v>1967.3964000000001</v>
      </c>
      <c r="K11" s="289">
        <f t="shared" ref="K11:K17" si="1">K34*1.02^3</f>
        <v>2493.8388</v>
      </c>
      <c r="L11" s="289">
        <f t="shared" ref="L11:L17" si="2">L34*1.02^4</f>
        <v>2110.7427119999998</v>
      </c>
      <c r="M11" s="289">
        <f t="shared" ref="M11:M17" si="3">M34*1.02^5</f>
        <v>3422.6504899199999</v>
      </c>
      <c r="N11" s="289">
        <f t="shared" ref="N11:N17" si="4">N34*1.02^6</f>
        <v>1126.1624192640002</v>
      </c>
      <c r="O11" s="289">
        <f t="shared" ref="O11:O17" si="5">O34*1.02^7</f>
        <v>1206.1199510317438</v>
      </c>
      <c r="P11" s="289">
        <f t="shared" ref="P11:P17" si="6">P34*1.02^8</f>
        <v>1288.8253191024921</v>
      </c>
      <c r="Q11" s="289">
        <f t="shared" ref="Q11:Q17" si="7">Q34*1.02^9</f>
        <v>1374.3564539156575</v>
      </c>
      <c r="R11" s="289">
        <f t="shared" ref="R11:R17" si="8">R34*1.02^10</f>
        <v>1401.8435829939706</v>
      </c>
      <c r="S11" s="21"/>
      <c r="T11" s="212"/>
    </row>
    <row r="12" spans="1:20" ht="15" customHeight="1">
      <c r="A12" s="63">
        <v>12</v>
      </c>
      <c r="B12" s="47"/>
      <c r="C12" s="175"/>
      <c r="D12" s="175"/>
      <c r="E12" s="129"/>
      <c r="F12" s="175" t="s">
        <v>80</v>
      </c>
      <c r="G12" s="129"/>
      <c r="H12" s="289">
        <f>H35</f>
        <v>5856.8</v>
      </c>
      <c r="I12" s="289">
        <f t="shared" si="0"/>
        <v>8629.2000000000007</v>
      </c>
      <c r="J12" s="289">
        <f>J35*1.02^2</f>
        <v>6854.1552000000001</v>
      </c>
      <c r="K12" s="289">
        <f t="shared" si="1"/>
        <v>11524.718879999999</v>
      </c>
      <c r="L12" s="289">
        <f t="shared" si="2"/>
        <v>11506.2538608</v>
      </c>
      <c r="M12" s="289">
        <f t="shared" si="3"/>
        <v>7651.279966176</v>
      </c>
      <c r="N12" s="289">
        <f t="shared" si="4"/>
        <v>10304.386136265601</v>
      </c>
      <c r="O12" s="289">
        <f t="shared" si="5"/>
        <v>7431.9962696908406</v>
      </c>
      <c r="P12" s="289">
        <f t="shared" si="6"/>
        <v>7527.9115229395557</v>
      </c>
      <c r="Q12" s="289">
        <f t="shared" si="7"/>
        <v>7732.2489189863509</v>
      </c>
      <c r="R12" s="289">
        <f t="shared" si="8"/>
        <v>7813.7542321663932</v>
      </c>
      <c r="S12" s="21"/>
      <c r="T12" s="212"/>
    </row>
    <row r="13" spans="1:20" ht="15" customHeight="1">
      <c r="A13" s="63">
        <v>13</v>
      </c>
      <c r="B13" s="47"/>
      <c r="C13" s="175"/>
      <c r="D13" s="175"/>
      <c r="E13" s="129"/>
      <c r="F13" s="175" t="s">
        <v>81</v>
      </c>
      <c r="G13" s="129"/>
      <c r="H13" s="289">
        <f>H36</f>
        <v>2000</v>
      </c>
      <c r="I13" s="289">
        <f t="shared" si="0"/>
        <v>632.4</v>
      </c>
      <c r="J13" s="289">
        <f>J36*1.02^2</f>
        <v>364.14</v>
      </c>
      <c r="K13" s="289">
        <f t="shared" si="1"/>
        <v>1061.2079999999999</v>
      </c>
      <c r="L13" s="289">
        <f t="shared" si="2"/>
        <v>1082.4321600000001</v>
      </c>
      <c r="M13" s="289">
        <f t="shared" si="3"/>
        <v>1104.0808032</v>
      </c>
      <c r="N13" s="289">
        <f t="shared" si="4"/>
        <v>1126.1624192640002</v>
      </c>
      <c r="O13" s="289">
        <f t="shared" si="5"/>
        <v>1148.6856676492798</v>
      </c>
      <c r="P13" s="289">
        <f t="shared" si="6"/>
        <v>1171.6593810022655</v>
      </c>
      <c r="Q13" s="289">
        <f t="shared" si="7"/>
        <v>1195.0925686223109</v>
      </c>
      <c r="R13" s="289">
        <f t="shared" si="8"/>
        <v>1218.9944199947572</v>
      </c>
      <c r="S13" s="21"/>
      <c r="T13" s="212"/>
    </row>
    <row r="14" spans="1:20" s="12" customFormat="1" ht="15" customHeight="1">
      <c r="A14" s="63">
        <v>14</v>
      </c>
      <c r="B14" s="47"/>
      <c r="C14" s="175"/>
      <c r="D14" s="175"/>
      <c r="E14" s="129"/>
      <c r="F14" s="175" t="s">
        <v>255</v>
      </c>
      <c r="G14" s="129"/>
      <c r="H14" s="122"/>
      <c r="I14" s="122"/>
      <c r="J14" s="122"/>
      <c r="K14" s="122"/>
      <c r="L14" s="122"/>
      <c r="M14" s="122"/>
      <c r="N14" s="122"/>
      <c r="O14" s="122"/>
      <c r="P14" s="122"/>
      <c r="Q14" s="122"/>
      <c r="R14" s="122"/>
      <c r="S14" s="21"/>
      <c r="T14" s="212"/>
    </row>
    <row r="15" spans="1:20" ht="15" customHeight="1">
      <c r="A15" s="63">
        <v>15</v>
      </c>
      <c r="B15" s="47"/>
      <c r="C15" s="175"/>
      <c r="D15" s="175"/>
      <c r="E15" s="129"/>
      <c r="F15" s="191" t="s">
        <v>56</v>
      </c>
      <c r="G15" s="129"/>
      <c r="H15" s="289">
        <f>H38</f>
        <v>630</v>
      </c>
      <c r="I15" s="289">
        <f t="shared" si="0"/>
        <v>994.5</v>
      </c>
      <c r="J15" s="289">
        <f>J38*1.02^2</f>
        <v>754.29</v>
      </c>
      <c r="K15" s="289">
        <f t="shared" si="1"/>
        <v>679.17311999999993</v>
      </c>
      <c r="L15" s="289">
        <f t="shared" si="2"/>
        <v>562.86472319999996</v>
      </c>
      <c r="M15" s="289">
        <f t="shared" si="3"/>
        <v>574.12201766400005</v>
      </c>
      <c r="N15" s="289">
        <f t="shared" si="4"/>
        <v>585.60445801728008</v>
      </c>
      <c r="O15" s="289">
        <f t="shared" si="5"/>
        <v>597.31654717762547</v>
      </c>
      <c r="P15" s="289">
        <f t="shared" si="6"/>
        <v>609.26287812117812</v>
      </c>
      <c r="Q15" s="289">
        <f t="shared" si="7"/>
        <v>621.44813568360166</v>
      </c>
      <c r="R15" s="289">
        <f t="shared" si="8"/>
        <v>633.8770983972737</v>
      </c>
      <c r="S15" s="21"/>
      <c r="T15" s="212"/>
    </row>
    <row r="16" spans="1:20" s="10" customFormat="1" ht="15" customHeight="1">
      <c r="A16" s="63">
        <v>16</v>
      </c>
      <c r="B16" s="47"/>
      <c r="C16" s="175"/>
      <c r="D16" s="175"/>
      <c r="E16" s="129"/>
      <c r="F16" s="191" t="s">
        <v>82</v>
      </c>
      <c r="G16" s="129"/>
      <c r="H16" s="289">
        <f>H39</f>
        <v>0</v>
      </c>
      <c r="I16" s="289">
        <f t="shared" si="0"/>
        <v>0</v>
      </c>
      <c r="J16" s="289">
        <f>J39*1.02^2</f>
        <v>0</v>
      </c>
      <c r="K16" s="289">
        <f t="shared" si="1"/>
        <v>0</v>
      </c>
      <c r="L16" s="289">
        <f t="shared" si="2"/>
        <v>0</v>
      </c>
      <c r="M16" s="289">
        <f t="shared" si="3"/>
        <v>0</v>
      </c>
      <c r="N16" s="289">
        <f t="shared" si="4"/>
        <v>0</v>
      </c>
      <c r="O16" s="289">
        <f t="shared" si="5"/>
        <v>0</v>
      </c>
      <c r="P16" s="289">
        <f t="shared" si="6"/>
        <v>0</v>
      </c>
      <c r="Q16" s="289">
        <f t="shared" si="7"/>
        <v>0</v>
      </c>
      <c r="R16" s="289">
        <f t="shared" si="8"/>
        <v>0</v>
      </c>
      <c r="S16" s="21"/>
      <c r="T16" s="212"/>
    </row>
    <row r="17" spans="1:20" ht="15" customHeight="1" thickBot="1">
      <c r="A17" s="63">
        <v>17</v>
      </c>
      <c r="B17" s="47"/>
      <c r="C17" s="175"/>
      <c r="D17" s="175"/>
      <c r="E17" s="129"/>
      <c r="F17" s="191" t="s">
        <v>303</v>
      </c>
      <c r="G17" s="129"/>
      <c r="H17" s="289">
        <f>H40</f>
        <v>400</v>
      </c>
      <c r="I17" s="289">
        <f t="shared" si="0"/>
        <v>596.70000000000005</v>
      </c>
      <c r="J17" s="289">
        <f>J40*1.02^2</f>
        <v>484.82639999999998</v>
      </c>
      <c r="K17" s="289">
        <f t="shared" si="1"/>
        <v>477.54359999999997</v>
      </c>
      <c r="L17" s="289">
        <f t="shared" si="2"/>
        <v>378.85125599999998</v>
      </c>
      <c r="M17" s="289">
        <f t="shared" si="3"/>
        <v>276.0202008</v>
      </c>
      <c r="N17" s="289">
        <f t="shared" si="4"/>
        <v>281.54060481600004</v>
      </c>
      <c r="O17" s="289">
        <f t="shared" si="5"/>
        <v>287.17141691231996</v>
      </c>
      <c r="P17" s="289">
        <f t="shared" si="6"/>
        <v>292.91484525056637</v>
      </c>
      <c r="Q17" s="289">
        <f t="shared" si="7"/>
        <v>298.77314215557772</v>
      </c>
      <c r="R17" s="289">
        <f t="shared" si="8"/>
        <v>304.7486049986893</v>
      </c>
      <c r="S17" s="21"/>
      <c r="T17" s="212"/>
    </row>
    <row r="18" spans="1:20" s="10" customFormat="1" ht="15" customHeight="1" thickBot="1">
      <c r="A18" s="63">
        <v>18</v>
      </c>
      <c r="B18" s="47"/>
      <c r="C18" s="175"/>
      <c r="D18" s="175"/>
      <c r="E18" s="65"/>
      <c r="F18" s="65" t="s">
        <v>254</v>
      </c>
      <c r="G18" s="129"/>
      <c r="H18" s="194">
        <f t="shared" ref="H18:R18" si="9">SUM(H15:H17)</f>
        <v>1030</v>
      </c>
      <c r="I18" s="194">
        <f t="shared" si="9"/>
        <v>1591.2</v>
      </c>
      <c r="J18" s="194">
        <f t="shared" si="9"/>
        <v>1239.1163999999999</v>
      </c>
      <c r="K18" s="194">
        <f t="shared" si="9"/>
        <v>1156.7167199999999</v>
      </c>
      <c r="L18" s="194">
        <f t="shared" si="9"/>
        <v>941.71597919999999</v>
      </c>
      <c r="M18" s="194">
        <f t="shared" si="9"/>
        <v>850.14221846400005</v>
      </c>
      <c r="N18" s="195">
        <f t="shared" si="9"/>
        <v>867.14506283328012</v>
      </c>
      <c r="O18" s="194">
        <f t="shared" si="9"/>
        <v>884.48796408994542</v>
      </c>
      <c r="P18" s="194">
        <f t="shared" si="9"/>
        <v>902.17772337174449</v>
      </c>
      <c r="Q18" s="194">
        <f t="shared" si="9"/>
        <v>920.22127783917938</v>
      </c>
      <c r="R18" s="194">
        <f t="shared" si="9"/>
        <v>938.625703395963</v>
      </c>
      <c r="S18" s="21"/>
      <c r="T18" s="212"/>
    </row>
    <row r="19" spans="1:20" s="88" customFormat="1" ht="15" customHeight="1" thickBot="1">
      <c r="A19" s="63">
        <v>19</v>
      </c>
      <c r="B19" s="47"/>
      <c r="C19" s="175"/>
      <c r="D19" s="175"/>
      <c r="E19" s="65" t="s">
        <v>534</v>
      </c>
      <c r="F19" s="65"/>
      <c r="G19" s="129"/>
      <c r="H19" s="194">
        <f t="shared" ref="H19:R19" si="10">H10+H11+H12+H13+H18</f>
        <v>17657.8</v>
      </c>
      <c r="I19" s="194">
        <f t="shared" si="10"/>
        <v>15307.140000000001</v>
      </c>
      <c r="J19" s="194">
        <f t="shared" si="10"/>
        <v>12505.608</v>
      </c>
      <c r="K19" s="194">
        <f t="shared" si="10"/>
        <v>18358.898399999998</v>
      </c>
      <c r="L19" s="194">
        <f t="shared" si="10"/>
        <v>17806.009031999998</v>
      </c>
      <c r="M19" s="194">
        <f t="shared" si="10"/>
        <v>15236.31508416</v>
      </c>
      <c r="N19" s="195">
        <f t="shared" si="10"/>
        <v>15676.180876154884</v>
      </c>
      <c r="O19" s="194">
        <f t="shared" si="10"/>
        <v>12968.661187760368</v>
      </c>
      <c r="P19" s="194">
        <f t="shared" si="10"/>
        <v>13233.892708420588</v>
      </c>
      <c r="Q19" s="194">
        <f t="shared" si="10"/>
        <v>13612.104356608121</v>
      </c>
      <c r="R19" s="194">
        <f t="shared" si="10"/>
        <v>13811.206778540598</v>
      </c>
      <c r="S19" s="21"/>
      <c r="T19" s="212"/>
    </row>
    <row r="20" spans="1:20" s="11" customFormat="1" ht="15" customHeight="1" thickBot="1">
      <c r="A20" s="63">
        <v>20</v>
      </c>
      <c r="B20" s="47"/>
      <c r="C20" s="175"/>
      <c r="D20" s="175"/>
      <c r="E20" s="121"/>
      <c r="F20" s="226" t="s">
        <v>572</v>
      </c>
      <c r="G20" s="129"/>
      <c r="H20" s="289">
        <f>'[1]S11a.non-network Capex Forecast'!H10</f>
        <v>12160.636</v>
      </c>
      <c r="I20" s="289">
        <f>'[1]S11a.non-network Capex Forecast'!I10</f>
        <v>1615.0680000000002</v>
      </c>
      <c r="J20" s="289">
        <f>'[1]S11a.non-network Capex Forecast'!J10</f>
        <v>407.07039974400004</v>
      </c>
      <c r="K20" s="289">
        <f>'[1]S11a.non-network Capex Forecast'!K10</f>
        <v>204.51109533834239</v>
      </c>
      <c r="L20" s="289">
        <f>'[1]S11a.non-network Capex Forecast'!L10</f>
        <v>212.77334359001142</v>
      </c>
      <c r="M20" s="289">
        <f>'[1]S11a.non-network Capex Forecast'!M10</f>
        <v>221.36938667104789</v>
      </c>
      <c r="N20" s="289">
        <f>'[1]S11a.non-network Capex Forecast'!N10</f>
        <v>225.79677440446886</v>
      </c>
      <c r="O20" s="289">
        <f>'[1]S11a.non-network Capex Forecast'!O10</f>
        <v>234.91896409040936</v>
      </c>
      <c r="P20" s="289">
        <f>'[1]S11a.non-network Capex Forecast'!P10</f>
        <v>244.40969023966196</v>
      </c>
      <c r="Q20" s="289">
        <f>'[1]S11a.non-network Capex Forecast'!Q10</f>
        <v>254.2838417253443</v>
      </c>
      <c r="R20" s="289">
        <f>'[1]S11a.non-network Capex Forecast'!R10</f>
        <v>264.55690893104827</v>
      </c>
      <c r="S20" s="21"/>
      <c r="T20" s="212"/>
    </row>
    <row r="21" spans="1:20" ht="15" customHeight="1" thickBot="1">
      <c r="A21" s="63">
        <v>21</v>
      </c>
      <c r="B21" s="47"/>
      <c r="C21" s="175"/>
      <c r="D21" s="175"/>
      <c r="E21" s="121" t="s">
        <v>517</v>
      </c>
      <c r="F21" s="175"/>
      <c r="G21" s="126"/>
      <c r="H21" s="194">
        <f>H19+H20</f>
        <v>29818.436000000002</v>
      </c>
      <c r="I21" s="194">
        <f t="shared" ref="I21:R21" si="11">I19+I20</f>
        <v>16922.208000000002</v>
      </c>
      <c r="J21" s="194">
        <f t="shared" si="11"/>
        <v>12912.678399744</v>
      </c>
      <c r="K21" s="194">
        <f t="shared" si="11"/>
        <v>18563.409495338339</v>
      </c>
      <c r="L21" s="194">
        <f t="shared" si="11"/>
        <v>18018.78237559001</v>
      </c>
      <c r="M21" s="194">
        <f t="shared" si="11"/>
        <v>15457.684470831047</v>
      </c>
      <c r="N21" s="195">
        <f>N19+N20</f>
        <v>15901.977650559353</v>
      </c>
      <c r="O21" s="194">
        <f>O19+O20</f>
        <v>13203.580151850778</v>
      </c>
      <c r="P21" s="194">
        <f t="shared" si="11"/>
        <v>13478.302398660249</v>
      </c>
      <c r="Q21" s="194">
        <f t="shared" si="11"/>
        <v>13866.388198333465</v>
      </c>
      <c r="R21" s="194">
        <f t="shared" si="11"/>
        <v>14075.763687471646</v>
      </c>
      <c r="S21" s="21"/>
      <c r="T21" s="212"/>
    </row>
    <row r="22" spans="1:20" s="88" customFormat="1" ht="15" customHeight="1">
      <c r="A22" s="63">
        <v>22</v>
      </c>
      <c r="B22" s="47"/>
      <c r="C22" s="175"/>
      <c r="D22" s="175"/>
      <c r="E22" s="121"/>
      <c r="F22" s="175"/>
      <c r="G22" s="126"/>
      <c r="H22" s="150"/>
      <c r="I22" s="150"/>
      <c r="J22" s="150"/>
      <c r="K22" s="150"/>
      <c r="L22" s="150"/>
      <c r="M22" s="150"/>
      <c r="N22" s="150"/>
      <c r="O22" s="150"/>
      <c r="P22" s="150"/>
      <c r="Q22" s="150"/>
      <c r="R22" s="150"/>
      <c r="S22" s="21"/>
      <c r="T22" s="212"/>
    </row>
    <row r="23" spans="1:20" s="11" customFormat="1" ht="15" customHeight="1">
      <c r="A23" s="63">
        <v>23</v>
      </c>
      <c r="B23" s="47"/>
      <c r="C23" s="175"/>
      <c r="D23" s="125" t="s">
        <v>5</v>
      </c>
      <c r="E23" s="121"/>
      <c r="F23" s="126" t="s">
        <v>518</v>
      </c>
      <c r="G23" s="126"/>
      <c r="H23" s="193">
        <v>0</v>
      </c>
      <c r="I23" s="193">
        <v>0</v>
      </c>
      <c r="J23" s="193">
        <v>0</v>
      </c>
      <c r="K23" s="193">
        <v>0</v>
      </c>
      <c r="L23" s="193">
        <v>0</v>
      </c>
      <c r="M23" s="193">
        <v>0</v>
      </c>
      <c r="N23" s="193">
        <v>0</v>
      </c>
      <c r="O23" s="193">
        <v>0</v>
      </c>
      <c r="P23" s="193">
        <v>0</v>
      </c>
      <c r="Q23" s="193">
        <v>0</v>
      </c>
      <c r="R23" s="193">
        <v>0</v>
      </c>
      <c r="S23" s="21"/>
      <c r="T23" s="212"/>
    </row>
    <row r="24" spans="1:20" s="12" customFormat="1" ht="15" customHeight="1">
      <c r="A24" s="63">
        <v>24</v>
      </c>
      <c r="B24" s="47"/>
      <c r="C24" s="175"/>
      <c r="D24" s="125" t="s">
        <v>4</v>
      </c>
      <c r="E24" s="121"/>
      <c r="F24" s="151" t="s">
        <v>535</v>
      </c>
      <c r="G24" s="126"/>
      <c r="H24" s="193">
        <v>2684</v>
      </c>
      <c r="I24" s="193">
        <f>'[2]ALPINE BUDGET 10 YEAR'!F86/1000</f>
        <v>2000.0000000000002</v>
      </c>
      <c r="J24" s="289">
        <f>'[2]ALPINE BUDGET 10 YEAR'!G86/1000</f>
        <v>2000.0000000000002</v>
      </c>
      <c r="K24" s="289">
        <f>'[2]ALPINE BUDGET 10 YEAR'!H86/1000</f>
        <v>2000.0000000000002</v>
      </c>
      <c r="L24" s="289">
        <f>'[2]ALPINE BUDGET 10 YEAR'!I86/1000</f>
        <v>2000.0000000000002</v>
      </c>
      <c r="M24" s="289">
        <f>'[2]ALPINE BUDGET 10 YEAR'!J86/1000</f>
        <v>2000.0000000000002</v>
      </c>
      <c r="N24" s="289">
        <f>'[2]ALPINE BUDGET 10 YEAR'!K86/1000</f>
        <v>2000.0000000000002</v>
      </c>
      <c r="O24" s="289">
        <f>'[2]ALPINE BUDGET 10 YEAR'!L86/1000</f>
        <v>2000.0000000000002</v>
      </c>
      <c r="P24" s="289">
        <f>'[2]ALPINE BUDGET 10 YEAR'!M86/1000</f>
        <v>2000.0000000000002</v>
      </c>
      <c r="Q24" s="289">
        <f>'[2]ALPINE BUDGET 10 YEAR'!N86/1000</f>
        <v>2000.0000000000002</v>
      </c>
      <c r="R24" s="289">
        <f>'[2]ALPINE BUDGET 10 YEAR'!O86/1000</f>
        <v>2000.0000000000002</v>
      </c>
      <c r="S24" s="21"/>
      <c r="T24" s="212"/>
    </row>
    <row r="25" spans="1:20" s="12" customFormat="1" ht="15" customHeight="1">
      <c r="A25" s="63">
        <v>25</v>
      </c>
      <c r="B25" s="47"/>
      <c r="C25" s="175"/>
      <c r="D25" s="125" t="s">
        <v>5</v>
      </c>
      <c r="E25" s="121"/>
      <c r="F25" s="151" t="s">
        <v>519</v>
      </c>
      <c r="G25" s="126"/>
      <c r="H25" s="290"/>
      <c r="I25" s="290"/>
      <c r="J25" s="290"/>
      <c r="K25" s="290"/>
      <c r="L25" s="290"/>
      <c r="M25" s="290"/>
      <c r="N25" s="290"/>
      <c r="O25" s="290"/>
      <c r="P25" s="290"/>
      <c r="Q25" s="290"/>
      <c r="R25" s="290"/>
      <c r="S25" s="21"/>
      <c r="T25" s="212"/>
    </row>
    <row r="26" spans="1:20" s="12" customFormat="1" ht="15" customHeight="1" thickBot="1">
      <c r="A26" s="63">
        <v>26</v>
      </c>
      <c r="B26" s="47"/>
      <c r="C26" s="175"/>
      <c r="D26" s="175"/>
      <c r="E26" s="121"/>
      <c r="F26" s="126"/>
      <c r="G26" s="126"/>
      <c r="H26" s="126"/>
      <c r="I26" s="126"/>
      <c r="J26" s="126"/>
      <c r="K26" s="126"/>
      <c r="L26" s="126"/>
      <c r="M26" s="126"/>
      <c r="N26" s="126"/>
      <c r="O26" s="126"/>
      <c r="P26" s="126"/>
      <c r="Q26" s="126"/>
      <c r="R26" s="126"/>
      <c r="S26" s="21"/>
      <c r="T26" s="212"/>
    </row>
    <row r="27" spans="1:20" s="12" customFormat="1" ht="15" customHeight="1" thickBot="1">
      <c r="A27" s="63">
        <v>27</v>
      </c>
      <c r="B27" s="47"/>
      <c r="C27" s="175"/>
      <c r="D27" s="175"/>
      <c r="E27" s="121" t="s">
        <v>527</v>
      </c>
      <c r="F27" s="126"/>
      <c r="G27" s="126"/>
      <c r="H27" s="194">
        <f>H21+H23-H24+H25</f>
        <v>27134.436000000002</v>
      </c>
      <c r="I27" s="194">
        <f t="shared" ref="I27:R27" si="12">I21+I23-I24+I25</f>
        <v>14922.208000000002</v>
      </c>
      <c r="J27" s="194">
        <f t="shared" si="12"/>
        <v>10912.678399744</v>
      </c>
      <c r="K27" s="194">
        <f t="shared" si="12"/>
        <v>16563.409495338339</v>
      </c>
      <c r="L27" s="194">
        <f t="shared" si="12"/>
        <v>16018.78237559001</v>
      </c>
      <c r="M27" s="194">
        <f t="shared" si="12"/>
        <v>13457.684470831047</v>
      </c>
      <c r="N27" s="195">
        <f t="shared" si="12"/>
        <v>13901.977650559353</v>
      </c>
      <c r="O27" s="194">
        <f t="shared" si="12"/>
        <v>11203.580151850778</v>
      </c>
      <c r="P27" s="194">
        <f t="shared" si="12"/>
        <v>11478.302398660249</v>
      </c>
      <c r="Q27" s="194">
        <f t="shared" si="12"/>
        <v>11866.388198333465</v>
      </c>
      <c r="R27" s="194">
        <f t="shared" si="12"/>
        <v>12075.763687471646</v>
      </c>
      <c r="S27" s="21"/>
      <c r="T27" s="212"/>
    </row>
    <row r="28" spans="1:20" s="11" customFormat="1" ht="15" customHeight="1">
      <c r="A28" s="63">
        <v>28</v>
      </c>
      <c r="B28" s="47"/>
      <c r="C28" s="175"/>
      <c r="D28" s="175"/>
      <c r="E28" s="121"/>
      <c r="F28" s="126"/>
      <c r="G28" s="126"/>
      <c r="H28" s="126"/>
      <c r="I28" s="126"/>
      <c r="J28" s="126"/>
      <c r="K28" s="126"/>
      <c r="L28" s="126"/>
      <c r="M28" s="126"/>
      <c r="N28" s="126"/>
      <c r="O28" s="126"/>
      <c r="P28" s="126"/>
      <c r="Q28" s="126"/>
      <c r="R28" s="126"/>
      <c r="S28" s="21"/>
      <c r="T28" s="212"/>
    </row>
    <row r="29" spans="1:20" s="11" customFormat="1" ht="15" customHeight="1">
      <c r="A29" s="63">
        <v>29</v>
      </c>
      <c r="B29" s="47"/>
      <c r="C29" s="175"/>
      <c r="D29" s="175"/>
      <c r="E29" s="121"/>
      <c r="F29" s="226" t="s">
        <v>570</v>
      </c>
      <c r="G29" s="126"/>
      <c r="H29" s="193">
        <f>'[3]CAPEX 2017_18'!$K$107+2663+486+95+2000-H24</f>
        <v>20765.8</v>
      </c>
      <c r="I29" s="193">
        <f>'[4]Pivot - CAPEX'!B41+SUM('[2]CAPEX OPEX'!D32:D38)*0.001*1.02^1-I24</f>
        <v>21003.335899999998</v>
      </c>
      <c r="J29" s="289">
        <f>'[4]Pivot - CAPEX'!C41+SUM('[2]CAPEX OPEX'!E32:E38)*0.001*1.02^2-J24</f>
        <v>10680.654</v>
      </c>
      <c r="K29" s="289">
        <f>'[4]Pivot - CAPEX'!D41+SUM('[2]CAPEX OPEX'!F32:F38)*0.001*1.02^3-K24</f>
        <v>15722.360784</v>
      </c>
      <c r="L29" s="289">
        <f>'[4]Pivot - CAPEX'!E41+SUM('[2]CAPEX OPEX'!G32:G38)*0.001*1.02^4-L24</f>
        <v>14874.313406720001</v>
      </c>
      <c r="M29" s="289">
        <f>'[4]Pivot - CAPEX'!F41+SUM('[2]CAPEX OPEX'!H32:H38)*0.001*1.02^5-M24</f>
        <v>12183.116038710399</v>
      </c>
      <c r="N29" s="289">
        <f>'[4]Pivot - CAPEX'!G41+SUM('[2]CAPEX OPEX'!I32:I38)*0.001*1.02^6-N24</f>
        <v>12378.348104640449</v>
      </c>
      <c r="O29" s="289">
        <f>'[4]Pivot - CAPEX'!H41+SUM('[2]CAPEX OPEX'!J32:J38)*0.001*1.02^7-O24</f>
        <v>9746.0282100567638</v>
      </c>
      <c r="P29" s="289">
        <f>'[4]Pivot - CAPEX'!I41+SUM('[2]CAPEX OPEX'!K32:K38)*0.001*1.02^8-P24</f>
        <v>9631.2662423476504</v>
      </c>
      <c r="Q29" s="289">
        <f>'[4]Pivot - CAPEX'!J41+SUM('[2]CAPEX OPEX'!L32:L38)*0.001*1.02^9-Q24</f>
        <v>9930.1818410172837</v>
      </c>
      <c r="R29" s="289">
        <f>'[4]Pivot - CAPEX'!K41+SUM('[2]CAPEX OPEX'!M32:M38)*0.001*1.02^10-R24</f>
        <v>9752.9910637381799</v>
      </c>
      <c r="S29" s="21"/>
      <c r="T29" s="212"/>
    </row>
    <row r="30" spans="1:20" s="12" customFormat="1" ht="32.25" customHeight="1">
      <c r="A30" s="63">
        <v>30</v>
      </c>
      <c r="B30" s="47"/>
      <c r="C30" s="175"/>
      <c r="D30" s="175"/>
      <c r="E30" s="129"/>
      <c r="F30" s="129"/>
      <c r="G30" s="129"/>
      <c r="H30" s="176" t="s">
        <v>239</v>
      </c>
      <c r="I30" s="176" t="s">
        <v>456</v>
      </c>
      <c r="J30" s="176" t="s">
        <v>457</v>
      </c>
      <c r="K30" s="176" t="s">
        <v>458</v>
      </c>
      <c r="L30" s="176" t="s">
        <v>459</v>
      </c>
      <c r="M30" s="176" t="s">
        <v>460</v>
      </c>
      <c r="N30" s="167" t="s">
        <v>462</v>
      </c>
      <c r="O30" s="176" t="s">
        <v>463</v>
      </c>
      <c r="P30" s="176" t="s">
        <v>464</v>
      </c>
      <c r="Q30" s="176" t="s">
        <v>465</v>
      </c>
      <c r="R30" s="176" t="s">
        <v>466</v>
      </c>
      <c r="S30" s="21"/>
      <c r="T30" s="212"/>
    </row>
    <row r="31" spans="1:20" s="20" customFormat="1" ht="15.75" customHeight="1">
      <c r="A31" s="63">
        <v>31</v>
      </c>
      <c r="B31" s="47"/>
      <c r="C31" s="175"/>
      <c r="D31" s="175"/>
      <c r="E31" s="129"/>
      <c r="F31" s="129"/>
      <c r="G31" s="220" t="str">
        <f>IF(ISNUMBER(CoverSheet!$C$12),"for year ended","")</f>
        <v>for year ended</v>
      </c>
      <c r="H31" s="147">
        <f>IF(ISNUMBER(CoverSheet!$C$12),DATE(YEAR(CoverSheet!$C$12),MONTH(CoverSheet!$C$12),DAY(CoverSheet!$C$12))-1,"")</f>
        <v>43190</v>
      </c>
      <c r="I31" s="147">
        <f>IF(ISNUMBER(CoverSheet!$C$12),DATE(YEAR(CoverSheet!$C$12)+1,MONTH(CoverSheet!$C$12),DAY(CoverSheet!$C$12))-1,"")</f>
        <v>43555</v>
      </c>
      <c r="J31" s="147">
        <f>IF(ISNUMBER(CoverSheet!$C$12),DATE(YEAR(CoverSheet!$C$12)+2,MONTH(CoverSheet!$C$12),DAY(CoverSheet!$C$12))-1,"")</f>
        <v>43921</v>
      </c>
      <c r="K31" s="147">
        <f>IF(ISNUMBER(CoverSheet!$C$12),DATE(YEAR(CoverSheet!$C$12)+3,MONTH(CoverSheet!$C$12),DAY(CoverSheet!$C$12))-1,"")</f>
        <v>44286</v>
      </c>
      <c r="L31" s="147">
        <f>IF(ISNUMBER(CoverSheet!$C$12),DATE(YEAR(CoverSheet!$C$12)+4,MONTH(CoverSheet!$C$12),DAY(CoverSheet!$C$12))-1,"")</f>
        <v>44651</v>
      </c>
      <c r="M31" s="147">
        <f>IF(ISNUMBER(CoverSheet!$C$12),DATE(YEAR(CoverSheet!$C$12)+5,MONTH(CoverSheet!$C$12),DAY(CoverSheet!$C$12))-1,"")</f>
        <v>45016</v>
      </c>
      <c r="N31" s="147">
        <f>IF(ISNUMBER(CoverSheet!$C$12),DATE(YEAR(CoverSheet!$C$12)+6,MONTH(CoverSheet!$C$12),DAY(CoverSheet!$C$12))-1,"")</f>
        <v>45382</v>
      </c>
      <c r="O31" s="147">
        <f>IF(ISNUMBER(CoverSheet!$C$12),DATE(YEAR(CoverSheet!$C$12)+7,MONTH(CoverSheet!$C$12),DAY(CoverSheet!$C$12))-1,"")</f>
        <v>45747</v>
      </c>
      <c r="P31" s="147">
        <f>IF(ISNUMBER(CoverSheet!$C$12),DATE(YEAR(CoverSheet!$C$12)+8,MONTH(CoverSheet!$C$12),DAY(CoverSheet!$C$12))-1,"")</f>
        <v>46112</v>
      </c>
      <c r="Q31" s="147">
        <f>IF(ISNUMBER(CoverSheet!$C$12),DATE(YEAR(CoverSheet!$C$12)+9,MONTH(CoverSheet!$C$12),DAY(CoverSheet!$C$12))-1,"")</f>
        <v>46477</v>
      </c>
      <c r="R31" s="147">
        <f>IF(ISNUMBER(CoverSheet!$C$12),DATE(YEAR(CoverSheet!$C$12)+10,MONTH(CoverSheet!$C$12),DAY(CoverSheet!$C$12))-1,"")</f>
        <v>46843</v>
      </c>
      <c r="S31" s="21"/>
      <c r="T31" s="212"/>
    </row>
    <row r="32" spans="1:20" s="17" customFormat="1" ht="25.5" customHeight="1">
      <c r="A32" s="63">
        <v>32</v>
      </c>
      <c r="B32" s="47"/>
      <c r="C32" s="175"/>
      <c r="D32" s="177"/>
      <c r="E32" s="126"/>
      <c r="F32" s="126"/>
      <c r="G32" s="220"/>
      <c r="H32" s="148" t="s">
        <v>475</v>
      </c>
      <c r="I32" s="126"/>
      <c r="J32" s="126"/>
      <c r="K32" s="126"/>
      <c r="L32" s="126"/>
      <c r="M32" s="126"/>
      <c r="N32" s="126"/>
      <c r="O32" s="126"/>
      <c r="P32" s="126"/>
      <c r="Q32" s="126"/>
      <c r="R32" s="152"/>
      <c r="S32" s="21"/>
      <c r="T32" s="212"/>
    </row>
    <row r="33" spans="1:20" s="17" customFormat="1" ht="15" customHeight="1">
      <c r="A33" s="63">
        <v>33</v>
      </c>
      <c r="B33" s="47"/>
      <c r="C33" s="175"/>
      <c r="D33" s="175"/>
      <c r="E33" s="122"/>
      <c r="F33" s="175" t="s">
        <v>472</v>
      </c>
      <c r="G33" s="122"/>
      <c r="H33" s="196">
        <f t="shared" ref="H33:M33" si="13">H78</f>
        <v>2200</v>
      </c>
      <c r="I33" s="196">
        <f t="shared" si="13"/>
        <v>2000</v>
      </c>
      <c r="J33" s="196">
        <f t="shared" si="13"/>
        <v>2000</v>
      </c>
      <c r="K33" s="196">
        <f t="shared" si="13"/>
        <v>2000</v>
      </c>
      <c r="L33" s="196">
        <f t="shared" si="13"/>
        <v>2000</v>
      </c>
      <c r="M33" s="196">
        <f t="shared" si="13"/>
        <v>2000</v>
      </c>
      <c r="N33" s="193">
        <f>'[4]Pivot - CAPEX'!G154</f>
        <v>2000</v>
      </c>
      <c r="O33" s="289">
        <f>'[4]Pivot - CAPEX'!H154</f>
        <v>2000</v>
      </c>
      <c r="P33" s="289">
        <f>'[4]Pivot - CAPEX'!I154</f>
        <v>2000</v>
      </c>
      <c r="Q33" s="289">
        <f>'[4]Pivot - CAPEX'!J154</f>
        <v>2000</v>
      </c>
      <c r="R33" s="289">
        <f>'[4]Pivot - CAPEX'!K154</f>
        <v>2000</v>
      </c>
      <c r="S33" s="21"/>
      <c r="T33" s="212"/>
    </row>
    <row r="34" spans="1:20" s="6" customFormat="1" ht="15" customHeight="1">
      <c r="A34" s="63">
        <v>34</v>
      </c>
      <c r="B34" s="47"/>
      <c r="C34" s="175"/>
      <c r="D34" s="175"/>
      <c r="E34" s="129"/>
      <c r="F34" s="175" t="s">
        <v>243</v>
      </c>
      <c r="G34" s="129"/>
      <c r="H34" s="196">
        <f t="shared" ref="H34:M34" si="14">H89</f>
        <v>6571</v>
      </c>
      <c r="I34" s="196">
        <f t="shared" si="14"/>
        <v>2367</v>
      </c>
      <c r="J34" s="196">
        <f t="shared" si="14"/>
        <v>1891</v>
      </c>
      <c r="K34" s="196">
        <f t="shared" si="14"/>
        <v>2350</v>
      </c>
      <c r="L34" s="196">
        <f t="shared" si="14"/>
        <v>1950</v>
      </c>
      <c r="M34" s="196">
        <f t="shared" si="14"/>
        <v>3100</v>
      </c>
      <c r="N34" s="193">
        <f>'[4]Pivot - CAPEX'!G163</f>
        <v>1000</v>
      </c>
      <c r="O34" s="289">
        <f>'[4]Pivot - CAPEX'!H163</f>
        <v>1050</v>
      </c>
      <c r="P34" s="289">
        <f>'[4]Pivot - CAPEX'!I163</f>
        <v>1100</v>
      </c>
      <c r="Q34" s="289">
        <f>'[4]Pivot - CAPEX'!J163</f>
        <v>1150</v>
      </c>
      <c r="R34" s="289">
        <f>'[4]Pivot - CAPEX'!K163</f>
        <v>1150</v>
      </c>
      <c r="S34" s="21"/>
      <c r="T34" s="212"/>
    </row>
    <row r="35" spans="1:20" s="17" customFormat="1" ht="15" customHeight="1">
      <c r="A35" s="63">
        <v>35</v>
      </c>
      <c r="B35" s="47"/>
      <c r="C35" s="175"/>
      <c r="D35" s="175"/>
      <c r="E35" s="129"/>
      <c r="F35" s="175" t="s">
        <v>244</v>
      </c>
      <c r="G35" s="129"/>
      <c r="H35" s="196">
        <f t="shared" ref="H35:M35" si="15">H103</f>
        <v>5856.8</v>
      </c>
      <c r="I35" s="196">
        <f t="shared" si="15"/>
        <v>8460</v>
      </c>
      <c r="J35" s="196">
        <f t="shared" si="15"/>
        <v>6588</v>
      </c>
      <c r="K35" s="196">
        <f t="shared" si="15"/>
        <v>10860</v>
      </c>
      <c r="L35" s="196">
        <f t="shared" si="15"/>
        <v>10630</v>
      </c>
      <c r="M35" s="196">
        <f t="shared" si="15"/>
        <v>6930</v>
      </c>
      <c r="N35" s="193">
        <f>'[4]Pivot - CAPEX'!G144</f>
        <v>9150</v>
      </c>
      <c r="O35" s="289">
        <f>'[4]Pivot - CAPEX'!H144</f>
        <v>6470</v>
      </c>
      <c r="P35" s="289">
        <f>'[4]Pivot - CAPEX'!I144</f>
        <v>6425</v>
      </c>
      <c r="Q35" s="289">
        <f>'[4]Pivot - CAPEX'!J144</f>
        <v>6470</v>
      </c>
      <c r="R35" s="289">
        <f>'[4]Pivot - CAPEX'!K144</f>
        <v>6410</v>
      </c>
      <c r="S35" s="21"/>
      <c r="T35" s="212"/>
    </row>
    <row r="36" spans="1:20" s="17" customFormat="1" ht="15" customHeight="1">
      <c r="A36" s="63">
        <v>36</v>
      </c>
      <c r="B36" s="47"/>
      <c r="C36" s="175"/>
      <c r="D36" s="175"/>
      <c r="E36" s="129"/>
      <c r="F36" s="175" t="s">
        <v>245</v>
      </c>
      <c r="G36" s="129"/>
      <c r="H36" s="196">
        <f t="shared" ref="H36:M36" si="16">H118</f>
        <v>2000</v>
      </c>
      <c r="I36" s="196">
        <f t="shared" si="16"/>
        <v>620</v>
      </c>
      <c r="J36" s="196">
        <f t="shared" si="16"/>
        <v>350</v>
      </c>
      <c r="K36" s="196">
        <f t="shared" si="16"/>
        <v>1000</v>
      </c>
      <c r="L36" s="196">
        <f t="shared" si="16"/>
        <v>1000</v>
      </c>
      <c r="M36" s="196">
        <f t="shared" si="16"/>
        <v>1000</v>
      </c>
      <c r="N36" s="193">
        <f>'[4]Pivot - CAPEX'!G142</f>
        <v>1000</v>
      </c>
      <c r="O36" s="289">
        <f>'[4]Pivot - CAPEX'!H142</f>
        <v>1000</v>
      </c>
      <c r="P36" s="289">
        <f>'[4]Pivot - CAPEX'!I142</f>
        <v>1000</v>
      </c>
      <c r="Q36" s="289">
        <f>'[4]Pivot - CAPEX'!J142</f>
        <v>1000</v>
      </c>
      <c r="R36" s="289">
        <f>'[4]Pivot - CAPEX'!K142</f>
        <v>1000</v>
      </c>
      <c r="S36" s="21"/>
      <c r="T36" s="212"/>
    </row>
    <row r="37" spans="1:20" s="20" customFormat="1" ht="15" customHeight="1">
      <c r="A37" s="63">
        <v>37</v>
      </c>
      <c r="B37" s="47"/>
      <c r="C37" s="175"/>
      <c r="D37" s="175"/>
      <c r="E37" s="129"/>
      <c r="F37" s="175" t="s">
        <v>255</v>
      </c>
      <c r="G37" s="129"/>
      <c r="H37" s="122"/>
      <c r="I37" s="122"/>
      <c r="J37" s="126"/>
      <c r="K37" s="126"/>
      <c r="L37" s="126"/>
      <c r="M37" s="122"/>
      <c r="N37" s="126"/>
      <c r="O37" s="122"/>
      <c r="P37" s="122"/>
      <c r="Q37" s="126"/>
      <c r="R37" s="126"/>
      <c r="S37" s="21"/>
      <c r="T37" s="212"/>
    </row>
    <row r="38" spans="1:20" s="17" customFormat="1" ht="15" customHeight="1">
      <c r="A38" s="63">
        <v>38</v>
      </c>
      <c r="B38" s="47"/>
      <c r="C38" s="175"/>
      <c r="D38" s="175"/>
      <c r="E38" s="129"/>
      <c r="F38" s="191" t="s">
        <v>56</v>
      </c>
      <c r="G38" s="129"/>
      <c r="H38" s="196">
        <f t="shared" ref="H38:M38" si="17">H134</f>
        <v>630</v>
      </c>
      <c r="I38" s="196">
        <f t="shared" si="17"/>
        <v>975</v>
      </c>
      <c r="J38" s="196">
        <f t="shared" si="17"/>
        <v>725</v>
      </c>
      <c r="K38" s="196">
        <f t="shared" si="17"/>
        <v>640</v>
      </c>
      <c r="L38" s="196">
        <f t="shared" si="17"/>
        <v>520</v>
      </c>
      <c r="M38" s="196">
        <f t="shared" si="17"/>
        <v>520</v>
      </c>
      <c r="N38" s="193">
        <f>'[4]Pivot - CAPEX'!G180</f>
        <v>520</v>
      </c>
      <c r="O38" s="289">
        <f>'[4]Pivot - CAPEX'!H180</f>
        <v>520</v>
      </c>
      <c r="P38" s="289">
        <f>'[4]Pivot - CAPEX'!I180</f>
        <v>520</v>
      </c>
      <c r="Q38" s="289">
        <f>'[4]Pivot - CAPEX'!J180</f>
        <v>520</v>
      </c>
      <c r="R38" s="289">
        <f>'[4]Pivot - CAPEX'!K180</f>
        <v>520</v>
      </c>
      <c r="S38" s="21"/>
      <c r="T38" s="212"/>
    </row>
    <row r="39" spans="1:20" s="17" customFormat="1" ht="15" customHeight="1">
      <c r="A39" s="63">
        <v>39</v>
      </c>
      <c r="B39" s="47"/>
      <c r="C39" s="175"/>
      <c r="D39" s="175"/>
      <c r="E39" s="129"/>
      <c r="F39" s="191" t="s">
        <v>82</v>
      </c>
      <c r="G39" s="129"/>
      <c r="H39" s="196">
        <f t="shared" ref="H39:M39" si="18">H149</f>
        <v>0</v>
      </c>
      <c r="I39" s="196">
        <f t="shared" si="18"/>
        <v>0</v>
      </c>
      <c r="J39" s="196">
        <f t="shared" si="18"/>
        <v>0</v>
      </c>
      <c r="K39" s="196">
        <f t="shared" si="18"/>
        <v>0</v>
      </c>
      <c r="L39" s="196">
        <f t="shared" si="18"/>
        <v>0</v>
      </c>
      <c r="M39" s="196">
        <f t="shared" si="18"/>
        <v>0</v>
      </c>
      <c r="N39" s="193">
        <v>0</v>
      </c>
      <c r="O39" s="193">
        <v>0</v>
      </c>
      <c r="P39" s="193">
        <v>0</v>
      </c>
      <c r="Q39" s="193">
        <v>0</v>
      </c>
      <c r="R39" s="193">
        <v>0</v>
      </c>
      <c r="S39" s="21"/>
      <c r="T39" s="212"/>
    </row>
    <row r="40" spans="1:20" s="17" customFormat="1" ht="15" customHeight="1" thickBot="1">
      <c r="A40" s="63">
        <v>40</v>
      </c>
      <c r="B40" s="47"/>
      <c r="C40" s="175"/>
      <c r="D40" s="175"/>
      <c r="E40" s="129"/>
      <c r="F40" s="191" t="s">
        <v>303</v>
      </c>
      <c r="G40" s="129"/>
      <c r="H40" s="196">
        <f t="shared" ref="H40:M40" si="19">H163</f>
        <v>400</v>
      </c>
      <c r="I40" s="196">
        <f t="shared" si="19"/>
        <v>585</v>
      </c>
      <c r="J40" s="196">
        <f t="shared" si="19"/>
        <v>466</v>
      </c>
      <c r="K40" s="196">
        <f t="shared" si="19"/>
        <v>450</v>
      </c>
      <c r="L40" s="196">
        <f t="shared" si="19"/>
        <v>350</v>
      </c>
      <c r="M40" s="196">
        <f t="shared" si="19"/>
        <v>250</v>
      </c>
      <c r="N40" s="193">
        <f>'[4]Pivot - CAPEX'!G188</f>
        <v>250</v>
      </c>
      <c r="O40" s="289">
        <f>'[4]Pivot - CAPEX'!H188</f>
        <v>250</v>
      </c>
      <c r="P40" s="289">
        <f>'[4]Pivot - CAPEX'!I188</f>
        <v>250</v>
      </c>
      <c r="Q40" s="289">
        <f>'[4]Pivot - CAPEX'!J188</f>
        <v>250</v>
      </c>
      <c r="R40" s="289">
        <f>'[4]Pivot - CAPEX'!K188</f>
        <v>250</v>
      </c>
      <c r="S40" s="21"/>
      <c r="T40" s="212"/>
    </row>
    <row r="41" spans="1:20" s="17" customFormat="1" ht="15" customHeight="1" thickBot="1">
      <c r="A41" s="63">
        <v>41</v>
      </c>
      <c r="B41" s="47"/>
      <c r="C41" s="175"/>
      <c r="D41" s="175"/>
      <c r="E41" s="65"/>
      <c r="F41" s="65" t="s">
        <v>254</v>
      </c>
      <c r="G41" s="129"/>
      <c r="H41" s="194">
        <f>SUM(H38:H40)</f>
        <v>1030</v>
      </c>
      <c r="I41" s="194">
        <f t="shared" ref="I41:R41" si="20">SUM(I38:I40)</f>
        <v>1560</v>
      </c>
      <c r="J41" s="194">
        <f t="shared" si="20"/>
        <v>1191</v>
      </c>
      <c r="K41" s="194">
        <f t="shared" si="20"/>
        <v>1090</v>
      </c>
      <c r="L41" s="194">
        <f t="shared" si="20"/>
        <v>870</v>
      </c>
      <c r="M41" s="194">
        <f t="shared" si="20"/>
        <v>770</v>
      </c>
      <c r="N41" s="195">
        <f t="shared" si="20"/>
        <v>770</v>
      </c>
      <c r="O41" s="194">
        <f t="shared" si="20"/>
        <v>770</v>
      </c>
      <c r="P41" s="194">
        <f t="shared" si="20"/>
        <v>770</v>
      </c>
      <c r="Q41" s="194">
        <f t="shared" si="20"/>
        <v>770</v>
      </c>
      <c r="R41" s="194">
        <f t="shared" si="20"/>
        <v>770</v>
      </c>
      <c r="S41" s="21"/>
      <c r="T41" s="212"/>
    </row>
    <row r="42" spans="1:20" s="88" customFormat="1" ht="15" customHeight="1" thickBot="1">
      <c r="A42" s="63">
        <v>42</v>
      </c>
      <c r="B42" s="47"/>
      <c r="C42" s="175"/>
      <c r="D42" s="175"/>
      <c r="E42" s="65" t="s">
        <v>534</v>
      </c>
      <c r="F42" s="65"/>
      <c r="G42" s="129"/>
      <c r="H42" s="194">
        <f>H33+H34+H35+H36+H41</f>
        <v>17657.8</v>
      </c>
      <c r="I42" s="194">
        <f t="shared" ref="I42:R42" si="21">I33+I34+I35+I36+I41</f>
        <v>15007</v>
      </c>
      <c r="J42" s="194">
        <f t="shared" si="21"/>
        <v>12020</v>
      </c>
      <c r="K42" s="194">
        <f t="shared" si="21"/>
        <v>17300</v>
      </c>
      <c r="L42" s="194">
        <f t="shared" si="21"/>
        <v>16450</v>
      </c>
      <c r="M42" s="194">
        <f t="shared" si="21"/>
        <v>13800</v>
      </c>
      <c r="N42" s="195">
        <f t="shared" si="21"/>
        <v>13920</v>
      </c>
      <c r="O42" s="194">
        <f t="shared" si="21"/>
        <v>11290</v>
      </c>
      <c r="P42" s="194">
        <f t="shared" si="21"/>
        <v>11295</v>
      </c>
      <c r="Q42" s="194">
        <f t="shared" si="21"/>
        <v>11390</v>
      </c>
      <c r="R42" s="194">
        <f t="shared" si="21"/>
        <v>11330</v>
      </c>
      <c r="S42" s="21"/>
      <c r="T42" s="212"/>
    </row>
    <row r="43" spans="1:20" s="17" customFormat="1" ht="15" customHeight="1" thickBot="1">
      <c r="A43" s="63">
        <v>43</v>
      </c>
      <c r="B43" s="47"/>
      <c r="C43" s="175"/>
      <c r="D43" s="175"/>
      <c r="E43" s="121"/>
      <c r="F43" s="226" t="s">
        <v>572</v>
      </c>
      <c r="G43" s="129"/>
      <c r="H43" s="196">
        <f t="shared" ref="H43:M43" si="22">H191</f>
        <v>12160.636</v>
      </c>
      <c r="I43" s="196">
        <f t="shared" si="22"/>
        <v>1583.4</v>
      </c>
      <c r="J43" s="196">
        <f t="shared" si="22"/>
        <v>391.26336000000003</v>
      </c>
      <c r="K43" s="196">
        <f t="shared" si="22"/>
        <v>192.71537280000001</v>
      </c>
      <c r="L43" s="196">
        <f t="shared" si="22"/>
        <v>196.569680256</v>
      </c>
      <c r="M43" s="196">
        <f t="shared" si="22"/>
        <v>200.50107386112001</v>
      </c>
      <c r="N43" s="193">
        <f>'[1]S11a.non-network Capex Forecast'!N14</f>
        <v>200.50107386112001</v>
      </c>
      <c r="O43" s="289">
        <f>'[1]S11a.non-network Capex Forecast'!O14</f>
        <v>204.51109533834241</v>
      </c>
      <c r="P43" s="289">
        <f>'[1]S11a.non-network Capex Forecast'!P14</f>
        <v>208.60131724510927</v>
      </c>
      <c r="Q43" s="289">
        <f>'[1]S11a.non-network Capex Forecast'!Q14</f>
        <v>212.77334359001148</v>
      </c>
      <c r="R43" s="289">
        <f>'[1]S11a.non-network Capex Forecast'!R14</f>
        <v>217.02881046181173</v>
      </c>
      <c r="S43" s="21"/>
      <c r="T43" s="212"/>
    </row>
    <row r="44" spans="1:20" s="17" customFormat="1" ht="15" customHeight="1" thickBot="1">
      <c r="A44" s="63">
        <v>44</v>
      </c>
      <c r="B44" s="47"/>
      <c r="C44" s="175"/>
      <c r="D44" s="175"/>
      <c r="E44" s="121" t="s">
        <v>517</v>
      </c>
      <c r="F44" s="175"/>
      <c r="G44" s="126"/>
      <c r="H44" s="194">
        <f>H42+H43</f>
        <v>29818.436000000002</v>
      </c>
      <c r="I44" s="194">
        <f t="shared" ref="I44:R44" si="23">I42+I43</f>
        <v>16590.400000000001</v>
      </c>
      <c r="J44" s="194">
        <f t="shared" si="23"/>
        <v>12411.263360000001</v>
      </c>
      <c r="K44" s="194">
        <f t="shared" si="23"/>
        <v>17492.715372800001</v>
      </c>
      <c r="L44" s="194">
        <f t="shared" si="23"/>
        <v>16646.569680256001</v>
      </c>
      <c r="M44" s="194">
        <f t="shared" si="23"/>
        <v>14000.50107386112</v>
      </c>
      <c r="N44" s="195">
        <f t="shared" si="23"/>
        <v>14120.50107386112</v>
      </c>
      <c r="O44" s="194">
        <f t="shared" si="23"/>
        <v>11494.511095338343</v>
      </c>
      <c r="P44" s="194">
        <f t="shared" si="23"/>
        <v>11503.601317245109</v>
      </c>
      <c r="Q44" s="194">
        <f t="shared" si="23"/>
        <v>11602.773343590012</v>
      </c>
      <c r="R44" s="194">
        <f t="shared" si="23"/>
        <v>11547.028810461812</v>
      </c>
      <c r="S44" s="21"/>
      <c r="T44" s="212"/>
    </row>
    <row r="45" spans="1:20" s="5" customFormat="1" ht="15" customHeight="1">
      <c r="A45" s="63">
        <v>45</v>
      </c>
      <c r="B45" s="47"/>
      <c r="C45" s="175"/>
      <c r="D45" s="177"/>
      <c r="E45" s="177"/>
      <c r="F45" s="175"/>
      <c r="G45" s="129"/>
      <c r="H45" s="122"/>
      <c r="I45" s="122"/>
      <c r="J45" s="126"/>
      <c r="K45" s="126"/>
      <c r="L45" s="126"/>
      <c r="M45" s="122"/>
      <c r="N45" s="126"/>
      <c r="O45" s="122"/>
      <c r="P45" s="122"/>
      <c r="Q45" s="126"/>
      <c r="R45" s="126"/>
      <c r="S45" s="21"/>
      <c r="T45" s="212"/>
    </row>
    <row r="46" spans="1:20" s="11" customFormat="1" ht="15" customHeight="1">
      <c r="A46" s="63">
        <v>46</v>
      </c>
      <c r="B46" s="47"/>
      <c r="C46" s="138"/>
      <c r="D46" s="119" t="s">
        <v>528</v>
      </c>
      <c r="E46" s="121"/>
      <c r="F46" s="138"/>
      <c r="G46" s="126"/>
      <c r="H46" s="126"/>
      <c r="I46" s="126"/>
      <c r="J46" s="126"/>
      <c r="K46" s="126"/>
      <c r="L46" s="126"/>
      <c r="M46" s="126"/>
      <c r="N46" s="126"/>
      <c r="O46" s="126"/>
      <c r="P46" s="126"/>
      <c r="Q46" s="126"/>
      <c r="R46" s="126"/>
      <c r="S46" s="21"/>
      <c r="T46" s="212"/>
    </row>
    <row r="47" spans="1:20" s="10" customFormat="1" ht="15" customHeight="1">
      <c r="A47" s="63">
        <v>47</v>
      </c>
      <c r="B47" s="47"/>
      <c r="C47" s="138"/>
      <c r="D47" s="138"/>
      <c r="E47" s="121"/>
      <c r="F47" s="138" t="s">
        <v>513</v>
      </c>
      <c r="G47" s="126"/>
      <c r="H47" s="193">
        <v>0</v>
      </c>
      <c r="I47" s="193">
        <v>0</v>
      </c>
      <c r="J47" s="193">
        <v>0</v>
      </c>
      <c r="K47" s="193">
        <v>0</v>
      </c>
      <c r="L47" s="193">
        <v>0</v>
      </c>
      <c r="M47" s="193">
        <v>0</v>
      </c>
      <c r="N47" s="193">
        <v>0</v>
      </c>
      <c r="O47" s="193">
        <v>0</v>
      </c>
      <c r="P47" s="193">
        <v>0</v>
      </c>
      <c r="Q47" s="193">
        <v>0</v>
      </c>
      <c r="R47" s="193">
        <v>0</v>
      </c>
      <c r="S47" s="21"/>
      <c r="T47" s="212"/>
    </row>
    <row r="48" spans="1:20" s="10" customFormat="1" ht="15" customHeight="1">
      <c r="A48" s="63">
        <v>48</v>
      </c>
      <c r="B48" s="47"/>
      <c r="C48" s="175"/>
      <c r="D48" s="175"/>
      <c r="E48" s="121"/>
      <c r="F48" s="175" t="s">
        <v>300</v>
      </c>
      <c r="G48" s="126"/>
      <c r="H48" s="193">
        <v>2000</v>
      </c>
      <c r="I48" s="193">
        <f>'[4]Pivot - CAPEX'!B142</f>
        <v>620</v>
      </c>
      <c r="J48" s="289">
        <f>'[4]Pivot - CAPEX'!C142</f>
        <v>350</v>
      </c>
      <c r="K48" s="289">
        <f>'[4]Pivot - CAPEX'!D142</f>
        <v>1000</v>
      </c>
      <c r="L48" s="289">
        <f>'[4]Pivot - CAPEX'!E142</f>
        <v>1000</v>
      </c>
      <c r="M48" s="289">
        <f>'[4]Pivot - CAPEX'!F142</f>
        <v>1000</v>
      </c>
      <c r="N48" s="289">
        <f>'[4]Pivot - CAPEX'!G142</f>
        <v>1000</v>
      </c>
      <c r="O48" s="289">
        <f>'[4]Pivot - CAPEX'!H142</f>
        <v>1000</v>
      </c>
      <c r="P48" s="289">
        <f>'[4]Pivot - CAPEX'!I142</f>
        <v>1000</v>
      </c>
      <c r="Q48" s="289">
        <f>'[4]Pivot - CAPEX'!J142</f>
        <v>1000</v>
      </c>
      <c r="R48" s="289">
        <f>'[4]Pivot - CAPEX'!K142</f>
        <v>1000</v>
      </c>
      <c r="S48" s="21"/>
      <c r="T48" s="212" t="s">
        <v>706</v>
      </c>
    </row>
    <row r="49" spans="1:20" s="10" customFormat="1" ht="15" customHeight="1">
      <c r="A49" s="63">
        <v>49</v>
      </c>
      <c r="B49" s="47"/>
      <c r="C49" s="175"/>
      <c r="D49" s="175"/>
      <c r="E49" s="121"/>
      <c r="F49" s="175" t="s">
        <v>248</v>
      </c>
      <c r="G49" s="126"/>
      <c r="H49" s="193">
        <v>0</v>
      </c>
      <c r="I49" s="193">
        <v>0</v>
      </c>
      <c r="J49" s="193">
        <v>0</v>
      </c>
      <c r="K49" s="193">
        <v>0</v>
      </c>
      <c r="L49" s="193">
        <v>0</v>
      </c>
      <c r="M49" s="193">
        <v>0</v>
      </c>
      <c r="N49" s="193">
        <v>0</v>
      </c>
      <c r="O49" s="193">
        <v>0</v>
      </c>
      <c r="P49" s="193">
        <v>0</v>
      </c>
      <c r="Q49" s="193">
        <v>0</v>
      </c>
      <c r="R49" s="193">
        <v>0</v>
      </c>
      <c r="S49" s="21"/>
      <c r="T49" s="212"/>
    </row>
    <row r="50" spans="1:20" s="88" customFormat="1" ht="14.25" customHeight="1">
      <c r="A50" s="63">
        <v>50</v>
      </c>
      <c r="B50" s="47"/>
      <c r="C50" s="175"/>
      <c r="D50" s="175"/>
      <c r="E50" s="121"/>
      <c r="F50" s="175"/>
      <c r="G50" s="126"/>
      <c r="H50" s="175"/>
      <c r="I50" s="126"/>
      <c r="J50" s="175"/>
      <c r="K50" s="126"/>
      <c r="L50" s="175"/>
      <c r="M50" s="126"/>
      <c r="N50" s="126"/>
      <c r="O50" s="126"/>
      <c r="P50" s="175"/>
      <c r="Q50" s="126"/>
      <c r="R50" s="175"/>
      <c r="S50" s="21"/>
      <c r="T50" s="212"/>
    </row>
    <row r="51" spans="1:20" s="76" customFormat="1" ht="34.5" customHeight="1">
      <c r="A51" s="63">
        <v>51</v>
      </c>
      <c r="B51" s="47"/>
      <c r="C51" s="175"/>
      <c r="D51" s="175"/>
      <c r="E51" s="121"/>
      <c r="F51" s="175"/>
      <c r="G51" s="129"/>
      <c r="H51" s="146" t="s">
        <v>239</v>
      </c>
      <c r="I51" s="146" t="s">
        <v>456</v>
      </c>
      <c r="J51" s="146" t="s">
        <v>457</v>
      </c>
      <c r="K51" s="146" t="s">
        <v>458</v>
      </c>
      <c r="L51" s="146" t="s">
        <v>459</v>
      </c>
      <c r="M51" s="146" t="s">
        <v>460</v>
      </c>
      <c r="N51" s="176" t="s">
        <v>462</v>
      </c>
      <c r="O51" s="146" t="s">
        <v>463</v>
      </c>
      <c r="P51" s="146" t="s">
        <v>464</v>
      </c>
      <c r="Q51" s="146" t="s">
        <v>465</v>
      </c>
      <c r="R51" s="146" t="s">
        <v>466</v>
      </c>
      <c r="S51" s="21"/>
      <c r="T51" s="212"/>
    </row>
    <row r="52" spans="1:20" s="66" customFormat="1" ht="15" customHeight="1">
      <c r="A52" s="63">
        <v>52</v>
      </c>
      <c r="B52" s="47"/>
      <c r="C52" s="175"/>
      <c r="D52" s="175"/>
      <c r="E52" s="121"/>
      <c r="F52" s="175"/>
      <c r="G52" s="220" t="str">
        <f>IF(ISNUMBER(CoverSheet!$C$12),"for year ended","")</f>
        <v>for year ended</v>
      </c>
      <c r="H52" s="147">
        <f>IF(ISNUMBER(CoverSheet!$C$12),DATE(YEAR(CoverSheet!$C$12),MONTH(CoverSheet!$C$12),DAY(CoverSheet!$C$12))-1,"")</f>
        <v>43190</v>
      </c>
      <c r="I52" s="147">
        <f>IF(ISNUMBER(CoverSheet!$C$12),DATE(YEAR(CoverSheet!$C$12)+1,MONTH(CoverSheet!$C$12),DAY(CoverSheet!$C$12))-1,"")</f>
        <v>43555</v>
      </c>
      <c r="J52" s="147">
        <f>IF(ISNUMBER(CoverSheet!$C$12),DATE(YEAR(CoverSheet!$C$12)+2,MONTH(CoverSheet!$C$12),DAY(CoverSheet!$C$12))-1,"")</f>
        <v>43921</v>
      </c>
      <c r="K52" s="147">
        <f>IF(ISNUMBER(CoverSheet!$C$12),DATE(YEAR(CoverSheet!$C$12)+3,MONTH(CoverSheet!$C$12),DAY(CoverSheet!$C$12))-1,"")</f>
        <v>44286</v>
      </c>
      <c r="L52" s="147">
        <f>IF(ISNUMBER(CoverSheet!$C$12),DATE(YEAR(CoverSheet!$C$12)+4,MONTH(CoverSheet!$C$12),DAY(CoverSheet!$C$12))-1,"")</f>
        <v>44651</v>
      </c>
      <c r="M52" s="147">
        <f>IF(ISNUMBER(CoverSheet!$C$12),DATE(YEAR(CoverSheet!$C$12)+5,MONTH(CoverSheet!$C$12),DAY(CoverSheet!$C$12))-1,"")</f>
        <v>45016</v>
      </c>
      <c r="N52" s="147">
        <f>IF(ISNUMBER(CoverSheet!$C$12),DATE(YEAR(CoverSheet!$C$12)+6,MONTH(CoverSheet!$C$12),DAY(CoverSheet!$C$12))-1,"")</f>
        <v>45382</v>
      </c>
      <c r="O52" s="147">
        <f>IF(ISNUMBER(CoverSheet!$C$12),DATE(YEAR(CoverSheet!$C$12)+7,MONTH(CoverSheet!$C$12),DAY(CoverSheet!$C$12))-1,"")</f>
        <v>45747</v>
      </c>
      <c r="P52" s="147">
        <f>IF(ISNUMBER(CoverSheet!$C$12),DATE(YEAR(CoverSheet!$C$12)+8,MONTH(CoverSheet!$C$12),DAY(CoverSheet!$C$12))-1,"")</f>
        <v>46112</v>
      </c>
      <c r="Q52" s="147">
        <f>IF(ISNUMBER(CoverSheet!$C$12),DATE(YEAR(CoverSheet!$C$12)+9,MONTH(CoverSheet!$C$12),DAY(CoverSheet!$C$12))-1,"")</f>
        <v>46477</v>
      </c>
      <c r="R52" s="147">
        <f>IF(ISNUMBER(CoverSheet!$C$12),DATE(YEAR(CoverSheet!$C$12)+10,MONTH(CoverSheet!$C$12),DAY(CoverSheet!$C$12))-1,"")</f>
        <v>46843</v>
      </c>
      <c r="S52" s="21"/>
      <c r="T52" s="212"/>
    </row>
    <row r="53" spans="1:20" s="17" customFormat="1" ht="15" customHeight="1">
      <c r="A53" s="63">
        <v>53</v>
      </c>
      <c r="B53" s="47"/>
      <c r="C53" s="175"/>
      <c r="D53" s="119" t="s">
        <v>476</v>
      </c>
      <c r="E53" s="126"/>
      <c r="F53" s="126"/>
      <c r="G53" s="126"/>
      <c r="H53" s="153" t="s">
        <v>477</v>
      </c>
      <c r="I53" s="126"/>
      <c r="J53" s="126"/>
      <c r="K53" s="126"/>
      <c r="L53" s="126"/>
      <c r="M53" s="126"/>
      <c r="N53" s="126"/>
      <c r="O53" s="126"/>
      <c r="P53" s="126"/>
      <c r="Q53" s="126"/>
      <c r="R53" s="154"/>
      <c r="S53" s="21"/>
      <c r="T53" s="213"/>
    </row>
    <row r="54" spans="1:20" s="17" customFormat="1" ht="15" customHeight="1">
      <c r="A54" s="63">
        <v>54</v>
      </c>
      <c r="B54" s="47"/>
      <c r="C54" s="175"/>
      <c r="D54" s="175"/>
      <c r="E54" s="122"/>
      <c r="F54" s="175" t="s">
        <v>472</v>
      </c>
      <c r="G54" s="122"/>
      <c r="H54" s="196">
        <f t="shared" ref="H54:R54" si="24">H10-H33</f>
        <v>0</v>
      </c>
      <c r="I54" s="196">
        <f t="shared" si="24"/>
        <v>40</v>
      </c>
      <c r="J54" s="196">
        <f t="shared" si="24"/>
        <v>80.800000000000182</v>
      </c>
      <c r="K54" s="196">
        <f t="shared" si="24"/>
        <v>122.41599999999971</v>
      </c>
      <c r="L54" s="196">
        <f t="shared" si="24"/>
        <v>164.86432000000013</v>
      </c>
      <c r="M54" s="196">
        <f t="shared" si="24"/>
        <v>208.16160639999998</v>
      </c>
      <c r="N54" s="197">
        <f t="shared" si="24"/>
        <v>252.32483852800033</v>
      </c>
      <c r="O54" s="196">
        <f t="shared" si="24"/>
        <v>297.37133529855964</v>
      </c>
      <c r="P54" s="196">
        <f t="shared" si="24"/>
        <v>343.31876200453098</v>
      </c>
      <c r="Q54" s="196">
        <f t="shared" si="24"/>
        <v>390.18513724462173</v>
      </c>
      <c r="R54" s="196">
        <f t="shared" si="24"/>
        <v>437.98883998951442</v>
      </c>
      <c r="S54" s="21"/>
      <c r="T54" s="212"/>
    </row>
    <row r="55" spans="1:20" s="6" customFormat="1" ht="15" customHeight="1">
      <c r="A55" s="63">
        <v>55</v>
      </c>
      <c r="B55" s="47"/>
      <c r="C55" s="175"/>
      <c r="D55" s="175"/>
      <c r="E55" s="129"/>
      <c r="F55" s="175" t="s">
        <v>243</v>
      </c>
      <c r="G55" s="129"/>
      <c r="H55" s="196">
        <f t="shared" ref="H55:R55" si="25">H11-H34</f>
        <v>0</v>
      </c>
      <c r="I55" s="196">
        <f t="shared" si="25"/>
        <v>47.340000000000146</v>
      </c>
      <c r="J55" s="196">
        <f t="shared" si="25"/>
        <v>76.396400000000085</v>
      </c>
      <c r="K55" s="196">
        <f t="shared" si="25"/>
        <v>143.83879999999999</v>
      </c>
      <c r="L55" s="196">
        <f t="shared" si="25"/>
        <v>160.74271199999976</v>
      </c>
      <c r="M55" s="196">
        <f t="shared" si="25"/>
        <v>322.65048991999993</v>
      </c>
      <c r="N55" s="197">
        <f t="shared" si="25"/>
        <v>126.16241926400016</v>
      </c>
      <c r="O55" s="196">
        <f t="shared" si="25"/>
        <v>156.11995103174377</v>
      </c>
      <c r="P55" s="196">
        <f t="shared" si="25"/>
        <v>188.82531910249213</v>
      </c>
      <c r="Q55" s="196">
        <f t="shared" si="25"/>
        <v>224.35645391565754</v>
      </c>
      <c r="R55" s="196">
        <f t="shared" si="25"/>
        <v>251.84358299397059</v>
      </c>
      <c r="S55" s="21"/>
      <c r="T55" s="212"/>
    </row>
    <row r="56" spans="1:20" s="17" customFormat="1" ht="15" customHeight="1">
      <c r="A56" s="63">
        <v>56</v>
      </c>
      <c r="B56" s="47"/>
      <c r="C56" s="175"/>
      <c r="D56" s="175"/>
      <c r="E56" s="129"/>
      <c r="F56" s="175" t="s">
        <v>244</v>
      </c>
      <c r="G56" s="129"/>
      <c r="H56" s="196">
        <f t="shared" ref="H56:R56" si="26">H12-H35</f>
        <v>0</v>
      </c>
      <c r="I56" s="196">
        <f t="shared" si="26"/>
        <v>169.20000000000073</v>
      </c>
      <c r="J56" s="196">
        <f t="shared" si="26"/>
        <v>266.15520000000015</v>
      </c>
      <c r="K56" s="196">
        <f t="shared" si="26"/>
        <v>664.71887999999853</v>
      </c>
      <c r="L56" s="196">
        <f t="shared" si="26"/>
        <v>876.25386079999953</v>
      </c>
      <c r="M56" s="196">
        <f t="shared" si="26"/>
        <v>721.27996617600002</v>
      </c>
      <c r="N56" s="197">
        <f t="shared" si="26"/>
        <v>1154.3861362656007</v>
      </c>
      <c r="O56" s="196">
        <f t="shared" si="26"/>
        <v>961.99626969084056</v>
      </c>
      <c r="P56" s="196">
        <f t="shared" si="26"/>
        <v>1102.9115229395557</v>
      </c>
      <c r="Q56" s="196">
        <f t="shared" si="26"/>
        <v>1262.2489189863509</v>
      </c>
      <c r="R56" s="196">
        <f t="shared" si="26"/>
        <v>1403.7542321663932</v>
      </c>
      <c r="S56" s="21"/>
      <c r="T56" s="212"/>
    </row>
    <row r="57" spans="1:20" s="17" customFormat="1" ht="15" customHeight="1">
      <c r="A57" s="63">
        <v>57</v>
      </c>
      <c r="B57" s="47"/>
      <c r="C57" s="175"/>
      <c r="D57" s="175"/>
      <c r="E57" s="129"/>
      <c r="F57" s="175" t="s">
        <v>245</v>
      </c>
      <c r="G57" s="129"/>
      <c r="H57" s="196">
        <f t="shared" ref="H57:R57" si="27">H13-H36</f>
        <v>0</v>
      </c>
      <c r="I57" s="196">
        <f t="shared" si="27"/>
        <v>12.399999999999977</v>
      </c>
      <c r="J57" s="196">
        <f t="shared" si="27"/>
        <v>14.139999999999986</v>
      </c>
      <c r="K57" s="196">
        <f t="shared" si="27"/>
        <v>61.207999999999856</v>
      </c>
      <c r="L57" s="196">
        <f t="shared" si="27"/>
        <v>82.432160000000067</v>
      </c>
      <c r="M57" s="196">
        <f t="shared" si="27"/>
        <v>104.08080319999999</v>
      </c>
      <c r="N57" s="197">
        <f t="shared" si="27"/>
        <v>126.16241926400016</v>
      </c>
      <c r="O57" s="196">
        <f t="shared" si="27"/>
        <v>148.68566764927982</v>
      </c>
      <c r="P57" s="196">
        <f t="shared" si="27"/>
        <v>171.65938100226549</v>
      </c>
      <c r="Q57" s="196">
        <f t="shared" si="27"/>
        <v>195.09256862231086</v>
      </c>
      <c r="R57" s="196">
        <f t="shared" si="27"/>
        <v>218.99441999475721</v>
      </c>
      <c r="S57" s="21"/>
      <c r="T57" s="212"/>
    </row>
    <row r="58" spans="1:20" s="20" customFormat="1" ht="15" customHeight="1">
      <c r="A58" s="63">
        <v>58</v>
      </c>
      <c r="B58" s="47"/>
      <c r="C58" s="175"/>
      <c r="D58" s="175"/>
      <c r="E58" s="129"/>
      <c r="F58" s="175" t="s">
        <v>255</v>
      </c>
      <c r="G58" s="129"/>
      <c r="H58" s="141"/>
      <c r="I58" s="141"/>
      <c r="J58" s="139"/>
      <c r="K58" s="139"/>
      <c r="L58" s="139"/>
      <c r="M58" s="141"/>
      <c r="N58" s="139"/>
      <c r="O58" s="141"/>
      <c r="P58" s="141"/>
      <c r="Q58" s="139"/>
      <c r="R58" s="139"/>
      <c r="S58" s="21"/>
      <c r="T58" s="212"/>
    </row>
    <row r="59" spans="1:20" s="17" customFormat="1" ht="15" customHeight="1">
      <c r="A59" s="63">
        <v>59</v>
      </c>
      <c r="B59" s="47"/>
      <c r="C59" s="175"/>
      <c r="D59" s="175"/>
      <c r="E59" s="129"/>
      <c r="F59" s="191" t="s">
        <v>56</v>
      </c>
      <c r="G59" s="129"/>
      <c r="H59" s="196">
        <f t="shared" ref="H59:R59" si="28">H15-H38</f>
        <v>0</v>
      </c>
      <c r="I59" s="196">
        <f t="shared" si="28"/>
        <v>19.5</v>
      </c>
      <c r="J59" s="196">
        <f t="shared" si="28"/>
        <v>29.289999999999964</v>
      </c>
      <c r="K59" s="196">
        <f t="shared" si="28"/>
        <v>39.173119999999926</v>
      </c>
      <c r="L59" s="196">
        <f t="shared" si="28"/>
        <v>42.864723199999958</v>
      </c>
      <c r="M59" s="196">
        <f t="shared" si="28"/>
        <v>54.122017664000055</v>
      </c>
      <c r="N59" s="197">
        <f t="shared" si="28"/>
        <v>65.604458017280081</v>
      </c>
      <c r="O59" s="196">
        <f t="shared" si="28"/>
        <v>77.316547177625466</v>
      </c>
      <c r="P59" s="196">
        <f t="shared" si="28"/>
        <v>89.262878121178119</v>
      </c>
      <c r="Q59" s="196">
        <f t="shared" si="28"/>
        <v>101.44813568360166</v>
      </c>
      <c r="R59" s="196">
        <f t="shared" si="28"/>
        <v>113.8770983972737</v>
      </c>
      <c r="S59" s="21"/>
      <c r="T59" s="212"/>
    </row>
    <row r="60" spans="1:20" s="17" customFormat="1" ht="15" customHeight="1">
      <c r="A60" s="63">
        <v>60</v>
      </c>
      <c r="B60" s="47"/>
      <c r="C60" s="175"/>
      <c r="D60" s="175"/>
      <c r="E60" s="129"/>
      <c r="F60" s="191" t="s">
        <v>82</v>
      </c>
      <c r="G60" s="129"/>
      <c r="H60" s="196">
        <f t="shared" ref="H60:R60" si="29">H16-H39</f>
        <v>0</v>
      </c>
      <c r="I60" s="196">
        <f t="shared" si="29"/>
        <v>0</v>
      </c>
      <c r="J60" s="196">
        <f t="shared" si="29"/>
        <v>0</v>
      </c>
      <c r="K60" s="196">
        <f t="shared" si="29"/>
        <v>0</v>
      </c>
      <c r="L60" s="196">
        <f t="shared" si="29"/>
        <v>0</v>
      </c>
      <c r="M60" s="196">
        <f t="shared" si="29"/>
        <v>0</v>
      </c>
      <c r="N60" s="197">
        <f t="shared" si="29"/>
        <v>0</v>
      </c>
      <c r="O60" s="196">
        <f t="shared" si="29"/>
        <v>0</v>
      </c>
      <c r="P60" s="196">
        <f t="shared" si="29"/>
        <v>0</v>
      </c>
      <c r="Q60" s="196">
        <f t="shared" si="29"/>
        <v>0</v>
      </c>
      <c r="R60" s="196">
        <f t="shared" si="29"/>
        <v>0</v>
      </c>
      <c r="S60" s="21"/>
      <c r="T60" s="212"/>
    </row>
    <row r="61" spans="1:20" s="17" customFormat="1" ht="15" customHeight="1" thickBot="1">
      <c r="A61" s="63">
        <v>61</v>
      </c>
      <c r="B61" s="47"/>
      <c r="C61" s="175"/>
      <c r="D61" s="175"/>
      <c r="E61" s="129"/>
      <c r="F61" s="191" t="s">
        <v>303</v>
      </c>
      <c r="G61" s="129"/>
      <c r="H61" s="196">
        <f t="shared" ref="H61:R61" si="30">H17-H40</f>
        <v>0</v>
      </c>
      <c r="I61" s="196">
        <f t="shared" si="30"/>
        <v>11.700000000000045</v>
      </c>
      <c r="J61" s="196">
        <f t="shared" si="30"/>
        <v>18.826399999999978</v>
      </c>
      <c r="K61" s="196">
        <f t="shared" si="30"/>
        <v>27.543599999999969</v>
      </c>
      <c r="L61" s="196">
        <f t="shared" si="30"/>
        <v>28.851255999999978</v>
      </c>
      <c r="M61" s="196">
        <f t="shared" si="30"/>
        <v>26.020200799999998</v>
      </c>
      <c r="N61" s="198">
        <f t="shared" si="30"/>
        <v>31.540604816000041</v>
      </c>
      <c r="O61" s="196">
        <f t="shared" si="30"/>
        <v>37.171416912319955</v>
      </c>
      <c r="P61" s="196">
        <f t="shared" si="30"/>
        <v>42.914845250566373</v>
      </c>
      <c r="Q61" s="196">
        <f t="shared" si="30"/>
        <v>48.773142155577716</v>
      </c>
      <c r="R61" s="196">
        <f t="shared" si="30"/>
        <v>54.748604998689302</v>
      </c>
      <c r="S61" s="21"/>
      <c r="T61" s="212"/>
    </row>
    <row r="62" spans="1:20" s="17" customFormat="1" ht="15" customHeight="1" thickBot="1">
      <c r="A62" s="63">
        <v>62</v>
      </c>
      <c r="B62" s="47"/>
      <c r="C62" s="175"/>
      <c r="D62" s="175"/>
      <c r="E62" s="65"/>
      <c r="F62" s="65" t="s">
        <v>254</v>
      </c>
      <c r="G62" s="129"/>
      <c r="H62" s="194">
        <f t="shared" ref="H62:R62" si="31">H18-H41</f>
        <v>0</v>
      </c>
      <c r="I62" s="194">
        <f t="shared" si="31"/>
        <v>31.200000000000045</v>
      </c>
      <c r="J62" s="194">
        <f t="shared" si="31"/>
        <v>48.116399999999885</v>
      </c>
      <c r="K62" s="194">
        <f t="shared" si="31"/>
        <v>66.716719999999896</v>
      </c>
      <c r="L62" s="194">
        <f t="shared" si="31"/>
        <v>71.715979199999992</v>
      </c>
      <c r="M62" s="194">
        <f t="shared" si="31"/>
        <v>80.142218464000052</v>
      </c>
      <c r="N62" s="195">
        <f t="shared" si="31"/>
        <v>97.145062833280122</v>
      </c>
      <c r="O62" s="194">
        <f t="shared" si="31"/>
        <v>114.48796408994542</v>
      </c>
      <c r="P62" s="194">
        <f t="shared" si="31"/>
        <v>132.17772337174449</v>
      </c>
      <c r="Q62" s="194">
        <f t="shared" si="31"/>
        <v>150.22127783917938</v>
      </c>
      <c r="R62" s="194">
        <f t="shared" si="31"/>
        <v>168.625703395963</v>
      </c>
      <c r="S62" s="21"/>
      <c r="T62" s="212"/>
    </row>
    <row r="63" spans="1:20" s="88" customFormat="1" ht="15" customHeight="1" thickBot="1">
      <c r="A63" s="63">
        <v>63</v>
      </c>
      <c r="B63" s="47"/>
      <c r="C63" s="175"/>
      <c r="D63" s="175"/>
      <c r="E63" s="65" t="s">
        <v>534</v>
      </c>
      <c r="F63" s="65"/>
      <c r="G63" s="129"/>
      <c r="H63" s="194">
        <f>H19-H42</f>
        <v>0</v>
      </c>
      <c r="I63" s="194">
        <f t="shared" ref="I63:R63" si="32">I19-I42</f>
        <v>300.14000000000124</v>
      </c>
      <c r="J63" s="194">
        <f t="shared" si="32"/>
        <v>485.60800000000017</v>
      </c>
      <c r="K63" s="194">
        <f t="shared" si="32"/>
        <v>1058.8983999999982</v>
      </c>
      <c r="L63" s="194">
        <f t="shared" si="32"/>
        <v>1356.0090319999981</v>
      </c>
      <c r="M63" s="194">
        <f t="shared" si="32"/>
        <v>1436.31508416</v>
      </c>
      <c r="N63" s="195">
        <f>N19-N42</f>
        <v>1756.1808761548837</v>
      </c>
      <c r="O63" s="194">
        <f t="shared" si="32"/>
        <v>1678.6611877603682</v>
      </c>
      <c r="P63" s="194">
        <f t="shared" si="32"/>
        <v>1938.892708420588</v>
      </c>
      <c r="Q63" s="194">
        <f t="shared" si="32"/>
        <v>2222.1043566081207</v>
      </c>
      <c r="R63" s="194">
        <f t="shared" si="32"/>
        <v>2481.206778540598</v>
      </c>
      <c r="S63" s="21"/>
      <c r="T63" s="212"/>
    </row>
    <row r="64" spans="1:20" s="17" customFormat="1" ht="15" customHeight="1" thickBot="1">
      <c r="A64" s="63">
        <v>64</v>
      </c>
      <c r="B64" s="47"/>
      <c r="C64" s="175"/>
      <c r="D64" s="175"/>
      <c r="E64" s="121"/>
      <c r="F64" s="226" t="s">
        <v>572</v>
      </c>
      <c r="G64" s="129"/>
      <c r="H64" s="196">
        <f t="shared" ref="H64:R64" si="33">H20-H43</f>
        <v>0</v>
      </c>
      <c r="I64" s="196">
        <f t="shared" si="33"/>
        <v>31.66800000000012</v>
      </c>
      <c r="J64" s="196">
        <f t="shared" si="33"/>
        <v>15.807039744000008</v>
      </c>
      <c r="K64" s="196">
        <f t="shared" si="33"/>
        <v>11.795722538342375</v>
      </c>
      <c r="L64" s="196">
        <f t="shared" si="33"/>
        <v>16.203663334011424</v>
      </c>
      <c r="M64" s="196">
        <f t="shared" si="33"/>
        <v>20.868312809927886</v>
      </c>
      <c r="N64" s="199">
        <f t="shared" si="33"/>
        <v>25.295700543348858</v>
      </c>
      <c r="O64" s="196">
        <f>O20-O43</f>
        <v>30.407868752066946</v>
      </c>
      <c r="P64" s="196">
        <f t="shared" si="33"/>
        <v>35.808372994552684</v>
      </c>
      <c r="Q64" s="196">
        <f t="shared" si="33"/>
        <v>41.510498135332824</v>
      </c>
      <c r="R64" s="196">
        <f t="shared" si="33"/>
        <v>47.528098469236539</v>
      </c>
      <c r="S64" s="21"/>
      <c r="T64" s="212"/>
    </row>
    <row r="65" spans="1:20" s="17" customFormat="1" ht="15" customHeight="1" thickBot="1">
      <c r="A65" s="63">
        <v>65</v>
      </c>
      <c r="B65" s="47"/>
      <c r="C65" s="175"/>
      <c r="D65" s="175"/>
      <c r="E65" s="121" t="s">
        <v>517</v>
      </c>
      <c r="F65" s="175"/>
      <c r="G65" s="126"/>
      <c r="H65" s="194">
        <f>H21-H44</f>
        <v>0</v>
      </c>
      <c r="I65" s="194">
        <f t="shared" ref="I65:R65" si="34">I21-I44</f>
        <v>331.8080000000009</v>
      </c>
      <c r="J65" s="194">
        <f t="shared" si="34"/>
        <v>501.41503974399893</v>
      </c>
      <c r="K65" s="194">
        <f t="shared" si="34"/>
        <v>1070.694122538338</v>
      </c>
      <c r="L65" s="194">
        <f t="shared" si="34"/>
        <v>1372.2126953340085</v>
      </c>
      <c r="M65" s="194">
        <f t="shared" si="34"/>
        <v>1457.1833969699273</v>
      </c>
      <c r="N65" s="195">
        <f t="shared" si="34"/>
        <v>1781.4765766982327</v>
      </c>
      <c r="O65" s="194">
        <f t="shared" si="34"/>
        <v>1709.0690565124351</v>
      </c>
      <c r="P65" s="194">
        <f t="shared" si="34"/>
        <v>1974.7010814151399</v>
      </c>
      <c r="Q65" s="194">
        <f t="shared" si="34"/>
        <v>2263.6148547434532</v>
      </c>
      <c r="R65" s="194">
        <f t="shared" si="34"/>
        <v>2528.7348770098342</v>
      </c>
      <c r="S65" s="21"/>
      <c r="T65" s="212"/>
    </row>
    <row r="66" spans="1:20" s="9" customFormat="1">
      <c r="A66" s="63">
        <v>66</v>
      </c>
      <c r="B66" s="47"/>
      <c r="C66" s="175"/>
      <c r="D66" s="175"/>
      <c r="E66" s="126"/>
      <c r="F66" s="126"/>
      <c r="G66" s="126"/>
      <c r="H66" s="319" t="s">
        <v>239</v>
      </c>
      <c r="I66" s="126"/>
      <c r="J66" s="126"/>
      <c r="K66" s="126"/>
      <c r="L66" s="126"/>
      <c r="M66" s="126"/>
      <c r="N66" s="126"/>
      <c r="O66" s="126"/>
      <c r="P66" s="126"/>
      <c r="Q66" s="126"/>
      <c r="R66" s="133"/>
      <c r="S66" s="21"/>
      <c r="T66" s="213"/>
    </row>
    <row r="67" spans="1:20" s="17" customFormat="1" ht="21" customHeight="1">
      <c r="A67" s="63">
        <v>67</v>
      </c>
      <c r="B67" s="47"/>
      <c r="C67" s="126"/>
      <c r="D67" s="126"/>
      <c r="E67" s="126"/>
      <c r="F67" s="126"/>
      <c r="G67" s="126"/>
      <c r="H67" s="320"/>
      <c r="I67" s="146" t="s">
        <v>456</v>
      </c>
      <c r="J67" s="146" t="s">
        <v>457</v>
      </c>
      <c r="K67" s="146" t="s">
        <v>458</v>
      </c>
      <c r="L67" s="146" t="s">
        <v>459</v>
      </c>
      <c r="M67" s="146" t="s">
        <v>460</v>
      </c>
      <c r="N67" s="146"/>
      <c r="O67" s="146"/>
      <c r="P67" s="146"/>
      <c r="Q67" s="146"/>
      <c r="R67" s="146"/>
      <c r="S67" s="21"/>
      <c r="T67" s="212"/>
    </row>
    <row r="68" spans="1:20" s="17" customFormat="1" ht="30" customHeight="1">
      <c r="A68" s="63">
        <v>68</v>
      </c>
      <c r="B68" s="47"/>
      <c r="C68" s="111" t="s">
        <v>470</v>
      </c>
      <c r="D68" s="126"/>
      <c r="E68" s="126"/>
      <c r="F68" s="126"/>
      <c r="G68" s="221" t="str">
        <f>IF(ISNUMBER(CoverSheet!$C$12),"for year ended","")</f>
        <v>for year ended</v>
      </c>
      <c r="H68" s="180">
        <f>IF(ISNUMBER(CoverSheet!$C$12),DATE(YEAR(CoverSheet!$C$12),MONTH(CoverSheet!$C$12),DAY(CoverSheet!$C$12))-1,"")</f>
        <v>43190</v>
      </c>
      <c r="I68" s="180">
        <f>IF(ISNUMBER(CoverSheet!$C$12),DATE(YEAR(CoverSheet!$C$12)+1,MONTH(CoverSheet!$C$12),DAY(CoverSheet!$C$12))-1,"")</f>
        <v>43555</v>
      </c>
      <c r="J68" s="180">
        <f>IF(ISNUMBER(CoverSheet!$C$12),DATE(YEAR(CoverSheet!$C$12)+2,MONTH(CoverSheet!$C$12),DAY(CoverSheet!$C$12))-1,"")</f>
        <v>43921</v>
      </c>
      <c r="K68" s="180">
        <f>IF(ISNUMBER(CoverSheet!$C$12),DATE(YEAR(CoverSheet!$C$12)+3,MONTH(CoverSheet!$C$12),DAY(CoverSheet!$C$12))-1,"")</f>
        <v>44286</v>
      </c>
      <c r="L68" s="180">
        <f>IF(ISNUMBER(CoverSheet!$C$12),DATE(YEAR(CoverSheet!$C$12)+4,MONTH(CoverSheet!$C$12),DAY(CoverSheet!$C$12))-1,"")</f>
        <v>44651</v>
      </c>
      <c r="M68" s="180">
        <f>IF(ISNUMBER(CoverSheet!$C$12),DATE(YEAR(CoverSheet!$C$12)+5,MONTH(CoverSheet!$C$12),DAY(CoverSheet!$C$12))-1,"")</f>
        <v>45016</v>
      </c>
      <c r="N68" s="179"/>
      <c r="O68" s="179"/>
      <c r="P68" s="179"/>
      <c r="Q68" s="179"/>
      <c r="R68" s="179"/>
      <c r="S68" s="21"/>
      <c r="T68" s="212"/>
    </row>
    <row r="69" spans="1:20" s="10" customFormat="1" ht="15" customHeight="1">
      <c r="A69" s="63">
        <v>69</v>
      </c>
      <c r="B69" s="47"/>
      <c r="C69" s="175"/>
      <c r="D69" s="175"/>
      <c r="E69" s="126"/>
      <c r="F69" s="134" t="s">
        <v>510</v>
      </c>
      <c r="G69" s="126"/>
      <c r="H69" s="156" t="s">
        <v>475</v>
      </c>
      <c r="I69" s="126"/>
      <c r="J69" s="126"/>
      <c r="K69" s="126"/>
      <c r="L69" s="126"/>
      <c r="M69" s="178"/>
      <c r="N69" s="126"/>
      <c r="O69" s="126"/>
      <c r="P69" s="126"/>
      <c r="Q69" s="126"/>
      <c r="R69" s="126"/>
      <c r="S69" s="21"/>
      <c r="T69" s="212"/>
    </row>
    <row r="70" spans="1:20" s="7" customFormat="1" ht="15" customHeight="1">
      <c r="A70" s="63">
        <v>70</v>
      </c>
      <c r="B70" s="47"/>
      <c r="C70" s="318"/>
      <c r="D70" s="318"/>
      <c r="E70" s="126"/>
      <c r="F70" s="208" t="s">
        <v>594</v>
      </c>
      <c r="G70" s="126"/>
      <c r="H70" s="289">
        <v>110</v>
      </c>
      <c r="I70" s="289">
        <f>'[4]Pivot - CAPEX'!B155</f>
        <v>100</v>
      </c>
      <c r="J70" s="289">
        <f>'[4]Pivot - CAPEX'!C155</f>
        <v>100</v>
      </c>
      <c r="K70" s="289">
        <f>'[4]Pivot - CAPEX'!D155</f>
        <v>100</v>
      </c>
      <c r="L70" s="289">
        <f>'[4]Pivot - CAPEX'!E155</f>
        <v>100</v>
      </c>
      <c r="M70" s="289">
        <f>'[4]Pivot - CAPEX'!F155</f>
        <v>100</v>
      </c>
      <c r="N70" s="126"/>
      <c r="O70" s="126"/>
      <c r="P70" s="126"/>
      <c r="Q70" s="126"/>
      <c r="R70" s="126"/>
      <c r="S70" s="21"/>
      <c r="T70" s="212"/>
    </row>
    <row r="71" spans="1:20" ht="15" customHeight="1">
      <c r="A71" s="63">
        <v>71</v>
      </c>
      <c r="B71" s="47"/>
      <c r="C71" s="318"/>
      <c r="D71" s="318"/>
      <c r="E71" s="126"/>
      <c r="F71" s="208" t="s">
        <v>595</v>
      </c>
      <c r="G71" s="126"/>
      <c r="H71" s="289">
        <v>308</v>
      </c>
      <c r="I71" s="289">
        <f>'[4]Pivot - CAPEX'!B156</f>
        <v>280</v>
      </c>
      <c r="J71" s="289">
        <f>'[4]Pivot - CAPEX'!C156</f>
        <v>280</v>
      </c>
      <c r="K71" s="289">
        <f>'[4]Pivot - CAPEX'!D156</f>
        <v>280</v>
      </c>
      <c r="L71" s="289">
        <f>'[4]Pivot - CAPEX'!E156</f>
        <v>280</v>
      </c>
      <c r="M71" s="289">
        <f>'[4]Pivot - CAPEX'!F156</f>
        <v>280</v>
      </c>
      <c r="N71" s="126"/>
      <c r="O71" s="126"/>
      <c r="P71" s="126"/>
      <c r="Q71" s="126"/>
      <c r="R71" s="126"/>
      <c r="S71" s="21"/>
      <c r="T71" s="212"/>
    </row>
    <row r="72" spans="1:20" s="11" customFormat="1" ht="15" customHeight="1">
      <c r="A72" s="63">
        <v>72</v>
      </c>
      <c r="B72" s="47"/>
      <c r="C72" s="318"/>
      <c r="D72" s="318"/>
      <c r="E72" s="126"/>
      <c r="F72" s="208" t="s">
        <v>596</v>
      </c>
      <c r="G72" s="126"/>
      <c r="H72" s="289">
        <v>264</v>
      </c>
      <c r="I72" s="289">
        <f>'[4]Pivot - CAPEX'!B157</f>
        <v>240</v>
      </c>
      <c r="J72" s="289">
        <f>'[4]Pivot - CAPEX'!C157</f>
        <v>240</v>
      </c>
      <c r="K72" s="289">
        <f>'[4]Pivot - CAPEX'!D157</f>
        <v>240</v>
      </c>
      <c r="L72" s="289">
        <f>'[4]Pivot - CAPEX'!E157</f>
        <v>240</v>
      </c>
      <c r="M72" s="289">
        <f>'[4]Pivot - CAPEX'!F157</f>
        <v>240</v>
      </c>
      <c r="N72" s="126"/>
      <c r="O72" s="126"/>
      <c r="P72" s="126"/>
      <c r="Q72" s="126"/>
      <c r="R72" s="126"/>
      <c r="S72" s="21"/>
      <c r="T72" s="212"/>
    </row>
    <row r="73" spans="1:20" s="288" customFormat="1" ht="15" customHeight="1">
      <c r="A73" s="63"/>
      <c r="B73" s="47"/>
      <c r="C73" s="287"/>
      <c r="D73" s="287"/>
      <c r="E73" s="126"/>
      <c r="F73" s="208" t="s">
        <v>597</v>
      </c>
      <c r="G73" s="126"/>
      <c r="H73" s="289">
        <v>506</v>
      </c>
      <c r="I73" s="289">
        <f>'[4]Pivot - CAPEX'!B158</f>
        <v>460</v>
      </c>
      <c r="J73" s="289">
        <f>'[4]Pivot - CAPEX'!C158</f>
        <v>460</v>
      </c>
      <c r="K73" s="289">
        <f>'[4]Pivot - CAPEX'!D158</f>
        <v>460</v>
      </c>
      <c r="L73" s="289">
        <f>'[4]Pivot - CAPEX'!E158</f>
        <v>460</v>
      </c>
      <c r="M73" s="289">
        <f>'[4]Pivot - CAPEX'!F158</f>
        <v>460</v>
      </c>
      <c r="N73" s="126"/>
      <c r="O73" s="126"/>
      <c r="P73" s="126"/>
      <c r="Q73" s="126"/>
      <c r="R73" s="126"/>
      <c r="S73" s="21"/>
      <c r="T73" s="212"/>
    </row>
    <row r="74" spans="1:20" s="288" customFormat="1" ht="15" customHeight="1">
      <c r="A74" s="63"/>
      <c r="B74" s="47"/>
      <c r="C74" s="287"/>
      <c r="D74" s="287"/>
      <c r="E74" s="126"/>
      <c r="F74" s="208" t="s">
        <v>598</v>
      </c>
      <c r="G74" s="126"/>
      <c r="H74" s="289">
        <v>1012</v>
      </c>
      <c r="I74" s="289">
        <f>'[4]Pivot - CAPEX'!B159</f>
        <v>920</v>
      </c>
      <c r="J74" s="289">
        <f>'[4]Pivot - CAPEX'!C159</f>
        <v>920</v>
      </c>
      <c r="K74" s="289">
        <f>'[4]Pivot - CAPEX'!D159</f>
        <v>920</v>
      </c>
      <c r="L74" s="289">
        <f>'[4]Pivot - CAPEX'!E159</f>
        <v>920</v>
      </c>
      <c r="M74" s="289">
        <f>'[4]Pivot - CAPEX'!F159</f>
        <v>920</v>
      </c>
      <c r="N74" s="126"/>
      <c r="O74" s="126"/>
      <c r="P74" s="126"/>
      <c r="Q74" s="126"/>
      <c r="R74" s="126"/>
      <c r="S74" s="21"/>
      <c r="T74" s="212"/>
    </row>
    <row r="75" spans="1:20" s="11" customFormat="1" ht="15" customHeight="1">
      <c r="A75" s="63">
        <v>73</v>
      </c>
      <c r="B75" s="47"/>
      <c r="C75" s="318"/>
      <c r="D75" s="318"/>
      <c r="E75" s="126"/>
      <c r="F75" s="208" t="s">
        <v>599</v>
      </c>
      <c r="G75" s="126"/>
      <c r="H75" s="289">
        <v>0</v>
      </c>
      <c r="I75" s="289">
        <f>'[4]Pivot - CAPEX'!B160</f>
        <v>0</v>
      </c>
      <c r="J75" s="289">
        <f>'[4]Pivot - CAPEX'!C160</f>
        <v>0</v>
      </c>
      <c r="K75" s="289">
        <f>'[4]Pivot - CAPEX'!D160</f>
        <v>0</v>
      </c>
      <c r="L75" s="289">
        <f>'[4]Pivot - CAPEX'!E160</f>
        <v>0</v>
      </c>
      <c r="M75" s="289">
        <f>'[4]Pivot - CAPEX'!F160</f>
        <v>0</v>
      </c>
      <c r="N75" s="126"/>
      <c r="O75" s="126"/>
      <c r="P75" s="126"/>
      <c r="Q75" s="126"/>
      <c r="R75" s="126"/>
      <c r="S75" s="21"/>
      <c r="T75" s="212"/>
    </row>
    <row r="76" spans="1:20" ht="15" customHeight="1">
      <c r="A76" s="63">
        <v>74</v>
      </c>
      <c r="B76" s="47"/>
      <c r="C76" s="318"/>
      <c r="D76" s="318"/>
      <c r="E76" s="126"/>
      <c r="F76" s="208" t="s">
        <v>600</v>
      </c>
      <c r="G76" s="126"/>
      <c r="H76" s="289">
        <v>0</v>
      </c>
      <c r="I76" s="289">
        <f>'[4]Pivot - CAPEX'!B161</f>
        <v>0</v>
      </c>
      <c r="J76" s="289">
        <f>'[4]Pivot - CAPEX'!C161</f>
        <v>0</v>
      </c>
      <c r="K76" s="289">
        <f>'[4]Pivot - CAPEX'!D161</f>
        <v>0</v>
      </c>
      <c r="L76" s="289">
        <f>'[4]Pivot - CAPEX'!E161</f>
        <v>0</v>
      </c>
      <c r="M76" s="289">
        <f>'[4]Pivot - CAPEX'!F161</f>
        <v>0</v>
      </c>
      <c r="N76" s="126"/>
      <c r="O76" s="126" t="s">
        <v>6</v>
      </c>
      <c r="P76" s="126"/>
      <c r="Q76" s="126"/>
      <c r="R76" s="126"/>
      <c r="S76" s="21"/>
      <c r="T76" s="212"/>
    </row>
    <row r="77" spans="1:20" s="14" customFormat="1" ht="15" customHeight="1" thickBot="1">
      <c r="A77" s="63">
        <v>75</v>
      </c>
      <c r="B77" s="47"/>
      <c r="C77" s="175"/>
      <c r="D77" s="175"/>
      <c r="E77" s="129"/>
      <c r="F77" s="108" t="s">
        <v>249</v>
      </c>
      <c r="G77" s="129"/>
      <c r="H77" s="141"/>
      <c r="I77" s="141"/>
      <c r="J77" s="139"/>
      <c r="K77" s="139"/>
      <c r="L77" s="139"/>
      <c r="M77" s="141"/>
      <c r="N77" s="126"/>
      <c r="O77" s="122"/>
      <c r="P77" s="122"/>
      <c r="Q77" s="126"/>
      <c r="R77" s="126"/>
      <c r="S77" s="21"/>
      <c r="T77" s="212"/>
    </row>
    <row r="78" spans="1:20" ht="15" customHeight="1" thickBot="1">
      <c r="A78" s="63">
        <v>76</v>
      </c>
      <c r="B78" s="47"/>
      <c r="C78" s="175"/>
      <c r="D78" s="175"/>
      <c r="E78" s="121" t="s">
        <v>520</v>
      </c>
      <c r="F78" s="121"/>
      <c r="G78" s="126"/>
      <c r="H78" s="194">
        <f t="shared" ref="H78:M78" si="35">SUM(H70:H76)</f>
        <v>2200</v>
      </c>
      <c r="I78" s="194">
        <f t="shared" si="35"/>
        <v>2000</v>
      </c>
      <c r="J78" s="194">
        <f t="shared" si="35"/>
        <v>2000</v>
      </c>
      <c r="K78" s="194">
        <f t="shared" si="35"/>
        <v>2000</v>
      </c>
      <c r="L78" s="194">
        <f t="shared" si="35"/>
        <v>2000</v>
      </c>
      <c r="M78" s="194">
        <f t="shared" si="35"/>
        <v>2000</v>
      </c>
      <c r="N78" s="126"/>
      <c r="O78" s="126"/>
      <c r="P78" s="126"/>
      <c r="Q78" s="126"/>
      <c r="R78" s="126"/>
      <c r="S78" s="21"/>
      <c r="T78" s="212" t="s">
        <v>537</v>
      </c>
    </row>
    <row r="79" spans="1:20" s="10" customFormat="1" ht="15" customHeight="1" thickBot="1">
      <c r="A79" s="63">
        <v>77</v>
      </c>
      <c r="B79" s="47"/>
      <c r="C79" s="175"/>
      <c r="D79" s="125" t="s">
        <v>4</v>
      </c>
      <c r="E79" s="126"/>
      <c r="F79" s="175" t="s">
        <v>478</v>
      </c>
      <c r="G79" s="126"/>
      <c r="H79" s="193">
        <v>317.97699999999998</v>
      </c>
      <c r="I79" s="193">
        <v>1500</v>
      </c>
      <c r="J79" s="193">
        <v>1500</v>
      </c>
      <c r="K79" s="193">
        <v>1500</v>
      </c>
      <c r="L79" s="193">
        <v>1500</v>
      </c>
      <c r="M79" s="193">
        <v>1500</v>
      </c>
      <c r="N79" s="126"/>
      <c r="O79" s="126"/>
      <c r="P79" s="126"/>
      <c r="Q79" s="126"/>
      <c r="R79" s="126"/>
      <c r="S79" s="21"/>
      <c r="T79" s="212"/>
    </row>
    <row r="80" spans="1:20" s="10" customFormat="1" ht="15" customHeight="1" thickBot="1">
      <c r="A80" s="63">
        <v>78</v>
      </c>
      <c r="B80" s="47"/>
      <c r="C80" s="175"/>
      <c r="D80" s="175"/>
      <c r="E80" s="121" t="s">
        <v>471</v>
      </c>
      <c r="F80" s="121"/>
      <c r="G80" s="126"/>
      <c r="H80" s="194">
        <f t="shared" ref="H80:M80" si="36">H78-H79</f>
        <v>1882.0230000000001</v>
      </c>
      <c r="I80" s="194">
        <f t="shared" si="36"/>
        <v>500</v>
      </c>
      <c r="J80" s="194">
        <f t="shared" si="36"/>
        <v>500</v>
      </c>
      <c r="K80" s="194">
        <f t="shared" si="36"/>
        <v>500</v>
      </c>
      <c r="L80" s="194">
        <f t="shared" si="36"/>
        <v>500</v>
      </c>
      <c r="M80" s="194">
        <f t="shared" si="36"/>
        <v>500</v>
      </c>
      <c r="N80" s="126"/>
      <c r="O80" s="126"/>
      <c r="P80" s="126"/>
      <c r="Q80" s="126"/>
      <c r="R80" s="126"/>
      <c r="S80" s="21"/>
      <c r="T80" s="212"/>
    </row>
    <row r="81" spans="1:20" s="17" customFormat="1" ht="30" customHeight="1">
      <c r="A81" s="63">
        <v>79</v>
      </c>
      <c r="B81" s="47"/>
      <c r="C81" s="111" t="s">
        <v>421</v>
      </c>
      <c r="D81" s="126"/>
      <c r="E81" s="126"/>
      <c r="F81" s="126"/>
      <c r="G81" s="126"/>
      <c r="H81" s="179"/>
      <c r="I81" s="179"/>
      <c r="J81" s="179"/>
      <c r="K81" s="179"/>
      <c r="L81" s="179"/>
      <c r="M81" s="179"/>
      <c r="N81" s="179"/>
      <c r="O81" s="179"/>
      <c r="P81" s="179"/>
      <c r="Q81" s="179"/>
      <c r="R81" s="179"/>
      <c r="S81" s="21"/>
      <c r="T81" s="212"/>
    </row>
    <row r="82" spans="1:20" ht="15" customHeight="1">
      <c r="A82" s="63">
        <v>80</v>
      </c>
      <c r="B82" s="47"/>
      <c r="C82" s="175"/>
      <c r="D82" s="175"/>
      <c r="E82" s="126"/>
      <c r="F82" s="175" t="s">
        <v>496</v>
      </c>
      <c r="G82" s="126"/>
      <c r="H82" s="193">
        <v>0</v>
      </c>
      <c r="I82" s="193">
        <f>'[4]Pivot - CAPEX'!B170</f>
        <v>0</v>
      </c>
      <c r="J82" s="289">
        <f>'[4]Pivot - CAPEX'!C170</f>
        <v>0</v>
      </c>
      <c r="K82" s="289">
        <f>'[4]Pivot - CAPEX'!D170</f>
        <v>0</v>
      </c>
      <c r="L82" s="289">
        <f>'[4]Pivot - CAPEX'!E170</f>
        <v>0</v>
      </c>
      <c r="M82" s="289">
        <f>'[4]Pivot - CAPEX'!F170</f>
        <v>0</v>
      </c>
      <c r="N82" s="126"/>
      <c r="O82" s="126"/>
      <c r="P82" s="126"/>
      <c r="Q82" s="126"/>
      <c r="R82" s="126"/>
      <c r="S82" s="21"/>
      <c r="T82" s="212"/>
    </row>
    <row r="83" spans="1:20" ht="15" customHeight="1">
      <c r="A83" s="63">
        <v>81</v>
      </c>
      <c r="B83" s="47"/>
      <c r="C83" s="175"/>
      <c r="D83" s="175"/>
      <c r="E83" s="126"/>
      <c r="F83" s="175" t="s">
        <v>57</v>
      </c>
      <c r="G83" s="126"/>
      <c r="H83" s="193">
        <v>4150</v>
      </c>
      <c r="I83" s="193">
        <f>'[4]Pivot - CAPEX'!B169</f>
        <v>1570</v>
      </c>
      <c r="J83" s="289">
        <f>'[4]Pivot - CAPEX'!C169</f>
        <v>0</v>
      </c>
      <c r="K83" s="289">
        <f>'[4]Pivot - CAPEX'!D169</f>
        <v>1500</v>
      </c>
      <c r="L83" s="289">
        <f>'[4]Pivot - CAPEX'!E169</f>
        <v>1000</v>
      </c>
      <c r="M83" s="289">
        <f>'[4]Pivot - CAPEX'!F169</f>
        <v>2000</v>
      </c>
      <c r="N83" s="126"/>
      <c r="O83" s="126"/>
      <c r="P83" s="126"/>
      <c r="Q83" s="126"/>
      <c r="R83" s="126"/>
      <c r="S83" s="21"/>
      <c r="T83" s="212"/>
    </row>
    <row r="84" spans="1:20" ht="15" customHeight="1">
      <c r="A84" s="63">
        <v>82</v>
      </c>
      <c r="B84" s="47"/>
      <c r="C84" s="175"/>
      <c r="D84" s="175"/>
      <c r="E84" s="126"/>
      <c r="F84" s="175" t="s">
        <v>240</v>
      </c>
      <c r="G84" s="126"/>
      <c r="H84" s="193">
        <v>0</v>
      </c>
      <c r="I84" s="193">
        <f>'[4]Pivot - CAPEX'!B165</f>
        <v>0</v>
      </c>
      <c r="J84" s="289">
        <f>'[4]Pivot - CAPEX'!C165</f>
        <v>400</v>
      </c>
      <c r="K84" s="289">
        <f>'[4]Pivot - CAPEX'!D165</f>
        <v>150</v>
      </c>
      <c r="L84" s="289">
        <f>'[4]Pivot - CAPEX'!E165</f>
        <v>250</v>
      </c>
      <c r="M84" s="289">
        <f>'[4]Pivot - CAPEX'!F165</f>
        <v>350</v>
      </c>
      <c r="N84" s="126"/>
      <c r="O84" s="126"/>
      <c r="P84" s="126"/>
      <c r="Q84" s="126"/>
      <c r="R84" s="126"/>
      <c r="S84" s="21"/>
      <c r="T84" s="212"/>
    </row>
    <row r="85" spans="1:20" ht="15" customHeight="1">
      <c r="A85" s="63">
        <v>83</v>
      </c>
      <c r="B85" s="47"/>
      <c r="C85" s="175"/>
      <c r="D85" s="175"/>
      <c r="E85" s="126"/>
      <c r="F85" s="175" t="s">
        <v>241</v>
      </c>
      <c r="G85" s="126"/>
      <c r="H85" s="193">
        <v>990</v>
      </c>
      <c r="I85" s="193">
        <f>'[4]Pivot - CAPEX'!B164</f>
        <v>300</v>
      </c>
      <c r="J85" s="289">
        <f>'[4]Pivot - CAPEX'!C164</f>
        <v>300</v>
      </c>
      <c r="K85" s="289">
        <f>'[4]Pivot - CAPEX'!D164</f>
        <v>300</v>
      </c>
      <c r="L85" s="289">
        <f>'[4]Pivot - CAPEX'!E164</f>
        <v>300</v>
      </c>
      <c r="M85" s="289">
        <f>'[4]Pivot - CAPEX'!F164</f>
        <v>300</v>
      </c>
      <c r="N85" s="126"/>
      <c r="O85" s="126"/>
      <c r="P85" s="126"/>
      <c r="Q85" s="126"/>
      <c r="R85" s="126"/>
      <c r="S85" s="21"/>
      <c r="T85" s="212"/>
    </row>
    <row r="86" spans="1:20" ht="15" customHeight="1">
      <c r="A86" s="63">
        <v>84</v>
      </c>
      <c r="B86" s="47"/>
      <c r="C86" s="175"/>
      <c r="D86" s="175"/>
      <c r="E86" s="126"/>
      <c r="F86" s="175" t="s">
        <v>242</v>
      </c>
      <c r="G86" s="126"/>
      <c r="H86" s="193">
        <v>670</v>
      </c>
      <c r="I86" s="193">
        <f>'[4]Pivot - CAPEX'!B166</f>
        <v>247</v>
      </c>
      <c r="J86" s="289">
        <f>'[4]Pivot - CAPEX'!C166</f>
        <v>236</v>
      </c>
      <c r="K86" s="289">
        <f>'[4]Pivot - CAPEX'!D166</f>
        <v>100</v>
      </c>
      <c r="L86" s="289">
        <f>'[4]Pivot - CAPEX'!E166</f>
        <v>100</v>
      </c>
      <c r="M86" s="289">
        <f>'[4]Pivot - CAPEX'!F166</f>
        <v>100</v>
      </c>
      <c r="N86" s="126"/>
      <c r="O86" s="126"/>
      <c r="P86" s="126"/>
      <c r="Q86" s="126"/>
      <c r="R86" s="126"/>
      <c r="S86" s="21"/>
      <c r="T86" s="212"/>
    </row>
    <row r="87" spans="1:20" ht="15" customHeight="1">
      <c r="A87" s="63">
        <v>85</v>
      </c>
      <c r="B87" s="47"/>
      <c r="C87" s="175"/>
      <c r="D87" s="175"/>
      <c r="E87" s="126"/>
      <c r="F87" s="175" t="s">
        <v>71</v>
      </c>
      <c r="G87" s="126"/>
      <c r="H87" s="193">
        <v>391</v>
      </c>
      <c r="I87" s="193">
        <f>'[4]Pivot - CAPEX'!B167</f>
        <v>150</v>
      </c>
      <c r="J87" s="289">
        <f>'[4]Pivot - CAPEX'!C167</f>
        <v>150</v>
      </c>
      <c r="K87" s="289">
        <f>'[4]Pivot - CAPEX'!D167</f>
        <v>150</v>
      </c>
      <c r="L87" s="289">
        <f>'[4]Pivot - CAPEX'!E167</f>
        <v>150</v>
      </c>
      <c r="M87" s="289">
        <f>'[4]Pivot - CAPEX'!F167</f>
        <v>150</v>
      </c>
      <c r="N87" s="126"/>
      <c r="O87" s="126"/>
      <c r="P87" s="126"/>
      <c r="Q87" s="126"/>
      <c r="R87" s="126"/>
      <c r="S87" s="21"/>
      <c r="T87" s="212"/>
    </row>
    <row r="88" spans="1:20" ht="15" customHeight="1" thickBot="1">
      <c r="A88" s="63">
        <v>86</v>
      </c>
      <c r="B88" s="47"/>
      <c r="C88" s="175"/>
      <c r="D88" s="175"/>
      <c r="E88" s="126"/>
      <c r="F88" s="175" t="s">
        <v>468</v>
      </c>
      <c r="G88" s="126"/>
      <c r="H88" s="193">
        <v>370</v>
      </c>
      <c r="I88" s="193">
        <f>'[4]Pivot - CAPEX'!B168</f>
        <v>100</v>
      </c>
      <c r="J88" s="289">
        <f>'[4]Pivot - CAPEX'!C168</f>
        <v>805</v>
      </c>
      <c r="K88" s="289">
        <f>'[4]Pivot - CAPEX'!D168</f>
        <v>150</v>
      </c>
      <c r="L88" s="289">
        <f>'[4]Pivot - CAPEX'!E168</f>
        <v>150</v>
      </c>
      <c r="M88" s="289">
        <f>'[4]Pivot - CAPEX'!F168</f>
        <v>200</v>
      </c>
      <c r="N88" s="126"/>
      <c r="O88" s="126"/>
      <c r="P88" s="126"/>
      <c r="Q88" s="126"/>
      <c r="R88" s="126"/>
      <c r="S88" s="21"/>
      <c r="T88" s="212"/>
    </row>
    <row r="89" spans="1:20" ht="15" customHeight="1" thickBot="1">
      <c r="A89" s="63">
        <v>87</v>
      </c>
      <c r="B89" s="47"/>
      <c r="C89" s="175"/>
      <c r="D89" s="175"/>
      <c r="E89" s="121" t="s">
        <v>529</v>
      </c>
      <c r="F89" s="175"/>
      <c r="G89" s="126"/>
      <c r="H89" s="194">
        <f t="shared" ref="H89:M89" si="37">SUM(H82:H88)</f>
        <v>6571</v>
      </c>
      <c r="I89" s="194">
        <f t="shared" si="37"/>
        <v>2367</v>
      </c>
      <c r="J89" s="194">
        <f t="shared" si="37"/>
        <v>1891</v>
      </c>
      <c r="K89" s="194">
        <f t="shared" si="37"/>
        <v>2350</v>
      </c>
      <c r="L89" s="194">
        <f t="shared" si="37"/>
        <v>1950</v>
      </c>
      <c r="M89" s="194">
        <f t="shared" si="37"/>
        <v>3100</v>
      </c>
      <c r="N89" s="126"/>
      <c r="O89" s="126"/>
      <c r="P89" s="126"/>
      <c r="Q89" s="126"/>
      <c r="R89" s="126"/>
      <c r="S89" s="21"/>
      <c r="T89" s="212" t="s">
        <v>538</v>
      </c>
    </row>
    <row r="90" spans="1:20" s="66" customFormat="1" ht="15" customHeight="1" thickBot="1">
      <c r="A90" s="63">
        <v>88</v>
      </c>
      <c r="B90" s="47"/>
      <c r="C90" s="175"/>
      <c r="D90" s="125" t="s">
        <v>4</v>
      </c>
      <c r="E90" s="126"/>
      <c r="F90" s="175" t="s">
        <v>479</v>
      </c>
      <c r="G90" s="126"/>
      <c r="H90" s="193">
        <v>949.73800000000006</v>
      </c>
      <c r="I90" s="193">
        <v>300</v>
      </c>
      <c r="J90" s="193">
        <v>300</v>
      </c>
      <c r="K90" s="193">
        <v>300</v>
      </c>
      <c r="L90" s="193">
        <v>300</v>
      </c>
      <c r="M90" s="193">
        <v>300</v>
      </c>
      <c r="N90" s="126"/>
      <c r="O90" s="126"/>
      <c r="P90" s="126"/>
      <c r="Q90" s="126"/>
      <c r="R90" s="126"/>
      <c r="S90" s="21"/>
      <c r="T90" s="212"/>
    </row>
    <row r="91" spans="1:20" s="66" customFormat="1" ht="15" customHeight="1" thickBot="1">
      <c r="A91" s="63">
        <v>89</v>
      </c>
      <c r="B91" s="47"/>
      <c r="C91" s="175"/>
      <c r="D91" s="175"/>
      <c r="E91" s="121" t="s">
        <v>530</v>
      </c>
      <c r="F91" s="121"/>
      <c r="G91" s="126"/>
      <c r="H91" s="194">
        <f t="shared" ref="H91:M91" si="38">H89-H90</f>
        <v>5621.2619999999997</v>
      </c>
      <c r="I91" s="194">
        <f t="shared" si="38"/>
        <v>2067</v>
      </c>
      <c r="J91" s="194">
        <f t="shared" si="38"/>
        <v>1591</v>
      </c>
      <c r="K91" s="194">
        <f t="shared" si="38"/>
        <v>2050</v>
      </c>
      <c r="L91" s="194">
        <f t="shared" si="38"/>
        <v>1650</v>
      </c>
      <c r="M91" s="194">
        <f t="shared" si="38"/>
        <v>2800</v>
      </c>
      <c r="N91" s="126"/>
      <c r="O91" s="126"/>
      <c r="P91" s="126"/>
      <c r="Q91" s="126"/>
      <c r="R91" s="126"/>
      <c r="S91" s="21"/>
      <c r="T91" s="212"/>
    </row>
    <row r="92" spans="1:20" s="88" customFormat="1" ht="15" customHeight="1">
      <c r="A92" s="63">
        <v>90</v>
      </c>
      <c r="B92" s="47"/>
      <c r="C92" s="175"/>
      <c r="D92" s="175"/>
      <c r="E92" s="121"/>
      <c r="F92" s="121"/>
      <c r="G92" s="126"/>
      <c r="H92" s="150"/>
      <c r="I92" s="150"/>
      <c r="J92" s="150"/>
      <c r="K92" s="150"/>
      <c r="L92" s="150"/>
      <c r="M92" s="150"/>
      <c r="N92" s="126"/>
      <c r="O92" s="126"/>
      <c r="P92" s="126"/>
      <c r="Q92" s="126"/>
      <c r="R92" s="126"/>
      <c r="S92" s="21"/>
      <c r="T92" s="212"/>
    </row>
    <row r="93" spans="1:20" s="88" customFormat="1" ht="30" customHeight="1">
      <c r="A93" s="63">
        <v>91</v>
      </c>
      <c r="B93" s="109"/>
      <c r="C93" s="126"/>
      <c r="D93" s="126"/>
      <c r="E93" s="126"/>
      <c r="F93" s="126"/>
      <c r="G93" s="179"/>
      <c r="H93" s="146" t="s">
        <v>239</v>
      </c>
      <c r="I93" s="146" t="s">
        <v>456</v>
      </c>
      <c r="J93" s="146" t="s">
        <v>457</v>
      </c>
      <c r="K93" s="146" t="s">
        <v>458</v>
      </c>
      <c r="L93" s="146" t="s">
        <v>459</v>
      </c>
      <c r="M93" s="146" t="s">
        <v>460</v>
      </c>
      <c r="N93" s="28"/>
      <c r="O93" s="171"/>
      <c r="P93" s="171"/>
      <c r="Q93" s="171"/>
      <c r="R93" s="171"/>
      <c r="S93" s="21"/>
      <c r="T93" s="212"/>
    </row>
    <row r="94" spans="1:20" s="88" customFormat="1" ht="15" customHeight="1">
      <c r="A94" s="63">
        <v>92</v>
      </c>
      <c r="B94" s="109"/>
      <c r="C94" s="126"/>
      <c r="D94" s="126"/>
      <c r="E94" s="126"/>
      <c r="F94" s="126"/>
      <c r="G94" s="220" t="str">
        <f>IF(ISNUMBER(CoverSheet!$C$12),"for year ended","")</f>
        <v>for year ended</v>
      </c>
      <c r="H94" s="155">
        <f>IF(ISNUMBER(CoverSheet!$C$12),DATE(YEAR(CoverSheet!$C$12),MONTH(CoverSheet!$C$12),DAY(CoverSheet!$C$12))-1,"")</f>
        <v>43190</v>
      </c>
      <c r="I94" s="155">
        <f>IF(ISNUMBER(CoverSheet!$C$12),DATE(YEAR(CoverSheet!$C$12)+1,MONTH(CoverSheet!$C$12),DAY(CoverSheet!$C$12))-1,"")</f>
        <v>43555</v>
      </c>
      <c r="J94" s="155">
        <f>IF(ISNUMBER(CoverSheet!$C$12),DATE(YEAR(CoverSheet!$C$12)+2,MONTH(CoverSheet!$C$12),DAY(CoverSheet!$C$12))-1,"")</f>
        <v>43921</v>
      </c>
      <c r="K94" s="155">
        <f>IF(ISNUMBER(CoverSheet!$C$12),DATE(YEAR(CoverSheet!$C$12)+3,MONTH(CoverSheet!$C$12),DAY(CoverSheet!$C$12))-1,"")</f>
        <v>44286</v>
      </c>
      <c r="L94" s="155">
        <f>IF(ISNUMBER(CoverSheet!$C$12),DATE(YEAR(CoverSheet!$C$12)+4,MONTH(CoverSheet!$C$12),DAY(CoverSheet!$C$12))-1,"")</f>
        <v>44651</v>
      </c>
      <c r="M94" s="155">
        <f>IF(ISNUMBER(CoverSheet!$C$12),DATE(YEAR(CoverSheet!$C$12)+5,MONTH(CoverSheet!$C$12),DAY(CoverSheet!$C$12))-1,"")</f>
        <v>45016</v>
      </c>
      <c r="N94" s="28"/>
      <c r="O94" s="171"/>
      <c r="P94" s="171"/>
      <c r="Q94" s="171"/>
      <c r="R94" s="171"/>
      <c r="S94" s="21"/>
      <c r="T94" s="212"/>
    </row>
    <row r="95" spans="1:20" s="17" customFormat="1" ht="30" customHeight="1">
      <c r="A95" s="63">
        <v>93</v>
      </c>
      <c r="B95" s="47"/>
      <c r="C95" s="111" t="s">
        <v>422</v>
      </c>
      <c r="D95" s="126"/>
      <c r="E95" s="121"/>
      <c r="F95" s="126"/>
      <c r="G95" s="126"/>
      <c r="H95" s="148" t="s">
        <v>475</v>
      </c>
      <c r="I95" s="126"/>
      <c r="J95" s="126"/>
      <c r="K95" s="126"/>
      <c r="L95" s="126"/>
      <c r="M95" s="178"/>
      <c r="N95" s="28"/>
      <c r="O95" s="28"/>
      <c r="P95" s="28"/>
      <c r="Q95" s="28"/>
      <c r="R95" s="28"/>
      <c r="S95" s="21"/>
      <c r="T95" s="212"/>
    </row>
    <row r="96" spans="1:20" s="10" customFormat="1" ht="15" customHeight="1">
      <c r="A96" s="63">
        <v>94</v>
      </c>
      <c r="B96" s="47"/>
      <c r="C96" s="175"/>
      <c r="D96" s="175"/>
      <c r="E96" s="121"/>
      <c r="F96" s="175" t="s">
        <v>496</v>
      </c>
      <c r="G96" s="126"/>
      <c r="H96" s="193">
        <v>0</v>
      </c>
      <c r="I96" s="193">
        <f>'[4]Pivot - CAPEX'!B149</f>
        <v>344</v>
      </c>
      <c r="J96" s="289">
        <f>'[4]Pivot - CAPEX'!C149</f>
        <v>200</v>
      </c>
      <c r="K96" s="289">
        <f>'[4]Pivot - CAPEX'!D149</f>
        <v>0</v>
      </c>
      <c r="L96" s="289">
        <f>'[4]Pivot - CAPEX'!E149</f>
        <v>0</v>
      </c>
      <c r="M96" s="289">
        <f>'[4]Pivot - CAPEX'!F149</f>
        <v>0</v>
      </c>
      <c r="N96" s="171"/>
      <c r="O96" s="171"/>
      <c r="P96" s="171"/>
      <c r="Q96" s="171"/>
      <c r="R96" s="171"/>
      <c r="S96" s="21"/>
      <c r="T96" s="212"/>
    </row>
    <row r="97" spans="1:20" s="10" customFormat="1" ht="15" customHeight="1">
      <c r="A97" s="63">
        <v>95</v>
      </c>
      <c r="B97" s="47"/>
      <c r="C97" s="175"/>
      <c r="D97" s="175"/>
      <c r="E97" s="121"/>
      <c r="F97" s="175" t="s">
        <v>57</v>
      </c>
      <c r="G97" s="126"/>
      <c r="H97" s="193">
        <v>450</v>
      </c>
      <c r="I97" s="193">
        <f>'[4]Pivot - CAPEX'!B150</f>
        <v>855</v>
      </c>
      <c r="J97" s="289">
        <f>'[4]Pivot - CAPEX'!C150</f>
        <v>600</v>
      </c>
      <c r="K97" s="289">
        <f>'[4]Pivot - CAPEX'!D150</f>
        <v>4150</v>
      </c>
      <c r="L97" s="289">
        <f>'[4]Pivot - CAPEX'!E150</f>
        <v>3900</v>
      </c>
      <c r="M97" s="289">
        <f>'[4]Pivot - CAPEX'!F150</f>
        <v>200</v>
      </c>
      <c r="N97" s="171"/>
      <c r="O97" s="171"/>
      <c r="P97" s="171"/>
      <c r="Q97" s="171"/>
      <c r="R97" s="171"/>
      <c r="S97" s="21"/>
      <c r="T97" s="212"/>
    </row>
    <row r="98" spans="1:20" s="10" customFormat="1" ht="15" customHeight="1">
      <c r="A98" s="63">
        <v>96</v>
      </c>
      <c r="B98" s="47"/>
      <c r="C98" s="175"/>
      <c r="D98" s="175"/>
      <c r="E98" s="121"/>
      <c r="F98" s="175" t="s">
        <v>240</v>
      </c>
      <c r="G98" s="126"/>
      <c r="H98" s="193">
        <v>3521.8</v>
      </c>
      <c r="I98" s="193">
        <f>'[4]Pivot - CAPEX'!B146</f>
        <v>3714</v>
      </c>
      <c r="J98" s="289">
        <f>'[4]Pivot - CAPEX'!C146</f>
        <v>3336</v>
      </c>
      <c r="K98" s="289">
        <f>'[4]Pivot - CAPEX'!D146</f>
        <v>4140</v>
      </c>
      <c r="L98" s="289">
        <f>'[4]Pivot - CAPEX'!E146</f>
        <v>4240</v>
      </c>
      <c r="M98" s="289">
        <f>'[4]Pivot - CAPEX'!F146</f>
        <v>4240</v>
      </c>
      <c r="N98" s="171"/>
      <c r="O98" s="171"/>
      <c r="P98" s="171"/>
      <c r="Q98" s="171"/>
      <c r="R98" s="171"/>
      <c r="S98" s="21"/>
      <c r="T98" s="212"/>
    </row>
    <row r="99" spans="1:20" s="10" customFormat="1" ht="15" customHeight="1">
      <c r="A99" s="63">
        <v>97</v>
      </c>
      <c r="B99" s="47"/>
      <c r="C99" s="175"/>
      <c r="D99" s="175"/>
      <c r="E99" s="121"/>
      <c r="F99" s="175" t="s">
        <v>241</v>
      </c>
      <c r="G99" s="126"/>
      <c r="H99" s="193">
        <v>300</v>
      </c>
      <c r="I99" s="193">
        <f>'[4]Pivot - CAPEX'!B145</f>
        <v>800</v>
      </c>
      <c r="J99" s="289">
        <f>'[4]Pivot - CAPEX'!C145</f>
        <v>350</v>
      </c>
      <c r="K99" s="289">
        <f>'[4]Pivot - CAPEX'!D145</f>
        <v>800</v>
      </c>
      <c r="L99" s="289">
        <f>'[4]Pivot - CAPEX'!E145</f>
        <v>800</v>
      </c>
      <c r="M99" s="289">
        <f>'[4]Pivot - CAPEX'!F145</f>
        <v>800</v>
      </c>
      <c r="N99" s="171"/>
      <c r="O99" s="171"/>
      <c r="P99" s="171"/>
      <c r="Q99" s="171"/>
      <c r="R99" s="171"/>
      <c r="S99" s="21"/>
      <c r="T99" s="212"/>
    </row>
    <row r="100" spans="1:20" s="10" customFormat="1" ht="15" customHeight="1">
      <c r="A100" s="63">
        <v>98</v>
      </c>
      <c r="B100" s="47"/>
      <c r="C100" s="175"/>
      <c r="D100" s="175"/>
      <c r="E100" s="121"/>
      <c r="F100" s="175" t="s">
        <v>242</v>
      </c>
      <c r="G100" s="126"/>
      <c r="H100" s="193">
        <v>400</v>
      </c>
      <c r="I100" s="193">
        <f>'[4]Pivot - CAPEX'!B147</f>
        <v>1455</v>
      </c>
      <c r="J100" s="289">
        <f>'[4]Pivot - CAPEX'!C147</f>
        <v>1130</v>
      </c>
      <c r="K100" s="289">
        <f>'[4]Pivot - CAPEX'!D147</f>
        <v>1120</v>
      </c>
      <c r="L100" s="289">
        <f>'[4]Pivot - CAPEX'!E147</f>
        <v>1020</v>
      </c>
      <c r="M100" s="289">
        <f>'[4]Pivot - CAPEX'!F147</f>
        <v>1020</v>
      </c>
      <c r="N100" s="171"/>
      <c r="O100" s="171"/>
      <c r="P100" s="171"/>
      <c r="Q100" s="171"/>
      <c r="R100" s="171"/>
      <c r="S100" s="21"/>
      <c r="T100" s="212"/>
    </row>
    <row r="101" spans="1:20" s="10" customFormat="1" ht="15" customHeight="1">
      <c r="A101" s="63">
        <v>99</v>
      </c>
      <c r="B101" s="47"/>
      <c r="C101" s="175"/>
      <c r="D101" s="175"/>
      <c r="E101" s="121"/>
      <c r="F101" s="175" t="s">
        <v>71</v>
      </c>
      <c r="G101" s="126"/>
      <c r="H101" s="193">
        <v>400</v>
      </c>
      <c r="I101" s="193">
        <f>'[4]Pivot - CAPEX'!B151</f>
        <v>542</v>
      </c>
      <c r="J101" s="289">
        <f>'[4]Pivot - CAPEX'!C151</f>
        <v>522</v>
      </c>
      <c r="K101" s="289">
        <f>'[4]Pivot - CAPEX'!D151</f>
        <v>400</v>
      </c>
      <c r="L101" s="289">
        <f>'[4]Pivot - CAPEX'!E151</f>
        <v>420</v>
      </c>
      <c r="M101" s="289">
        <f>'[4]Pivot - CAPEX'!F151</f>
        <v>420</v>
      </c>
      <c r="N101" s="171"/>
      <c r="O101" s="171"/>
      <c r="P101" s="171"/>
      <c r="Q101" s="171"/>
      <c r="R101" s="171"/>
      <c r="S101" s="21"/>
      <c r="T101" s="212"/>
    </row>
    <row r="102" spans="1:20" s="10" customFormat="1" ht="15" customHeight="1" thickBot="1">
      <c r="A102" s="63">
        <v>100</v>
      </c>
      <c r="B102" s="47"/>
      <c r="C102" s="175"/>
      <c r="D102" s="175"/>
      <c r="E102" s="121"/>
      <c r="F102" s="175" t="s">
        <v>468</v>
      </c>
      <c r="G102" s="126"/>
      <c r="H102" s="193">
        <v>785</v>
      </c>
      <c r="I102" s="193">
        <f>'[4]Pivot - CAPEX'!B148</f>
        <v>750</v>
      </c>
      <c r="J102" s="289">
        <f>'[4]Pivot - CAPEX'!C148</f>
        <v>450</v>
      </c>
      <c r="K102" s="289">
        <f>'[4]Pivot - CAPEX'!D148</f>
        <v>250</v>
      </c>
      <c r="L102" s="289">
        <f>'[4]Pivot - CAPEX'!E148</f>
        <v>250</v>
      </c>
      <c r="M102" s="289">
        <f>'[4]Pivot - CAPEX'!F148</f>
        <v>250</v>
      </c>
      <c r="N102" s="171"/>
      <c r="O102" s="171"/>
      <c r="P102" s="171"/>
      <c r="Q102" s="171"/>
      <c r="R102" s="171"/>
      <c r="S102" s="21"/>
      <c r="T102" s="212"/>
    </row>
    <row r="103" spans="1:20" ht="15" customHeight="1" thickBot="1">
      <c r="A103" s="63">
        <v>101</v>
      </c>
      <c r="B103" s="47"/>
      <c r="C103" s="175"/>
      <c r="D103" s="175"/>
      <c r="E103" s="121" t="s">
        <v>531</v>
      </c>
      <c r="F103" s="175"/>
      <c r="G103" s="126"/>
      <c r="H103" s="194">
        <f t="shared" ref="H103:M103" si="39">SUM(H96:H102)</f>
        <v>5856.8</v>
      </c>
      <c r="I103" s="194">
        <f t="shared" si="39"/>
        <v>8460</v>
      </c>
      <c r="J103" s="194">
        <f t="shared" si="39"/>
        <v>6588</v>
      </c>
      <c r="K103" s="194">
        <f t="shared" si="39"/>
        <v>10860</v>
      </c>
      <c r="L103" s="194">
        <f t="shared" si="39"/>
        <v>10630</v>
      </c>
      <c r="M103" s="194">
        <f t="shared" si="39"/>
        <v>6930</v>
      </c>
      <c r="N103" s="171"/>
      <c r="O103" s="171"/>
      <c r="P103" s="171"/>
      <c r="Q103" s="171"/>
      <c r="R103" s="171"/>
      <c r="S103" s="21"/>
      <c r="T103" s="212" t="s">
        <v>539</v>
      </c>
    </row>
    <row r="104" spans="1:20" s="66" customFormat="1" ht="15" customHeight="1" thickBot="1">
      <c r="A104" s="63">
        <v>102</v>
      </c>
      <c r="B104" s="47"/>
      <c r="C104" s="175"/>
      <c r="D104" s="125" t="s">
        <v>4</v>
      </c>
      <c r="E104" s="126"/>
      <c r="F104" s="175" t="s">
        <v>480</v>
      </c>
      <c r="G104" s="126"/>
      <c r="H104" s="193">
        <v>846.51199999999994</v>
      </c>
      <c r="I104" s="193">
        <v>200</v>
      </c>
      <c r="J104" s="193">
        <v>200</v>
      </c>
      <c r="K104" s="193">
        <v>200</v>
      </c>
      <c r="L104" s="193">
        <v>200</v>
      </c>
      <c r="M104" s="193">
        <v>200</v>
      </c>
      <c r="N104" s="171"/>
      <c r="O104" s="171"/>
      <c r="P104" s="171"/>
      <c r="Q104" s="171"/>
      <c r="R104" s="171"/>
      <c r="S104" s="21"/>
      <c r="T104" s="212"/>
    </row>
    <row r="105" spans="1:20" s="66" customFormat="1" ht="15" customHeight="1" thickBot="1">
      <c r="A105" s="63">
        <v>103</v>
      </c>
      <c r="B105" s="47"/>
      <c r="C105" s="175"/>
      <c r="D105" s="175"/>
      <c r="E105" s="121" t="s">
        <v>532</v>
      </c>
      <c r="F105" s="121"/>
      <c r="G105" s="126"/>
      <c r="H105" s="194">
        <f t="shared" ref="H105:M105" si="40">H103-H104</f>
        <v>5010.2880000000005</v>
      </c>
      <c r="I105" s="194">
        <f t="shared" si="40"/>
        <v>8260</v>
      </c>
      <c r="J105" s="194">
        <f t="shared" si="40"/>
        <v>6388</v>
      </c>
      <c r="K105" s="194">
        <f t="shared" si="40"/>
        <v>10660</v>
      </c>
      <c r="L105" s="194">
        <f t="shared" si="40"/>
        <v>10430</v>
      </c>
      <c r="M105" s="194">
        <f t="shared" si="40"/>
        <v>6730</v>
      </c>
      <c r="N105" s="171"/>
      <c r="O105" s="171"/>
      <c r="P105" s="171"/>
      <c r="Q105" s="171"/>
      <c r="R105" s="171"/>
      <c r="S105" s="21"/>
      <c r="T105" s="212"/>
    </row>
    <row r="106" spans="1:20" s="229" customFormat="1" ht="15" customHeight="1">
      <c r="A106" s="63">
        <v>104</v>
      </c>
      <c r="B106" s="47"/>
      <c r="C106" s="228"/>
      <c r="D106" s="228"/>
      <c r="E106" s="121"/>
      <c r="F106" s="121"/>
      <c r="G106" s="126"/>
      <c r="H106" s="150"/>
      <c r="I106" s="150"/>
      <c r="J106" s="150"/>
      <c r="K106" s="150"/>
      <c r="L106" s="150"/>
      <c r="M106" s="150"/>
      <c r="N106" s="126"/>
      <c r="O106" s="126"/>
      <c r="P106" s="126"/>
      <c r="Q106" s="126"/>
      <c r="R106" s="126"/>
      <c r="S106" s="21"/>
      <c r="T106" s="212"/>
    </row>
    <row r="107" spans="1:20" s="229" customFormat="1" ht="30" customHeight="1">
      <c r="A107" s="63">
        <v>105</v>
      </c>
      <c r="B107" s="109"/>
      <c r="C107" s="126"/>
      <c r="D107" s="126"/>
      <c r="E107" s="126"/>
      <c r="F107" s="230"/>
      <c r="G107" s="231"/>
      <c r="H107" s="232" t="s">
        <v>239</v>
      </c>
      <c r="I107" s="232" t="s">
        <v>456</v>
      </c>
      <c r="J107" s="232" t="s">
        <v>457</v>
      </c>
      <c r="K107" s="232" t="s">
        <v>458</v>
      </c>
      <c r="L107" s="232" t="s">
        <v>459</v>
      </c>
      <c r="M107" s="232" t="s">
        <v>460</v>
      </c>
      <c r="N107" s="28"/>
      <c r="O107" s="171"/>
      <c r="P107" s="171"/>
      <c r="Q107" s="171"/>
      <c r="R107" s="171"/>
      <c r="S107" s="21"/>
      <c r="T107" s="212"/>
    </row>
    <row r="108" spans="1:20" s="229" customFormat="1" ht="15" customHeight="1">
      <c r="A108" s="63">
        <v>106</v>
      </c>
      <c r="B108" s="109"/>
      <c r="C108" s="126"/>
      <c r="D108" s="126"/>
      <c r="E108" s="126"/>
      <c r="F108" s="126"/>
      <c r="G108" s="233" t="str">
        <f>IF(ISNUMBER(CoverSheet!$C$12),"for year ended","")</f>
        <v>for year ended</v>
      </c>
      <c r="H108" s="155">
        <f>IF(ISNUMBER(CoverSheet!$C$12),DATE(YEAR(CoverSheet!$C$12),MONTH(CoverSheet!$C$12),DAY(CoverSheet!$C$12))-1,"")</f>
        <v>43190</v>
      </c>
      <c r="I108" s="155">
        <f>IF(ISNUMBER(CoverSheet!$C$12),DATE(YEAR(CoverSheet!$C$12)+1,MONTH(CoverSheet!$C$12),DAY(CoverSheet!$C$12))-1,"")</f>
        <v>43555</v>
      </c>
      <c r="J108" s="155">
        <f>IF(ISNUMBER(CoverSheet!$C$12),DATE(YEAR(CoverSheet!$C$12)+2,MONTH(CoverSheet!$C$12),DAY(CoverSheet!$C$12))-1,"")</f>
        <v>43921</v>
      </c>
      <c r="K108" s="155">
        <f>IF(ISNUMBER(CoverSheet!$C$12),DATE(YEAR(CoverSheet!$C$12)+3,MONTH(CoverSheet!$C$12),DAY(CoverSheet!$C$12))-1,"")</f>
        <v>44286</v>
      </c>
      <c r="L108" s="155">
        <f>IF(ISNUMBER(CoverSheet!$C$12),DATE(YEAR(CoverSheet!$C$12)+4,MONTH(CoverSheet!$C$12),DAY(CoverSheet!$C$12))-1,"")</f>
        <v>44651</v>
      </c>
      <c r="M108" s="155">
        <f>IF(ISNUMBER(CoverSheet!$C$12),DATE(YEAR(CoverSheet!$C$12)+5,MONTH(CoverSheet!$C$12),DAY(CoverSheet!$C$12))-1,"")</f>
        <v>45016</v>
      </c>
      <c r="N108" s="28"/>
      <c r="O108" s="171"/>
      <c r="P108" s="171"/>
      <c r="Q108" s="171"/>
      <c r="R108" s="171"/>
      <c r="S108" s="21"/>
      <c r="T108" s="212"/>
    </row>
    <row r="109" spans="1:20" s="17" customFormat="1" ht="30" customHeight="1">
      <c r="A109" s="63">
        <v>107</v>
      </c>
      <c r="B109" s="47"/>
      <c r="C109" s="111" t="s">
        <v>423</v>
      </c>
      <c r="D109" s="126"/>
      <c r="E109" s="121"/>
      <c r="F109" s="126"/>
      <c r="G109" s="126"/>
      <c r="H109" s="179"/>
      <c r="I109" s="179"/>
      <c r="J109" s="179"/>
      <c r="K109" s="179"/>
      <c r="L109" s="179"/>
      <c r="M109" s="179"/>
      <c r="N109" s="28"/>
      <c r="O109" s="28"/>
      <c r="P109" s="28"/>
      <c r="Q109" s="28"/>
      <c r="R109" s="28"/>
      <c r="S109" s="21"/>
      <c r="T109" s="212"/>
    </row>
    <row r="110" spans="1:20" s="17" customFormat="1">
      <c r="A110" s="63">
        <v>108</v>
      </c>
      <c r="B110" s="47"/>
      <c r="C110" s="175"/>
      <c r="D110" s="175"/>
      <c r="E110" s="126"/>
      <c r="F110" s="134" t="s">
        <v>511</v>
      </c>
      <c r="G110" s="126"/>
      <c r="H110" s="234" t="s">
        <v>475</v>
      </c>
      <c r="I110" s="126"/>
      <c r="J110" s="126"/>
      <c r="K110" s="126"/>
      <c r="L110" s="126"/>
      <c r="M110" s="126"/>
      <c r="N110" s="171"/>
      <c r="O110" s="171"/>
      <c r="P110" s="171"/>
      <c r="Q110" s="171"/>
      <c r="R110" s="171"/>
      <c r="S110" s="21"/>
      <c r="T110" s="212"/>
    </row>
    <row r="111" spans="1:20" s="17" customFormat="1" ht="15" customHeight="1">
      <c r="A111" s="63">
        <v>109</v>
      </c>
      <c r="B111" s="47"/>
      <c r="C111" s="175"/>
      <c r="D111" s="175"/>
      <c r="E111" s="126"/>
      <c r="F111" s="208" t="s">
        <v>601</v>
      </c>
      <c r="G111" s="126"/>
      <c r="H111" s="193">
        <v>2000</v>
      </c>
      <c r="I111" s="193">
        <f>'[4]Pivot - CAPEX'!B142</f>
        <v>620</v>
      </c>
      <c r="J111" s="289">
        <f>'[4]Pivot - CAPEX'!C142</f>
        <v>350</v>
      </c>
      <c r="K111" s="289">
        <f>'[4]Pivot - CAPEX'!D142</f>
        <v>1000</v>
      </c>
      <c r="L111" s="289">
        <f>'[4]Pivot - CAPEX'!E142</f>
        <v>1000</v>
      </c>
      <c r="M111" s="289">
        <f>'[4]Pivot - CAPEX'!F142</f>
        <v>1000</v>
      </c>
      <c r="N111" s="171"/>
      <c r="O111" s="171"/>
      <c r="P111" s="171"/>
      <c r="Q111" s="171"/>
      <c r="R111" s="171"/>
      <c r="S111" s="21"/>
      <c r="T111" s="212"/>
    </row>
    <row r="112" spans="1:20" s="17" customFormat="1" ht="15" customHeight="1">
      <c r="A112" s="63">
        <v>110</v>
      </c>
      <c r="B112" s="47"/>
      <c r="C112" s="175"/>
      <c r="D112" s="175"/>
      <c r="E112" s="126"/>
      <c r="F112" s="208"/>
      <c r="G112" s="126"/>
      <c r="H112" s="193"/>
      <c r="I112" s="193"/>
      <c r="J112" s="193"/>
      <c r="K112" s="193"/>
      <c r="L112" s="193"/>
      <c r="M112" s="193"/>
      <c r="N112" s="171"/>
      <c r="O112" s="171"/>
      <c r="P112" s="171"/>
      <c r="Q112" s="171"/>
      <c r="R112" s="171"/>
      <c r="S112" s="21"/>
      <c r="T112" s="212"/>
    </row>
    <row r="113" spans="1:20" s="17" customFormat="1" ht="15" customHeight="1">
      <c r="A113" s="63">
        <v>111</v>
      </c>
      <c r="B113" s="47"/>
      <c r="C113" s="175"/>
      <c r="D113" s="175"/>
      <c r="E113" s="126"/>
      <c r="F113" s="208"/>
      <c r="G113" s="126"/>
      <c r="H113" s="193"/>
      <c r="I113" s="193"/>
      <c r="J113" s="193"/>
      <c r="K113" s="193"/>
      <c r="L113" s="193"/>
      <c r="M113" s="193"/>
      <c r="N113" s="171"/>
      <c r="O113" s="171"/>
      <c r="P113" s="171"/>
      <c r="Q113" s="171"/>
      <c r="R113" s="171"/>
      <c r="S113" s="21"/>
      <c r="T113" s="212"/>
    </row>
    <row r="114" spans="1:20" s="17" customFormat="1" ht="15" customHeight="1">
      <c r="A114" s="63">
        <v>112</v>
      </c>
      <c r="B114" s="47"/>
      <c r="C114" s="175"/>
      <c r="D114" s="175"/>
      <c r="E114" s="126"/>
      <c r="F114" s="208"/>
      <c r="G114" s="126"/>
      <c r="H114" s="193"/>
      <c r="I114" s="193"/>
      <c r="J114" s="193"/>
      <c r="K114" s="193"/>
      <c r="L114" s="193"/>
      <c r="M114" s="193"/>
      <c r="N114" s="171"/>
      <c r="O114" s="171"/>
      <c r="P114" s="171"/>
      <c r="Q114" s="171"/>
      <c r="R114" s="171"/>
      <c r="S114" s="21"/>
      <c r="T114" s="212"/>
    </row>
    <row r="115" spans="1:20" s="17" customFormat="1" ht="15" customHeight="1">
      <c r="A115" s="63">
        <v>113</v>
      </c>
      <c r="B115" s="47"/>
      <c r="C115" s="175"/>
      <c r="D115" s="175"/>
      <c r="E115" s="126"/>
      <c r="F115" s="208"/>
      <c r="G115" s="126"/>
      <c r="H115" s="193"/>
      <c r="I115" s="193"/>
      <c r="J115" s="193"/>
      <c r="K115" s="193"/>
      <c r="L115" s="193"/>
      <c r="M115" s="193"/>
      <c r="N115" s="171"/>
      <c r="O115" s="171"/>
      <c r="P115" s="171"/>
      <c r="Q115" s="171"/>
      <c r="R115" s="171"/>
      <c r="S115" s="21"/>
      <c r="T115" s="212"/>
    </row>
    <row r="116" spans="1:20" s="14" customFormat="1" ht="15" customHeight="1">
      <c r="A116" s="63">
        <v>114</v>
      </c>
      <c r="B116" s="47"/>
      <c r="C116" s="175"/>
      <c r="D116" s="175"/>
      <c r="E116" s="129"/>
      <c r="F116" s="108" t="s">
        <v>249</v>
      </c>
      <c r="G116" s="129"/>
      <c r="H116" s="141"/>
      <c r="I116" s="141"/>
      <c r="J116" s="139"/>
      <c r="K116" s="139"/>
      <c r="L116" s="139"/>
      <c r="M116" s="141"/>
      <c r="N116" s="171"/>
      <c r="O116" s="174"/>
      <c r="P116" s="174"/>
      <c r="Q116" s="171"/>
      <c r="R116" s="171"/>
      <c r="S116" s="21"/>
      <c r="T116" s="212"/>
    </row>
    <row r="117" spans="1:20" s="17" customFormat="1" ht="15" customHeight="1" thickBot="1">
      <c r="A117" s="63">
        <v>115</v>
      </c>
      <c r="B117" s="47"/>
      <c r="C117" s="175"/>
      <c r="D117" s="175"/>
      <c r="E117" s="126"/>
      <c r="F117" s="226" t="s">
        <v>564</v>
      </c>
      <c r="G117" s="126"/>
      <c r="H117" s="193">
        <v>0</v>
      </c>
      <c r="I117" s="193">
        <v>0</v>
      </c>
      <c r="J117" s="193">
        <v>0</v>
      </c>
      <c r="K117" s="193">
        <v>0</v>
      </c>
      <c r="L117" s="193">
        <v>0</v>
      </c>
      <c r="M117" s="193">
        <v>0</v>
      </c>
      <c r="N117" s="171"/>
      <c r="O117" s="171"/>
      <c r="P117" s="171"/>
      <c r="Q117" s="171"/>
      <c r="R117" s="171"/>
      <c r="S117" s="21"/>
      <c r="T117" s="212"/>
    </row>
    <row r="118" spans="1:20" s="17" customFormat="1" ht="15" customHeight="1" thickBot="1">
      <c r="A118" s="63">
        <v>116</v>
      </c>
      <c r="B118" s="47"/>
      <c r="C118" s="175"/>
      <c r="D118" s="125"/>
      <c r="E118" s="121" t="s">
        <v>521</v>
      </c>
      <c r="F118" s="175"/>
      <c r="G118" s="126"/>
      <c r="H118" s="194">
        <f t="shared" ref="H118:M118" si="41">SUM(H111:H115,H117)</f>
        <v>2000</v>
      </c>
      <c r="I118" s="194">
        <f t="shared" si="41"/>
        <v>620</v>
      </c>
      <c r="J118" s="194">
        <f t="shared" si="41"/>
        <v>350</v>
      </c>
      <c r="K118" s="194">
        <f t="shared" si="41"/>
        <v>1000</v>
      </c>
      <c r="L118" s="194">
        <f t="shared" si="41"/>
        <v>1000</v>
      </c>
      <c r="M118" s="194">
        <f t="shared" si="41"/>
        <v>1000</v>
      </c>
      <c r="N118" s="171"/>
      <c r="O118" s="171"/>
      <c r="P118" s="171"/>
      <c r="Q118" s="171"/>
      <c r="R118" s="171"/>
      <c r="S118" s="21"/>
      <c r="T118" s="212" t="s">
        <v>540</v>
      </c>
    </row>
    <row r="119" spans="1:20" s="17" customFormat="1" ht="15" customHeight="1" thickBot="1">
      <c r="A119" s="63">
        <v>117</v>
      </c>
      <c r="B119" s="47"/>
      <c r="C119" s="175"/>
      <c r="D119" s="125" t="s">
        <v>4</v>
      </c>
      <c r="E119" s="121"/>
      <c r="F119" s="226" t="s">
        <v>554</v>
      </c>
      <c r="G119" s="126"/>
      <c r="H119" s="193">
        <v>289.07</v>
      </c>
      <c r="I119" s="193">
        <v>0</v>
      </c>
      <c r="J119" s="193">
        <v>0</v>
      </c>
      <c r="K119" s="193">
        <v>0</v>
      </c>
      <c r="L119" s="193">
        <v>0</v>
      </c>
      <c r="M119" s="193">
        <v>0</v>
      </c>
      <c r="N119" s="171"/>
      <c r="O119" s="171"/>
      <c r="P119" s="171"/>
      <c r="Q119" s="171"/>
      <c r="R119" s="171"/>
      <c r="S119" s="21"/>
      <c r="T119" s="212"/>
    </row>
    <row r="120" spans="1:20" s="17" customFormat="1" ht="13.5" thickBot="1">
      <c r="A120" s="63">
        <v>118</v>
      </c>
      <c r="B120" s="47"/>
      <c r="C120" s="175"/>
      <c r="D120" s="175"/>
      <c r="E120" s="121" t="s">
        <v>252</v>
      </c>
      <c r="F120" s="121"/>
      <c r="G120" s="126"/>
      <c r="H120" s="194">
        <f t="shared" ref="H120:M120" si="42">H118-H119</f>
        <v>1710.93</v>
      </c>
      <c r="I120" s="194">
        <f t="shared" si="42"/>
        <v>620</v>
      </c>
      <c r="J120" s="194">
        <f t="shared" si="42"/>
        <v>350</v>
      </c>
      <c r="K120" s="194">
        <f t="shared" si="42"/>
        <v>1000</v>
      </c>
      <c r="L120" s="194">
        <f t="shared" si="42"/>
        <v>1000</v>
      </c>
      <c r="M120" s="194">
        <f t="shared" si="42"/>
        <v>1000</v>
      </c>
      <c r="N120" s="171"/>
      <c r="O120" s="171"/>
      <c r="P120" s="171"/>
      <c r="Q120" s="171"/>
      <c r="R120" s="171"/>
      <c r="S120" s="21"/>
      <c r="T120" s="212"/>
    </row>
    <row r="121" spans="1:20" s="20" customFormat="1" ht="16.5" customHeight="1">
      <c r="A121" s="63">
        <v>119</v>
      </c>
      <c r="B121" s="47"/>
      <c r="C121" s="175"/>
      <c r="D121" s="177"/>
      <c r="E121" s="177"/>
      <c r="F121" s="175"/>
      <c r="G121" s="129"/>
      <c r="H121" s="122"/>
      <c r="I121" s="122"/>
      <c r="J121" s="126"/>
      <c r="K121" s="126"/>
      <c r="L121" s="126"/>
      <c r="M121" s="122"/>
      <c r="N121" s="171"/>
      <c r="O121" s="174"/>
      <c r="P121" s="174"/>
      <c r="Q121" s="171"/>
      <c r="R121" s="171"/>
      <c r="S121" s="21"/>
      <c r="T121" s="212"/>
    </row>
    <row r="122" spans="1:20" s="229" customFormat="1" ht="30" customHeight="1">
      <c r="A122" s="63">
        <v>120</v>
      </c>
      <c r="B122" s="109"/>
      <c r="C122" s="126"/>
      <c r="D122" s="126"/>
      <c r="E122" s="126"/>
      <c r="F122" s="126"/>
      <c r="G122" s="231"/>
      <c r="H122" s="232" t="s">
        <v>239</v>
      </c>
      <c r="I122" s="232" t="s">
        <v>456</v>
      </c>
      <c r="J122" s="232" t="s">
        <v>457</v>
      </c>
      <c r="K122" s="232" t="s">
        <v>458</v>
      </c>
      <c r="L122" s="232" t="s">
        <v>459</v>
      </c>
      <c r="M122" s="232" t="s">
        <v>460</v>
      </c>
      <c r="N122" s="28"/>
      <c r="O122" s="171"/>
      <c r="P122" s="171"/>
      <c r="Q122" s="171"/>
      <c r="R122" s="171"/>
      <c r="S122" s="21"/>
      <c r="T122" s="212"/>
    </row>
    <row r="123" spans="1:20" s="229" customFormat="1" ht="15" customHeight="1">
      <c r="A123" s="63">
        <v>121</v>
      </c>
      <c r="B123" s="109"/>
      <c r="C123" s="126"/>
      <c r="D123" s="126"/>
      <c r="E123" s="126"/>
      <c r="F123" s="126"/>
      <c r="G123" s="233" t="str">
        <f>IF(ISNUMBER(CoverSheet!$C$12),"for year ended","")</f>
        <v>for year ended</v>
      </c>
      <c r="H123" s="155">
        <f>IF(ISNUMBER(CoverSheet!$C$12),DATE(YEAR(CoverSheet!$C$12),MONTH(CoverSheet!$C$12),DAY(CoverSheet!$C$12))-1,"")</f>
        <v>43190</v>
      </c>
      <c r="I123" s="155">
        <f>IF(ISNUMBER(CoverSheet!$C$12),DATE(YEAR(CoverSheet!$C$12)+1,MONTH(CoverSheet!$C$12),DAY(CoverSheet!$C$12))-1,"")</f>
        <v>43555</v>
      </c>
      <c r="J123" s="155">
        <f>IF(ISNUMBER(CoverSheet!$C$12),DATE(YEAR(CoverSheet!$C$12)+2,MONTH(CoverSheet!$C$12),DAY(CoverSheet!$C$12))-1,"")</f>
        <v>43921</v>
      </c>
      <c r="K123" s="155">
        <f>IF(ISNUMBER(CoverSheet!$C$12),DATE(YEAR(CoverSheet!$C$12)+3,MONTH(CoverSheet!$C$12),DAY(CoverSheet!$C$12))-1,"")</f>
        <v>44286</v>
      </c>
      <c r="L123" s="155">
        <f>IF(ISNUMBER(CoverSheet!$C$12),DATE(YEAR(CoverSheet!$C$12)+4,MONTH(CoverSheet!$C$12),DAY(CoverSheet!$C$12))-1,"")</f>
        <v>44651</v>
      </c>
      <c r="M123" s="155">
        <f>IF(ISNUMBER(CoverSheet!$C$12),DATE(YEAR(CoverSheet!$C$12)+5,MONTH(CoverSheet!$C$12),DAY(CoverSheet!$C$12))-1,"")</f>
        <v>45016</v>
      </c>
      <c r="N123" s="28"/>
      <c r="O123" s="171"/>
      <c r="P123" s="171"/>
      <c r="Q123" s="171"/>
      <c r="R123" s="171"/>
      <c r="S123" s="21"/>
      <c r="T123" s="212"/>
    </row>
    <row r="124" spans="1:20" s="62" customFormat="1" ht="30" customHeight="1">
      <c r="A124" s="63">
        <v>122</v>
      </c>
      <c r="B124" s="47"/>
      <c r="C124" s="111" t="s">
        <v>424</v>
      </c>
      <c r="D124" s="126"/>
      <c r="E124" s="121"/>
      <c r="F124" s="126"/>
      <c r="G124" s="126"/>
      <c r="H124" s="179"/>
      <c r="I124" s="179"/>
      <c r="J124" s="179"/>
      <c r="K124" s="179"/>
      <c r="L124" s="179"/>
      <c r="M124" s="179"/>
      <c r="N124" s="28"/>
      <c r="O124" s="28"/>
      <c r="P124" s="28"/>
      <c r="Q124" s="28"/>
      <c r="R124" s="28"/>
      <c r="S124" s="21"/>
      <c r="T124" s="212"/>
    </row>
    <row r="125" spans="1:20" s="17" customFormat="1" ht="15" customHeight="1">
      <c r="A125" s="63">
        <v>123</v>
      </c>
      <c r="B125" s="47"/>
      <c r="C125" s="175"/>
      <c r="D125" s="175"/>
      <c r="E125" s="126"/>
      <c r="F125" s="134" t="s">
        <v>511</v>
      </c>
      <c r="G125" s="126"/>
      <c r="H125" s="234" t="s">
        <v>475</v>
      </c>
      <c r="I125" s="126"/>
      <c r="J125" s="126"/>
      <c r="K125" s="126"/>
      <c r="L125" s="126"/>
      <c r="M125" s="126"/>
      <c r="N125" s="171"/>
      <c r="O125" s="171"/>
      <c r="P125" s="171"/>
      <c r="Q125" s="171"/>
      <c r="R125" s="171"/>
      <c r="S125" s="21"/>
      <c r="T125" s="212"/>
    </row>
    <row r="126" spans="1:20" s="17" customFormat="1" ht="15" customHeight="1">
      <c r="A126" s="63">
        <v>124</v>
      </c>
      <c r="B126" s="47"/>
      <c r="C126" s="175"/>
      <c r="D126" s="175"/>
      <c r="E126" s="126"/>
      <c r="F126" s="208" t="str">
        <f>'[4]Pivot - CAPEX'!$A$181</f>
        <v>New ABSs &amp; automated devices</v>
      </c>
      <c r="G126" s="126"/>
      <c r="H126" s="193">
        <v>120</v>
      </c>
      <c r="I126" s="193">
        <f>'[4]Pivot - CAPEX'!B181</f>
        <v>120</v>
      </c>
      <c r="J126" s="289">
        <f>'[4]Pivot - CAPEX'!C181</f>
        <v>120</v>
      </c>
      <c r="K126" s="289">
        <f>'[4]Pivot - CAPEX'!D181</f>
        <v>120</v>
      </c>
      <c r="L126" s="289">
        <f>'[4]Pivot - CAPEX'!E181</f>
        <v>120</v>
      </c>
      <c r="M126" s="289">
        <f>'[4]Pivot - CAPEX'!F181</f>
        <v>120</v>
      </c>
      <c r="N126" s="171"/>
      <c r="O126" s="171"/>
      <c r="P126" s="171"/>
      <c r="Q126" s="171"/>
      <c r="R126" s="171"/>
      <c r="S126" s="21"/>
      <c r="T126" s="212"/>
    </row>
    <row r="127" spans="1:20" s="17" customFormat="1" ht="15" customHeight="1">
      <c r="A127" s="63">
        <v>125</v>
      </c>
      <c r="B127" s="47"/>
      <c r="C127" s="175"/>
      <c r="D127" s="175"/>
      <c r="E127" s="126"/>
      <c r="F127" s="208" t="str">
        <f>'[4]Pivot - CAPEX'!$A$182</f>
        <v xml:space="preserve">Reclosers New </v>
      </c>
      <c r="G127" s="126"/>
      <c r="H127" s="193">
        <v>100</v>
      </c>
      <c r="I127" s="193">
        <f>'[4]Pivot - CAPEX'!B182</f>
        <v>300</v>
      </c>
      <c r="J127" s="289">
        <f>'[4]Pivot - CAPEX'!C182</f>
        <v>300</v>
      </c>
      <c r="K127" s="289">
        <f>'[4]Pivot - CAPEX'!D182</f>
        <v>300</v>
      </c>
      <c r="L127" s="289">
        <f>'[4]Pivot - CAPEX'!E182</f>
        <v>300</v>
      </c>
      <c r="M127" s="289">
        <f>'[4]Pivot - CAPEX'!F182</f>
        <v>300</v>
      </c>
      <c r="N127" s="171"/>
      <c r="O127" s="171"/>
      <c r="P127" s="171"/>
      <c r="Q127" s="171"/>
      <c r="R127" s="171"/>
      <c r="S127" s="21"/>
      <c r="T127" s="212"/>
    </row>
    <row r="128" spans="1:20" s="311" customFormat="1" ht="15" customHeight="1">
      <c r="A128" s="63"/>
      <c r="B128" s="47"/>
      <c r="C128" s="310"/>
      <c r="D128" s="310"/>
      <c r="E128" s="126"/>
      <c r="F128" s="208" t="str">
        <f>'[4]Pivot - CAPEX'!$A$183</f>
        <v>Mobile sub/gen site preparations</v>
      </c>
      <c r="G128" s="126"/>
      <c r="H128" s="289">
        <v>250</v>
      </c>
      <c r="I128" s="289">
        <f>'[4]Pivot - CAPEX'!B183</f>
        <v>250</v>
      </c>
      <c r="J128" s="289">
        <f>'[4]Pivot - CAPEX'!C183</f>
        <v>120</v>
      </c>
      <c r="K128" s="289">
        <f>'[4]Pivot - CAPEX'!D183</f>
        <v>120</v>
      </c>
      <c r="L128" s="289">
        <f>'[4]Pivot - CAPEX'!E183</f>
        <v>0</v>
      </c>
      <c r="M128" s="289">
        <f>'[4]Pivot - CAPEX'!F183</f>
        <v>0</v>
      </c>
      <c r="N128" s="171"/>
      <c r="O128" s="171"/>
      <c r="P128" s="171"/>
      <c r="Q128" s="171"/>
      <c r="R128" s="171"/>
      <c r="S128" s="21"/>
      <c r="T128" s="212"/>
    </row>
    <row r="129" spans="1:20" s="311" customFormat="1" ht="15" customHeight="1">
      <c r="A129" s="63"/>
      <c r="B129" s="47"/>
      <c r="C129" s="310"/>
      <c r="D129" s="310"/>
      <c r="E129" s="126"/>
      <c r="F129" s="208" t="str">
        <f>'[4]Pivot - CAPEX'!$A$184</f>
        <v>SCADA &amp; pole top equipment automation (e.g. reclos</v>
      </c>
      <c r="G129" s="126"/>
      <c r="H129" s="289">
        <v>160</v>
      </c>
      <c r="I129" s="289">
        <f>'[4]Pivot - CAPEX'!B184</f>
        <v>160</v>
      </c>
      <c r="J129" s="289">
        <f>'[4]Pivot - CAPEX'!C184</f>
        <v>100</v>
      </c>
      <c r="K129" s="289">
        <f>'[4]Pivot - CAPEX'!D184</f>
        <v>100</v>
      </c>
      <c r="L129" s="289">
        <f>'[4]Pivot - CAPEX'!E184</f>
        <v>100</v>
      </c>
      <c r="M129" s="289">
        <f>'[4]Pivot - CAPEX'!F184</f>
        <v>100</v>
      </c>
      <c r="N129" s="171"/>
      <c r="O129" s="171"/>
      <c r="P129" s="171"/>
      <c r="Q129" s="171"/>
      <c r="R129" s="171"/>
      <c r="S129" s="21"/>
      <c r="T129" s="212"/>
    </row>
    <row r="130" spans="1:20" s="17" customFormat="1" ht="15" customHeight="1">
      <c r="A130" s="63">
        <v>126</v>
      </c>
      <c r="B130" s="47"/>
      <c r="C130" s="175"/>
      <c r="D130" s="175"/>
      <c r="E130" s="126"/>
      <c r="F130" s="208" t="str">
        <f>'[4]Pivot - CAPEX'!$A$185</f>
        <v>Motorised LBS</v>
      </c>
      <c r="G130" s="126"/>
      <c r="H130" s="193">
        <v>0</v>
      </c>
      <c r="I130" s="193">
        <f>'[4]Pivot - CAPEX'!B185</f>
        <v>85</v>
      </c>
      <c r="J130" s="289">
        <f>'[4]Pivot - CAPEX'!C185</f>
        <v>85</v>
      </c>
      <c r="K130" s="289">
        <f>'[4]Pivot - CAPEX'!D185</f>
        <v>0</v>
      </c>
      <c r="L130" s="289">
        <f>'[4]Pivot - CAPEX'!E185</f>
        <v>0</v>
      </c>
      <c r="M130" s="289">
        <f>'[4]Pivot - CAPEX'!F185</f>
        <v>0</v>
      </c>
      <c r="N130" s="171"/>
      <c r="O130" s="171"/>
      <c r="P130" s="171"/>
      <c r="Q130" s="171"/>
      <c r="R130" s="171"/>
      <c r="S130" s="21"/>
      <c r="T130" s="212"/>
    </row>
    <row r="131" spans="1:20" s="17" customFormat="1" ht="15" customHeight="1">
      <c r="A131" s="63">
        <v>127</v>
      </c>
      <c r="B131" s="47"/>
      <c r="C131" s="175"/>
      <c r="D131" s="175"/>
      <c r="E131" s="126"/>
      <c r="F131" s="208" t="str">
        <f>'[4]Pivot - CAPEX'!$A$186</f>
        <v>Second 11 kV AMS connection at TEK</v>
      </c>
      <c r="G131" s="126"/>
      <c r="H131" s="193">
        <v>0</v>
      </c>
      <c r="I131" s="193">
        <f>'[4]Pivot - CAPEX'!B186</f>
        <v>60</v>
      </c>
      <c r="J131" s="289">
        <f>'[4]Pivot - CAPEX'!C186</f>
        <v>0</v>
      </c>
      <c r="K131" s="289">
        <f>'[4]Pivot - CAPEX'!D186</f>
        <v>0</v>
      </c>
      <c r="L131" s="289">
        <f>'[4]Pivot - CAPEX'!E186</f>
        <v>0</v>
      </c>
      <c r="M131" s="289">
        <f>'[4]Pivot - CAPEX'!F186</f>
        <v>0</v>
      </c>
      <c r="N131" s="171"/>
      <c r="O131" s="171"/>
      <c r="P131" s="171"/>
      <c r="Q131" s="171"/>
      <c r="R131" s="171"/>
      <c r="S131" s="21"/>
      <c r="T131" s="212"/>
    </row>
    <row r="132" spans="1:20" s="14" customFormat="1" ht="15" customHeight="1">
      <c r="A132" s="63">
        <v>129</v>
      </c>
      <c r="B132" s="47"/>
      <c r="C132" s="175"/>
      <c r="D132" s="175"/>
      <c r="E132" s="129"/>
      <c r="F132" s="108" t="s">
        <v>249</v>
      </c>
      <c r="G132" s="129"/>
      <c r="H132" s="141"/>
      <c r="I132" s="141"/>
      <c r="J132" s="139"/>
      <c r="K132" s="139"/>
      <c r="L132" s="139"/>
      <c r="M132" s="141"/>
      <c r="N132" s="171"/>
      <c r="O132" s="174"/>
      <c r="P132" s="174"/>
      <c r="Q132" s="171"/>
      <c r="R132" s="171"/>
      <c r="S132" s="21"/>
      <c r="T132" s="212"/>
    </row>
    <row r="133" spans="1:20" s="17" customFormat="1" ht="15" customHeight="1" thickBot="1">
      <c r="A133" s="63">
        <v>130</v>
      </c>
      <c r="B133" s="47"/>
      <c r="C133" s="175"/>
      <c r="D133" s="175"/>
      <c r="E133" s="126"/>
      <c r="F133" s="226" t="s">
        <v>565</v>
      </c>
      <c r="G133" s="126"/>
      <c r="H133" s="193">
        <v>0</v>
      </c>
      <c r="I133" s="193">
        <v>0</v>
      </c>
      <c r="J133" s="193">
        <v>0</v>
      </c>
      <c r="K133" s="193">
        <v>0</v>
      </c>
      <c r="L133" s="193">
        <v>0</v>
      </c>
      <c r="M133" s="193">
        <v>0</v>
      </c>
      <c r="N133" s="171"/>
      <c r="O133" s="171"/>
      <c r="P133" s="171"/>
      <c r="Q133" s="171"/>
      <c r="R133" s="171"/>
      <c r="S133" s="21"/>
      <c r="T133" s="212"/>
    </row>
    <row r="134" spans="1:20" s="17" customFormat="1" ht="15" customHeight="1" thickBot="1">
      <c r="A134" s="63">
        <v>131</v>
      </c>
      <c r="B134" s="47"/>
      <c r="C134" s="175"/>
      <c r="D134" s="125"/>
      <c r="E134" s="121" t="s">
        <v>522</v>
      </c>
      <c r="F134" s="175"/>
      <c r="G134" s="126"/>
      <c r="H134" s="194">
        <f t="shared" ref="H134:M134" si="43">SUM(H126:H131,H133)</f>
        <v>630</v>
      </c>
      <c r="I134" s="194">
        <f t="shared" si="43"/>
        <v>975</v>
      </c>
      <c r="J134" s="194">
        <f t="shared" si="43"/>
        <v>725</v>
      </c>
      <c r="K134" s="194">
        <f t="shared" si="43"/>
        <v>640</v>
      </c>
      <c r="L134" s="194">
        <f t="shared" si="43"/>
        <v>520</v>
      </c>
      <c r="M134" s="194">
        <f t="shared" si="43"/>
        <v>520</v>
      </c>
      <c r="N134" s="171"/>
      <c r="O134" s="171"/>
      <c r="P134" s="171"/>
      <c r="Q134" s="171"/>
      <c r="R134" s="171"/>
      <c r="S134" s="21"/>
      <c r="T134" s="212" t="s">
        <v>541</v>
      </c>
    </row>
    <row r="135" spans="1:20" s="66" customFormat="1" ht="15" customHeight="1" thickBot="1">
      <c r="A135" s="63">
        <v>132</v>
      </c>
      <c r="B135" s="47"/>
      <c r="C135" s="175"/>
      <c r="D135" s="125" t="s">
        <v>4</v>
      </c>
      <c r="E135" s="126"/>
      <c r="F135" s="175" t="s">
        <v>481</v>
      </c>
      <c r="G135" s="126"/>
      <c r="H135" s="193">
        <v>128.636</v>
      </c>
      <c r="I135" s="193">
        <v>0</v>
      </c>
      <c r="J135" s="193">
        <v>0</v>
      </c>
      <c r="K135" s="193">
        <v>0</v>
      </c>
      <c r="L135" s="193">
        <v>0</v>
      </c>
      <c r="M135" s="193">
        <v>0</v>
      </c>
      <c r="N135" s="171"/>
      <c r="O135" s="171"/>
      <c r="P135" s="171"/>
      <c r="Q135" s="171"/>
      <c r="R135" s="171"/>
      <c r="S135" s="21"/>
      <c r="T135" s="212"/>
    </row>
    <row r="136" spans="1:20" s="66" customFormat="1" ht="15" customHeight="1" thickBot="1">
      <c r="A136" s="63">
        <v>133</v>
      </c>
      <c r="B136" s="47"/>
      <c r="C136" s="175"/>
      <c r="D136" s="175"/>
      <c r="E136" s="121" t="s">
        <v>483</v>
      </c>
      <c r="F136" s="121"/>
      <c r="G136" s="126"/>
      <c r="H136" s="194">
        <f t="shared" ref="H136:M136" si="44">H134-H135</f>
        <v>501.36400000000003</v>
      </c>
      <c r="I136" s="194">
        <f t="shared" si="44"/>
        <v>975</v>
      </c>
      <c r="J136" s="194">
        <f t="shared" si="44"/>
        <v>725</v>
      </c>
      <c r="K136" s="194">
        <f t="shared" si="44"/>
        <v>640</v>
      </c>
      <c r="L136" s="194">
        <f t="shared" si="44"/>
        <v>520</v>
      </c>
      <c r="M136" s="194">
        <f t="shared" si="44"/>
        <v>520</v>
      </c>
      <c r="N136" s="171"/>
      <c r="O136" s="171"/>
      <c r="P136" s="171"/>
      <c r="Q136" s="171"/>
      <c r="R136" s="171"/>
      <c r="S136" s="21"/>
      <c r="T136" s="212"/>
    </row>
    <row r="137" spans="1:20" s="88" customFormat="1" ht="15" customHeight="1">
      <c r="A137" s="63">
        <v>134</v>
      </c>
      <c r="B137" s="47"/>
      <c r="C137" s="175"/>
      <c r="D137" s="175"/>
      <c r="E137" s="121"/>
      <c r="F137" s="121"/>
      <c r="G137" s="129"/>
      <c r="H137" s="122"/>
      <c r="I137" s="122"/>
      <c r="J137" s="126"/>
      <c r="K137" s="126"/>
      <c r="L137" s="126"/>
      <c r="M137" s="122"/>
      <c r="N137" s="171"/>
      <c r="O137" s="171"/>
      <c r="P137" s="171"/>
      <c r="Q137" s="171"/>
      <c r="R137" s="171"/>
      <c r="S137" s="21"/>
      <c r="T137" s="212"/>
    </row>
    <row r="138" spans="1:20" s="229" customFormat="1" ht="30" customHeight="1">
      <c r="A138" s="63">
        <v>135</v>
      </c>
      <c r="B138" s="109"/>
      <c r="C138" s="126"/>
      <c r="D138" s="126"/>
      <c r="E138" s="126"/>
      <c r="F138" s="126"/>
      <c r="G138" s="231"/>
      <c r="H138" s="232" t="s">
        <v>239</v>
      </c>
      <c r="I138" s="232" t="s">
        <v>456</v>
      </c>
      <c r="J138" s="232" t="s">
        <v>457</v>
      </c>
      <c r="K138" s="232" t="s">
        <v>458</v>
      </c>
      <c r="L138" s="232" t="s">
        <v>459</v>
      </c>
      <c r="M138" s="232" t="s">
        <v>460</v>
      </c>
      <c r="N138" s="28"/>
      <c r="O138" s="171"/>
      <c r="P138" s="171"/>
      <c r="Q138" s="171"/>
      <c r="R138" s="171"/>
      <c r="S138" s="21"/>
      <c r="T138" s="212"/>
    </row>
    <row r="139" spans="1:20" s="229" customFormat="1" ht="15" customHeight="1">
      <c r="A139" s="63">
        <v>136</v>
      </c>
      <c r="B139" s="109"/>
      <c r="C139" s="126"/>
      <c r="D139" s="126"/>
      <c r="E139" s="126"/>
      <c r="F139" s="126"/>
      <c r="G139" s="233" t="str">
        <f>IF(ISNUMBER(CoverSheet!$C$12),"for year ended","")</f>
        <v>for year ended</v>
      </c>
      <c r="H139" s="155">
        <f>IF(ISNUMBER(CoverSheet!$C$12),DATE(YEAR(CoverSheet!$C$12),MONTH(CoverSheet!$C$12),DAY(CoverSheet!$C$12))-1,"")</f>
        <v>43190</v>
      </c>
      <c r="I139" s="155">
        <f>IF(ISNUMBER(CoverSheet!$C$12),DATE(YEAR(CoverSheet!$C$12)+1,MONTH(CoverSheet!$C$12),DAY(CoverSheet!$C$12))-1,"")</f>
        <v>43555</v>
      </c>
      <c r="J139" s="155">
        <f>IF(ISNUMBER(CoverSheet!$C$12),DATE(YEAR(CoverSheet!$C$12)+2,MONTH(CoverSheet!$C$12),DAY(CoverSheet!$C$12))-1,"")</f>
        <v>43921</v>
      </c>
      <c r="K139" s="155">
        <f>IF(ISNUMBER(CoverSheet!$C$12),DATE(YEAR(CoverSheet!$C$12)+3,MONTH(CoverSheet!$C$12),DAY(CoverSheet!$C$12))-1,"")</f>
        <v>44286</v>
      </c>
      <c r="L139" s="155">
        <f>IF(ISNUMBER(CoverSheet!$C$12),DATE(YEAR(CoverSheet!$C$12)+4,MONTH(CoverSheet!$C$12),DAY(CoverSheet!$C$12))-1,"")</f>
        <v>44651</v>
      </c>
      <c r="M139" s="155">
        <f>IF(ISNUMBER(CoverSheet!$C$12),DATE(YEAR(CoverSheet!$C$12)+5,MONTH(CoverSheet!$C$12),DAY(CoverSheet!$C$12))-1,"")</f>
        <v>45016</v>
      </c>
      <c r="N139" s="28"/>
      <c r="O139" s="171"/>
      <c r="P139" s="171"/>
      <c r="Q139" s="171"/>
      <c r="R139" s="171"/>
      <c r="S139" s="21"/>
      <c r="T139" s="212"/>
    </row>
    <row r="140" spans="1:20" s="17" customFormat="1" ht="30" customHeight="1">
      <c r="A140" s="63">
        <v>137</v>
      </c>
      <c r="B140" s="47"/>
      <c r="C140" s="111" t="s">
        <v>425</v>
      </c>
      <c r="D140" s="126"/>
      <c r="E140" s="121"/>
      <c r="F140" s="126"/>
      <c r="G140" s="126"/>
      <c r="H140" s="179"/>
      <c r="I140" s="179"/>
      <c r="J140" s="179"/>
      <c r="K140" s="179"/>
      <c r="L140" s="179"/>
      <c r="M140" s="179"/>
      <c r="N140" s="28"/>
      <c r="O140" s="28"/>
      <c r="P140" s="28"/>
      <c r="Q140" s="28"/>
      <c r="R140" s="28"/>
      <c r="S140" s="21"/>
      <c r="T140" s="212"/>
    </row>
    <row r="141" spans="1:20" s="17" customFormat="1" ht="15" customHeight="1">
      <c r="A141" s="63">
        <v>138</v>
      </c>
      <c r="B141" s="47"/>
      <c r="C141" s="175"/>
      <c r="D141" s="175"/>
      <c r="E141" s="126"/>
      <c r="F141" s="134" t="s">
        <v>511</v>
      </c>
      <c r="G141" s="126"/>
      <c r="H141" s="234" t="s">
        <v>475</v>
      </c>
      <c r="I141" s="126"/>
      <c r="J141" s="126"/>
      <c r="K141" s="126"/>
      <c r="L141" s="126"/>
      <c r="M141" s="126"/>
      <c r="N141" s="171"/>
      <c r="O141" s="171"/>
      <c r="P141" s="171"/>
      <c r="Q141" s="171"/>
      <c r="R141" s="171"/>
      <c r="S141" s="21"/>
      <c r="T141" s="212"/>
    </row>
    <row r="142" spans="1:20" s="17" customFormat="1" ht="15" customHeight="1">
      <c r="A142" s="63">
        <v>139</v>
      </c>
      <c r="B142" s="47"/>
      <c r="C142" s="175"/>
      <c r="D142" s="175"/>
      <c r="E142" s="126"/>
      <c r="F142" s="291" t="s">
        <v>250</v>
      </c>
      <c r="G142" s="126"/>
      <c r="H142" s="290"/>
      <c r="I142" s="290"/>
      <c r="J142" s="290"/>
      <c r="K142" s="290"/>
      <c r="L142" s="290"/>
      <c r="M142" s="290"/>
      <c r="N142" s="171"/>
      <c r="O142" s="171"/>
      <c r="P142" s="171"/>
      <c r="Q142" s="171"/>
      <c r="R142" s="171"/>
      <c r="S142" s="21"/>
      <c r="T142" s="212"/>
    </row>
    <row r="143" spans="1:20" s="17" customFormat="1" ht="15" customHeight="1">
      <c r="A143" s="63">
        <v>140</v>
      </c>
      <c r="B143" s="47"/>
      <c r="C143" s="175"/>
      <c r="D143" s="175"/>
      <c r="E143" s="126"/>
      <c r="F143" s="291" t="s">
        <v>250</v>
      </c>
      <c r="G143" s="126"/>
      <c r="H143" s="290"/>
      <c r="I143" s="290"/>
      <c r="J143" s="290"/>
      <c r="K143" s="290"/>
      <c r="L143" s="290"/>
      <c r="M143" s="290"/>
      <c r="N143" s="171"/>
      <c r="O143" s="171"/>
      <c r="P143" s="171"/>
      <c r="Q143" s="171"/>
      <c r="R143" s="171"/>
      <c r="S143" s="21"/>
      <c r="T143" s="212"/>
    </row>
    <row r="144" spans="1:20" s="17" customFormat="1" ht="15" customHeight="1">
      <c r="A144" s="63">
        <v>141</v>
      </c>
      <c r="B144" s="47"/>
      <c r="C144" s="175"/>
      <c r="D144" s="175"/>
      <c r="E144" s="126"/>
      <c r="F144" s="291" t="s">
        <v>250</v>
      </c>
      <c r="G144" s="126"/>
      <c r="H144" s="290"/>
      <c r="I144" s="290"/>
      <c r="J144" s="290"/>
      <c r="K144" s="290"/>
      <c r="L144" s="290"/>
      <c r="M144" s="290"/>
      <c r="N144" s="171"/>
      <c r="O144" s="171"/>
      <c r="P144" s="171"/>
      <c r="Q144" s="171"/>
      <c r="R144" s="171"/>
      <c r="S144" s="21"/>
      <c r="T144" s="212"/>
    </row>
    <row r="145" spans="1:20" s="17" customFormat="1" ht="15" customHeight="1">
      <c r="A145" s="63">
        <v>142</v>
      </c>
      <c r="B145" s="47"/>
      <c r="C145" s="175"/>
      <c r="D145" s="175"/>
      <c r="E145" s="126"/>
      <c r="F145" s="291" t="s">
        <v>250</v>
      </c>
      <c r="G145" s="126"/>
      <c r="H145" s="290"/>
      <c r="I145" s="290"/>
      <c r="J145" s="290"/>
      <c r="K145" s="290"/>
      <c r="L145" s="290"/>
      <c r="M145" s="290"/>
      <c r="N145" s="171"/>
      <c r="O145" s="171"/>
      <c r="P145" s="171"/>
      <c r="Q145" s="171"/>
      <c r="R145" s="171"/>
      <c r="S145" s="21"/>
      <c r="T145" s="212"/>
    </row>
    <row r="146" spans="1:20" s="17" customFormat="1" ht="15" customHeight="1">
      <c r="A146" s="63">
        <v>143</v>
      </c>
      <c r="B146" s="47"/>
      <c r="C146" s="175"/>
      <c r="D146" s="175"/>
      <c r="E146" s="126"/>
      <c r="F146" s="291" t="s">
        <v>250</v>
      </c>
      <c r="G146" s="126"/>
      <c r="H146" s="290"/>
      <c r="I146" s="290"/>
      <c r="J146" s="290"/>
      <c r="K146" s="290"/>
      <c r="L146" s="290"/>
      <c r="M146" s="290"/>
      <c r="N146" s="171"/>
      <c r="O146" s="171"/>
      <c r="P146" s="171"/>
      <c r="Q146" s="171"/>
      <c r="R146" s="171"/>
      <c r="S146" s="21"/>
      <c r="T146" s="212"/>
    </row>
    <row r="147" spans="1:20" s="14" customFormat="1" ht="15" customHeight="1">
      <c r="A147" s="63">
        <v>144</v>
      </c>
      <c r="B147" s="47"/>
      <c r="C147" s="175"/>
      <c r="D147" s="175"/>
      <c r="E147" s="129"/>
      <c r="F147" s="108" t="s">
        <v>249</v>
      </c>
      <c r="G147" s="129"/>
      <c r="H147" s="141"/>
      <c r="I147" s="141"/>
      <c r="J147" s="139"/>
      <c r="K147" s="139"/>
      <c r="L147" s="139"/>
      <c r="M147" s="141"/>
      <c r="N147" s="171"/>
      <c r="O147" s="174"/>
      <c r="P147" s="174"/>
      <c r="Q147" s="171"/>
      <c r="R147" s="171"/>
      <c r="S147" s="21"/>
      <c r="T147" s="212"/>
    </row>
    <row r="148" spans="1:20" s="17" customFormat="1" ht="15" customHeight="1" thickBot="1">
      <c r="A148" s="63">
        <v>145</v>
      </c>
      <c r="B148" s="47"/>
      <c r="C148" s="175"/>
      <c r="D148" s="175"/>
      <c r="E148" s="126"/>
      <c r="F148" s="226" t="s">
        <v>566</v>
      </c>
      <c r="G148" s="126"/>
      <c r="H148" s="290"/>
      <c r="I148" s="290"/>
      <c r="J148" s="290"/>
      <c r="K148" s="290"/>
      <c r="L148" s="290"/>
      <c r="M148" s="290"/>
      <c r="N148" s="171"/>
      <c r="O148" s="171"/>
      <c r="P148" s="171"/>
      <c r="Q148" s="171"/>
      <c r="R148" s="171"/>
      <c r="S148" s="21"/>
      <c r="T148" s="212"/>
    </row>
    <row r="149" spans="1:20" s="17" customFormat="1" ht="15" customHeight="1" thickBot="1">
      <c r="A149" s="63">
        <v>146</v>
      </c>
      <c r="B149" s="47"/>
      <c r="C149" s="175"/>
      <c r="D149" s="125"/>
      <c r="E149" s="121" t="s">
        <v>523</v>
      </c>
      <c r="F149" s="175"/>
      <c r="G149" s="126"/>
      <c r="H149" s="194">
        <f t="shared" ref="H149:M149" si="45">SUM(H142:H146,H148)</f>
        <v>0</v>
      </c>
      <c r="I149" s="194">
        <f t="shared" si="45"/>
        <v>0</v>
      </c>
      <c r="J149" s="194">
        <f t="shared" si="45"/>
        <v>0</v>
      </c>
      <c r="K149" s="194">
        <f t="shared" si="45"/>
        <v>0</v>
      </c>
      <c r="L149" s="194">
        <f t="shared" si="45"/>
        <v>0</v>
      </c>
      <c r="M149" s="194">
        <f t="shared" si="45"/>
        <v>0</v>
      </c>
      <c r="N149" s="171"/>
      <c r="O149" s="171"/>
      <c r="P149" s="171"/>
      <c r="Q149" s="171"/>
      <c r="R149" s="171"/>
      <c r="S149" s="21"/>
      <c r="T149" s="212" t="s">
        <v>542</v>
      </c>
    </row>
    <row r="150" spans="1:20" s="66" customFormat="1" ht="15" customHeight="1" thickBot="1">
      <c r="A150" s="63">
        <v>147</v>
      </c>
      <c r="B150" s="47"/>
      <c r="C150" s="175"/>
      <c r="D150" s="125" t="s">
        <v>4</v>
      </c>
      <c r="E150" s="126"/>
      <c r="F150" s="175" t="s">
        <v>492</v>
      </c>
      <c r="G150" s="126"/>
      <c r="H150" s="290"/>
      <c r="I150" s="290"/>
      <c r="J150" s="290"/>
      <c r="K150" s="290"/>
      <c r="L150" s="290"/>
      <c r="M150" s="290"/>
      <c r="N150" s="171"/>
      <c r="O150" s="171"/>
      <c r="P150" s="171"/>
      <c r="Q150" s="171"/>
      <c r="R150" s="171"/>
      <c r="S150" s="21"/>
      <c r="T150" s="212"/>
    </row>
    <row r="151" spans="1:20" s="66" customFormat="1" ht="15" customHeight="1" thickBot="1">
      <c r="A151" s="63">
        <v>148</v>
      </c>
      <c r="B151" s="47"/>
      <c r="C151" s="175"/>
      <c r="D151" s="175"/>
      <c r="E151" s="121" t="s">
        <v>484</v>
      </c>
      <c r="F151" s="121"/>
      <c r="G151" s="126"/>
      <c r="H151" s="194">
        <f t="shared" ref="H151:M151" si="46">H149-H150</f>
        <v>0</v>
      </c>
      <c r="I151" s="194">
        <f t="shared" si="46"/>
        <v>0</v>
      </c>
      <c r="J151" s="194">
        <f t="shared" si="46"/>
        <v>0</v>
      </c>
      <c r="K151" s="194">
        <f t="shared" si="46"/>
        <v>0</v>
      </c>
      <c r="L151" s="194">
        <f t="shared" si="46"/>
        <v>0</v>
      </c>
      <c r="M151" s="194">
        <f t="shared" si="46"/>
        <v>0</v>
      </c>
      <c r="N151" s="171"/>
      <c r="O151" s="171"/>
      <c r="P151" s="171"/>
      <c r="Q151" s="171"/>
      <c r="R151" s="171"/>
      <c r="S151" s="21"/>
      <c r="T151" s="212"/>
    </row>
    <row r="152" spans="1:20" s="88" customFormat="1" ht="15" customHeight="1">
      <c r="A152" s="63">
        <v>149</v>
      </c>
      <c r="B152" s="47"/>
      <c r="C152" s="175"/>
      <c r="D152" s="175"/>
      <c r="E152" s="121"/>
      <c r="F152" s="121"/>
      <c r="G152" s="126"/>
      <c r="H152" s="150"/>
      <c r="I152" s="150"/>
      <c r="J152" s="150"/>
      <c r="K152" s="150"/>
      <c r="L152" s="150"/>
      <c r="M152" s="150"/>
      <c r="N152" s="171"/>
      <c r="O152" s="171"/>
      <c r="P152" s="171"/>
      <c r="Q152" s="171"/>
      <c r="R152" s="171"/>
      <c r="S152" s="21"/>
      <c r="T152" s="212"/>
    </row>
    <row r="153" spans="1:20" s="88" customFormat="1" ht="18.75" customHeight="1">
      <c r="A153" s="63">
        <v>150</v>
      </c>
      <c r="B153" s="109"/>
      <c r="C153" s="126"/>
      <c r="D153" s="126"/>
      <c r="E153" s="126"/>
      <c r="F153" s="126"/>
      <c r="G153" s="126"/>
      <c r="H153" s="183" t="s">
        <v>239</v>
      </c>
      <c r="I153" s="183" t="s">
        <v>456</v>
      </c>
      <c r="J153" s="183" t="s">
        <v>457</v>
      </c>
      <c r="K153" s="183" t="s">
        <v>458</v>
      </c>
      <c r="L153" s="183" t="s">
        <v>459</v>
      </c>
      <c r="M153" s="183" t="s">
        <v>460</v>
      </c>
      <c r="N153" s="28"/>
      <c r="O153" s="171"/>
      <c r="P153" s="171"/>
      <c r="Q153" s="171"/>
      <c r="R153" s="171"/>
      <c r="S153" s="21"/>
      <c r="T153" s="212"/>
    </row>
    <row r="154" spans="1:20" s="17" customFormat="1" ht="30" customHeight="1">
      <c r="A154" s="63">
        <v>151</v>
      </c>
      <c r="B154" s="47"/>
      <c r="C154" s="111" t="s">
        <v>426</v>
      </c>
      <c r="D154" s="126"/>
      <c r="E154" s="121"/>
      <c r="F154" s="126"/>
      <c r="G154" s="221" t="str">
        <f>IF(ISNUMBER(CoverSheet!$C$12),"for year ended","")</f>
        <v>for year ended</v>
      </c>
      <c r="H154" s="180">
        <f>IF(ISNUMBER(CoverSheet!$C$12),DATE(YEAR(CoverSheet!$C$12),MONTH(CoverSheet!$C$12),DAY(CoverSheet!$C$12))-1,"")</f>
        <v>43190</v>
      </c>
      <c r="I154" s="180">
        <f>IF(ISNUMBER(CoverSheet!$C$12),DATE(YEAR(CoverSheet!$C$12)+1,MONTH(CoverSheet!$C$12),DAY(CoverSheet!$C$12))-1,"")</f>
        <v>43555</v>
      </c>
      <c r="J154" s="180">
        <f>IF(ISNUMBER(CoverSheet!$C$12),DATE(YEAR(CoverSheet!$C$12)+2,MONTH(CoverSheet!$C$12),DAY(CoverSheet!$C$12))-1,"")</f>
        <v>43921</v>
      </c>
      <c r="K154" s="180">
        <f>IF(ISNUMBER(CoverSheet!$C$12),DATE(YEAR(CoverSheet!$C$12)+3,MONTH(CoverSheet!$C$12),DAY(CoverSheet!$C$12))-1,"")</f>
        <v>44286</v>
      </c>
      <c r="L154" s="180">
        <f>IF(ISNUMBER(CoverSheet!$C$12),DATE(YEAR(CoverSheet!$C$12)+4,MONTH(CoverSheet!$C$12),DAY(CoverSheet!$C$12))-1,"")</f>
        <v>44651</v>
      </c>
      <c r="M154" s="180">
        <f>IF(ISNUMBER(CoverSheet!$C$12),DATE(YEAR(CoverSheet!$C$12)+5,MONTH(CoverSheet!$C$12),DAY(CoverSheet!$C$12))-1,"")</f>
        <v>45016</v>
      </c>
      <c r="N154" s="28"/>
      <c r="O154" s="28"/>
      <c r="P154" s="28"/>
      <c r="Q154" s="28"/>
      <c r="R154" s="28"/>
      <c r="S154" s="21"/>
      <c r="T154" s="212"/>
    </row>
    <row r="155" spans="1:20" s="17" customFormat="1" ht="15" customHeight="1">
      <c r="A155" s="63">
        <v>152</v>
      </c>
      <c r="B155" s="47"/>
      <c r="C155" s="175"/>
      <c r="D155" s="175"/>
      <c r="E155" s="126"/>
      <c r="F155" s="134" t="s">
        <v>511</v>
      </c>
      <c r="G155" s="126"/>
      <c r="H155" s="156" t="s">
        <v>475</v>
      </c>
      <c r="I155" s="126"/>
      <c r="J155" s="126"/>
      <c r="K155" s="126"/>
      <c r="L155" s="126"/>
      <c r="M155" s="126"/>
      <c r="N155" s="171"/>
      <c r="O155" s="171"/>
      <c r="P155" s="171"/>
      <c r="Q155" s="171"/>
      <c r="R155" s="171"/>
      <c r="S155" s="21"/>
      <c r="T155" s="212"/>
    </row>
    <row r="156" spans="1:20" s="17" customFormat="1" ht="15" customHeight="1">
      <c r="A156" s="63">
        <v>153</v>
      </c>
      <c r="B156" s="47"/>
      <c r="C156" s="175"/>
      <c r="D156" s="175"/>
      <c r="E156" s="126"/>
      <c r="F156" s="208" t="str">
        <f>'[4]Pivot - CAPEX'!$A$189</f>
        <v>New RMUs</v>
      </c>
      <c r="G156" s="126"/>
      <c r="H156" s="193">
        <v>100</v>
      </c>
      <c r="I156" s="193">
        <f>'[4]Pivot - CAPEX'!B189</f>
        <v>100</v>
      </c>
      <c r="J156" s="289">
        <f>'[4]Pivot - CAPEX'!C189</f>
        <v>100</v>
      </c>
      <c r="K156" s="289">
        <f>'[4]Pivot - CAPEX'!D189</f>
        <v>100</v>
      </c>
      <c r="L156" s="289">
        <f>'[4]Pivot - CAPEX'!E189</f>
        <v>100</v>
      </c>
      <c r="M156" s="289">
        <f>'[4]Pivot - CAPEX'!F189</f>
        <v>100</v>
      </c>
      <c r="N156" s="171"/>
      <c r="O156" s="171"/>
      <c r="P156" s="171"/>
      <c r="Q156" s="171"/>
      <c r="R156" s="171"/>
      <c r="S156" s="21"/>
      <c r="T156" s="212"/>
    </row>
    <row r="157" spans="1:20" s="17" customFormat="1" ht="15" customHeight="1">
      <c r="A157" s="63">
        <v>154</v>
      </c>
      <c r="B157" s="47"/>
      <c r="C157" s="175"/>
      <c r="D157" s="175"/>
      <c r="E157" s="126"/>
      <c r="F157" s="208" t="str">
        <f>'[4]Pivot - CAPEX'!$A$190</f>
        <v>Abloy locks</v>
      </c>
      <c r="G157" s="126"/>
      <c r="H157" s="193">
        <v>250</v>
      </c>
      <c r="I157" s="193">
        <f>'[4]Pivot - CAPEX'!B190</f>
        <v>250</v>
      </c>
      <c r="J157" s="289">
        <f>'[4]Pivot - CAPEX'!C190</f>
        <v>100</v>
      </c>
      <c r="K157" s="289">
        <f>'[4]Pivot - CAPEX'!D190</f>
        <v>200</v>
      </c>
      <c r="L157" s="289">
        <f>'[4]Pivot - CAPEX'!E190</f>
        <v>100</v>
      </c>
      <c r="M157" s="289">
        <f>'[4]Pivot - CAPEX'!F190</f>
        <v>0</v>
      </c>
      <c r="N157" s="171"/>
      <c r="O157" s="171"/>
      <c r="P157" s="171"/>
      <c r="Q157" s="171"/>
      <c r="R157" s="171"/>
      <c r="S157" s="21"/>
      <c r="T157" s="212"/>
    </row>
    <row r="158" spans="1:20" s="17" customFormat="1" ht="15" customHeight="1">
      <c r="A158" s="63">
        <v>155</v>
      </c>
      <c r="B158" s="47"/>
      <c r="C158" s="175"/>
      <c r="D158" s="175"/>
      <c r="E158" s="126"/>
      <c r="F158" s="208" t="str">
        <f>'[4]Pivot - CAPEX'!$A$191</f>
        <v>SCADA Master Station Modules</v>
      </c>
      <c r="G158" s="126"/>
      <c r="H158" s="193">
        <v>50</v>
      </c>
      <c r="I158" s="193">
        <f>'[4]Pivot - CAPEX'!B191</f>
        <v>30</v>
      </c>
      <c r="J158" s="289">
        <f>'[4]Pivot - CAPEX'!C191</f>
        <v>200</v>
      </c>
      <c r="K158" s="289">
        <f>'[4]Pivot - CAPEX'!D191</f>
        <v>150</v>
      </c>
      <c r="L158" s="289">
        <f>'[4]Pivot - CAPEX'!E191</f>
        <v>150</v>
      </c>
      <c r="M158" s="289">
        <f>'[4]Pivot - CAPEX'!F191</f>
        <v>150</v>
      </c>
      <c r="N158" s="171"/>
      <c r="O158" s="171"/>
      <c r="P158" s="171"/>
      <c r="Q158" s="171"/>
      <c r="R158" s="171"/>
      <c r="S158" s="21"/>
      <c r="T158" s="212"/>
    </row>
    <row r="159" spans="1:20" s="17" customFormat="1" ht="15" customHeight="1">
      <c r="A159" s="63">
        <v>156</v>
      </c>
      <c r="B159" s="47"/>
      <c r="C159" s="175"/>
      <c r="D159" s="175"/>
      <c r="E159" s="126"/>
      <c r="F159" s="208"/>
      <c r="G159" s="126"/>
      <c r="H159" s="193"/>
      <c r="I159" s="193"/>
      <c r="J159" s="193"/>
      <c r="K159" s="193"/>
      <c r="L159" s="193"/>
      <c r="M159" s="193"/>
      <c r="N159" s="171"/>
      <c r="O159" s="171"/>
      <c r="P159" s="171"/>
      <c r="Q159" s="171"/>
      <c r="R159" s="171"/>
      <c r="S159" s="21"/>
      <c r="T159" s="212"/>
    </row>
    <row r="160" spans="1:20" s="17" customFormat="1" ht="15" customHeight="1">
      <c r="A160" s="63">
        <v>157</v>
      </c>
      <c r="B160" s="47"/>
      <c r="C160" s="175"/>
      <c r="D160" s="175"/>
      <c r="E160" s="126"/>
      <c r="F160" s="208"/>
      <c r="G160" s="126"/>
      <c r="H160" s="193"/>
      <c r="I160" s="193"/>
      <c r="J160" s="193"/>
      <c r="K160" s="193"/>
      <c r="L160" s="193"/>
      <c r="M160" s="193"/>
      <c r="N160" s="171"/>
      <c r="O160" s="171"/>
      <c r="P160" s="171"/>
      <c r="Q160" s="171"/>
      <c r="R160" s="171"/>
      <c r="S160" s="21"/>
      <c r="T160" s="212"/>
    </row>
    <row r="161" spans="1:20" s="14" customFormat="1" ht="15" customHeight="1">
      <c r="A161" s="63">
        <v>158</v>
      </c>
      <c r="B161" s="47"/>
      <c r="C161" s="175"/>
      <c r="D161" s="175"/>
      <c r="E161" s="129"/>
      <c r="F161" s="108" t="s">
        <v>249</v>
      </c>
      <c r="G161" s="129"/>
      <c r="H161" s="141"/>
      <c r="I161" s="141"/>
      <c r="J161" s="139"/>
      <c r="K161" s="139"/>
      <c r="L161" s="139"/>
      <c r="M161" s="141"/>
      <c r="N161" s="171"/>
      <c r="O161" s="174"/>
      <c r="P161" s="174"/>
      <c r="Q161" s="171"/>
      <c r="R161" s="171"/>
      <c r="S161" s="21"/>
      <c r="T161" s="212"/>
    </row>
    <row r="162" spans="1:20" s="17" customFormat="1" ht="15" customHeight="1" thickBot="1">
      <c r="A162" s="63">
        <v>159</v>
      </c>
      <c r="B162" s="47"/>
      <c r="C162" s="175"/>
      <c r="D162" s="175"/>
      <c r="E162" s="126"/>
      <c r="F162" s="226" t="s">
        <v>567</v>
      </c>
      <c r="G162" s="129"/>
      <c r="H162" s="193">
        <v>0</v>
      </c>
      <c r="I162" s="193">
        <f>'[4]Pivot - CAPEX'!B199</f>
        <v>205</v>
      </c>
      <c r="J162" s="289">
        <f>'[4]Pivot - CAPEX'!C199</f>
        <v>66</v>
      </c>
      <c r="K162" s="289">
        <f>'[4]Pivot - CAPEX'!D199</f>
        <v>0</v>
      </c>
      <c r="L162" s="289">
        <f>'[4]Pivot - CAPEX'!E199</f>
        <v>0</v>
      </c>
      <c r="M162" s="289">
        <f>'[4]Pivot - CAPEX'!F199</f>
        <v>0</v>
      </c>
      <c r="N162" s="171"/>
      <c r="O162" s="171"/>
      <c r="P162" s="171"/>
      <c r="Q162" s="171"/>
      <c r="R162" s="171"/>
      <c r="S162" s="21"/>
      <c r="T162" s="212"/>
    </row>
    <row r="163" spans="1:20" s="17" customFormat="1" ht="15" customHeight="1" thickBot="1">
      <c r="A163" s="63">
        <v>160</v>
      </c>
      <c r="B163" s="47"/>
      <c r="C163" s="175"/>
      <c r="D163" s="125"/>
      <c r="E163" s="121" t="s">
        <v>524</v>
      </c>
      <c r="F163" s="175"/>
      <c r="G163" s="126"/>
      <c r="H163" s="194">
        <f t="shared" ref="H163:M163" si="47">SUM(H156:H160,H162)</f>
        <v>400</v>
      </c>
      <c r="I163" s="194">
        <f t="shared" si="47"/>
        <v>585</v>
      </c>
      <c r="J163" s="194">
        <f t="shared" si="47"/>
        <v>466</v>
      </c>
      <c r="K163" s="194">
        <f t="shared" si="47"/>
        <v>450</v>
      </c>
      <c r="L163" s="194">
        <f t="shared" si="47"/>
        <v>350</v>
      </c>
      <c r="M163" s="194">
        <f t="shared" si="47"/>
        <v>250</v>
      </c>
      <c r="N163" s="171"/>
      <c r="O163" s="171"/>
      <c r="P163" s="171"/>
      <c r="Q163" s="171"/>
      <c r="R163" s="171"/>
      <c r="S163" s="21"/>
      <c r="T163" s="212" t="s">
        <v>543</v>
      </c>
    </row>
    <row r="164" spans="1:20" s="66" customFormat="1" ht="15" customHeight="1" thickBot="1">
      <c r="A164" s="63">
        <v>161</v>
      </c>
      <c r="B164" s="47"/>
      <c r="C164" s="175"/>
      <c r="D164" s="125" t="s">
        <v>4</v>
      </c>
      <c r="E164" s="126"/>
      <c r="F164" s="175" t="s">
        <v>482</v>
      </c>
      <c r="G164" s="126"/>
      <c r="H164" s="193">
        <v>99.44</v>
      </c>
      <c r="I164" s="193">
        <v>0</v>
      </c>
      <c r="J164" s="193">
        <v>0</v>
      </c>
      <c r="K164" s="193">
        <v>0</v>
      </c>
      <c r="L164" s="193">
        <v>0</v>
      </c>
      <c r="M164" s="193">
        <v>0</v>
      </c>
      <c r="N164" s="171"/>
      <c r="O164" s="171"/>
      <c r="P164" s="171"/>
      <c r="Q164" s="171"/>
      <c r="R164" s="171"/>
      <c r="S164" s="21"/>
      <c r="T164" s="212"/>
    </row>
    <row r="165" spans="1:20" s="66" customFormat="1" ht="15" customHeight="1" thickBot="1">
      <c r="A165" s="63">
        <v>162</v>
      </c>
      <c r="B165" s="47"/>
      <c r="C165" s="175"/>
      <c r="D165" s="175"/>
      <c r="E165" s="121" t="s">
        <v>485</v>
      </c>
      <c r="F165" s="121"/>
      <c r="G165" s="126"/>
      <c r="H165" s="194">
        <f t="shared" ref="H165:M165" si="48">H163-H164</f>
        <v>300.56</v>
      </c>
      <c r="I165" s="194">
        <f t="shared" si="48"/>
        <v>585</v>
      </c>
      <c r="J165" s="194">
        <f t="shared" si="48"/>
        <v>466</v>
      </c>
      <c r="K165" s="194">
        <f t="shared" si="48"/>
        <v>450</v>
      </c>
      <c r="L165" s="194">
        <f t="shared" si="48"/>
        <v>350</v>
      </c>
      <c r="M165" s="194">
        <f t="shared" si="48"/>
        <v>250</v>
      </c>
      <c r="N165" s="171"/>
      <c r="O165" s="171"/>
      <c r="P165" s="171"/>
      <c r="Q165" s="171"/>
      <c r="R165" s="171"/>
      <c r="S165" s="21"/>
      <c r="T165" s="212"/>
    </row>
    <row r="166" spans="1:20" s="9" customFormat="1">
      <c r="A166" s="63">
        <v>163</v>
      </c>
      <c r="B166" s="47"/>
      <c r="C166" s="175"/>
      <c r="D166" s="175"/>
      <c r="E166" s="126"/>
      <c r="F166" s="126"/>
      <c r="G166" s="126"/>
      <c r="H166" s="126"/>
      <c r="I166" s="126"/>
      <c r="J166" s="126"/>
      <c r="K166" s="126"/>
      <c r="L166" s="126"/>
      <c r="M166" s="126"/>
      <c r="N166" s="171"/>
      <c r="O166" s="171"/>
      <c r="P166" s="171"/>
      <c r="Q166" s="171"/>
      <c r="R166" s="171"/>
      <c r="S166" s="21"/>
      <c r="T166" s="212"/>
    </row>
    <row r="167" spans="1:20" s="229" customFormat="1" ht="30" customHeight="1">
      <c r="A167" s="63">
        <v>164</v>
      </c>
      <c r="B167" s="109"/>
      <c r="C167" s="126"/>
      <c r="D167" s="126"/>
      <c r="E167" s="126"/>
      <c r="F167" s="126"/>
      <c r="G167" s="231"/>
      <c r="H167" s="232" t="s">
        <v>239</v>
      </c>
      <c r="I167" s="232" t="s">
        <v>456</v>
      </c>
      <c r="J167" s="232" t="s">
        <v>457</v>
      </c>
      <c r="K167" s="232" t="s">
        <v>458</v>
      </c>
      <c r="L167" s="232" t="s">
        <v>459</v>
      </c>
      <c r="M167" s="232" t="s">
        <v>460</v>
      </c>
      <c r="N167" s="28"/>
      <c r="O167" s="171"/>
      <c r="P167" s="171"/>
      <c r="Q167" s="171"/>
      <c r="R167" s="171"/>
      <c r="S167" s="21"/>
      <c r="T167" s="212"/>
    </row>
    <row r="168" spans="1:20" s="229" customFormat="1" ht="15" customHeight="1">
      <c r="A168" s="63">
        <v>165</v>
      </c>
      <c r="B168" s="109"/>
      <c r="C168" s="126"/>
      <c r="D168" s="126"/>
      <c r="E168" s="126"/>
      <c r="F168" s="126"/>
      <c r="G168" s="233" t="str">
        <f>IF(ISNUMBER(CoverSheet!$C$12),"for year ended","")</f>
        <v>for year ended</v>
      </c>
      <c r="H168" s="155">
        <f>IF(ISNUMBER(CoverSheet!$C$12),DATE(YEAR(CoverSheet!$C$12),MONTH(CoverSheet!$C$12),DAY(CoverSheet!$C$12))-1,"")</f>
        <v>43190</v>
      </c>
      <c r="I168" s="155">
        <f>IF(ISNUMBER(CoverSheet!$C$12),DATE(YEAR(CoverSheet!$C$12)+1,MONTH(CoverSheet!$C$12),DAY(CoverSheet!$C$12))-1,"")</f>
        <v>43555</v>
      </c>
      <c r="J168" s="155">
        <f>IF(ISNUMBER(CoverSheet!$C$12),DATE(YEAR(CoverSheet!$C$12)+2,MONTH(CoverSheet!$C$12),DAY(CoverSheet!$C$12))-1,"")</f>
        <v>43921</v>
      </c>
      <c r="K168" s="155">
        <f>IF(ISNUMBER(CoverSheet!$C$12),DATE(YEAR(CoverSheet!$C$12)+3,MONTH(CoverSheet!$C$12),DAY(CoverSheet!$C$12))-1,"")</f>
        <v>44286</v>
      </c>
      <c r="L168" s="155">
        <f>IF(ISNUMBER(CoverSheet!$C$12),DATE(YEAR(CoverSheet!$C$12)+4,MONTH(CoverSheet!$C$12),DAY(CoverSheet!$C$12))-1,"")</f>
        <v>44651</v>
      </c>
      <c r="M168" s="155">
        <f>IF(ISNUMBER(CoverSheet!$C$12),DATE(YEAR(CoverSheet!$C$12)+5,MONTH(CoverSheet!$C$12),DAY(CoverSheet!$C$12))-1,"")</f>
        <v>45016</v>
      </c>
      <c r="N168" s="28"/>
      <c r="O168" s="171"/>
      <c r="P168" s="171"/>
      <c r="Q168" s="171"/>
      <c r="R168" s="171"/>
      <c r="S168" s="21"/>
      <c r="T168" s="212"/>
    </row>
    <row r="169" spans="1:20" s="17" customFormat="1" ht="24" customHeight="1">
      <c r="A169" s="63">
        <v>166</v>
      </c>
      <c r="B169" s="47"/>
      <c r="C169" s="111" t="s">
        <v>455</v>
      </c>
      <c r="D169" s="126"/>
      <c r="E169" s="126"/>
      <c r="F169" s="126"/>
      <c r="G169" s="126"/>
      <c r="H169" s="184"/>
      <c r="I169" s="146"/>
      <c r="J169" s="146"/>
      <c r="K169" s="146"/>
      <c r="L169" s="146"/>
      <c r="M169" s="146"/>
      <c r="N169" s="28"/>
      <c r="O169" s="28"/>
      <c r="P169" s="28"/>
      <c r="Q169" s="28"/>
      <c r="R169" s="28"/>
      <c r="S169" s="21"/>
      <c r="T169" s="212"/>
    </row>
    <row r="170" spans="1:20" ht="15" customHeight="1">
      <c r="A170" s="63">
        <v>167</v>
      </c>
      <c r="B170" s="47"/>
      <c r="C170" s="175"/>
      <c r="D170" s="177" t="s">
        <v>58</v>
      </c>
      <c r="E170" s="175"/>
      <c r="F170" s="126"/>
      <c r="G170" s="220"/>
      <c r="H170" s="155"/>
      <c r="I170" s="155"/>
      <c r="J170" s="155"/>
      <c r="K170" s="155"/>
      <c r="L170" s="155"/>
      <c r="M170" s="155"/>
      <c r="N170" s="171"/>
      <c r="O170" s="171"/>
      <c r="P170" s="171"/>
      <c r="Q170" s="171"/>
      <c r="R170" s="171"/>
      <c r="S170" s="21"/>
      <c r="T170" s="212"/>
    </row>
    <row r="171" spans="1:20" s="17" customFormat="1" ht="15" customHeight="1">
      <c r="A171" s="63">
        <v>168</v>
      </c>
      <c r="B171" s="47"/>
      <c r="C171" s="175"/>
      <c r="D171" s="175"/>
      <c r="E171" s="126"/>
      <c r="F171" s="134" t="s">
        <v>511</v>
      </c>
      <c r="G171" s="220"/>
      <c r="H171" s="234" t="s">
        <v>475</v>
      </c>
      <c r="I171" s="126"/>
      <c r="J171" s="126"/>
      <c r="K171" s="126"/>
      <c r="L171" s="126"/>
      <c r="M171" s="178"/>
      <c r="N171" s="171"/>
      <c r="O171" s="171"/>
      <c r="P171" s="171"/>
      <c r="Q171" s="171"/>
      <c r="R171" s="171"/>
      <c r="S171" s="21"/>
      <c r="T171" s="212"/>
    </row>
    <row r="172" spans="1:20" s="17" customFormat="1" ht="15" customHeight="1">
      <c r="A172" s="63">
        <v>169</v>
      </c>
      <c r="B172" s="47"/>
      <c r="C172" s="175"/>
      <c r="D172" s="175"/>
      <c r="E172" s="126"/>
      <c r="F172" s="208" t="str">
        <f>'[1]S11a.non-network Capex Forecast'!F24</f>
        <v>IT</v>
      </c>
      <c r="G172" s="126"/>
      <c r="H172" s="193">
        <f>'[1]S11a.non-network Capex Forecast'!H24</f>
        <v>2569.2359999999999</v>
      </c>
      <c r="I172" s="289">
        <f>'[1]S11a.non-network Capex Forecast'!I24</f>
        <v>150.96</v>
      </c>
      <c r="J172" s="289">
        <f>'[1]S11a.non-network Capex Forecast'!J24</f>
        <v>153.97920000000002</v>
      </c>
      <c r="K172" s="289">
        <f>'[1]S11a.non-network Capex Forecast'!K24</f>
        <v>114.61046399999999</v>
      </c>
      <c r="L172" s="289">
        <f>'[1]S11a.non-network Capex Forecast'!L24</f>
        <v>116.90267327999999</v>
      </c>
      <c r="M172" s="289">
        <f>'[1]S11a.non-network Capex Forecast'!M24</f>
        <v>119.2407267456</v>
      </c>
      <c r="N172" s="171"/>
      <c r="O172" s="171"/>
      <c r="P172" s="171"/>
      <c r="Q172" s="171"/>
      <c r="R172" s="171"/>
      <c r="S172" s="21"/>
      <c r="T172" s="212"/>
    </row>
    <row r="173" spans="1:20" s="17" customFormat="1" ht="15" customHeight="1">
      <c r="A173" s="63">
        <v>170</v>
      </c>
      <c r="B173" s="47"/>
      <c r="C173" s="175"/>
      <c r="D173" s="175"/>
      <c r="E173" s="126"/>
      <c r="F173" s="208" t="str">
        <f>'[1]S11a.non-network Capex Forecast'!F25</f>
        <v>Equipment</v>
      </c>
      <c r="G173" s="126"/>
      <c r="H173" s="289">
        <f>'[1]S11a.non-network Capex Forecast'!H25</f>
        <v>2286.4</v>
      </c>
      <c r="I173" s="289">
        <f>'[1]S11a.non-network Capex Forecast'!I25</f>
        <v>277.44</v>
      </c>
      <c r="J173" s="289">
        <f>'[1]S11a.non-network Capex Forecast'!J25</f>
        <v>177.28416000000001</v>
      </c>
      <c r="K173" s="289">
        <f>'[1]S11a.non-network Capex Forecast'!K25</f>
        <v>78.104908800000004</v>
      </c>
      <c r="L173" s="289">
        <f>'[1]S11a.non-network Capex Forecast'!L25</f>
        <v>79.66700697600001</v>
      </c>
      <c r="M173" s="289">
        <f>'[1]S11a.non-network Capex Forecast'!M25</f>
        <v>81.260347115520005</v>
      </c>
      <c r="N173" s="171"/>
      <c r="O173" s="171"/>
      <c r="P173" s="171"/>
      <c r="Q173" s="171"/>
      <c r="R173" s="171"/>
      <c r="S173" s="21"/>
      <c r="T173" s="212"/>
    </row>
    <row r="174" spans="1:20" s="17" customFormat="1" ht="15" customHeight="1">
      <c r="A174" s="63">
        <v>171</v>
      </c>
      <c r="B174" s="47"/>
      <c r="C174" s="175"/>
      <c r="D174" s="175"/>
      <c r="E174" s="126"/>
      <c r="F174" s="208" t="str">
        <f>'[1]S11a.non-network Capex Forecast'!F26</f>
        <v>Vehicles</v>
      </c>
      <c r="G174" s="126"/>
      <c r="H174" s="289">
        <f>'[1]S11a.non-network Capex Forecast'!H26</f>
        <v>60</v>
      </c>
      <c r="I174" s="289">
        <f>'[1]S11a.non-network Capex Forecast'!I26</f>
        <v>0</v>
      </c>
      <c r="J174" s="289">
        <f>'[1]S11a.non-network Capex Forecast'!J26</f>
        <v>60</v>
      </c>
      <c r="K174" s="289">
        <f>'[1]S11a.non-network Capex Forecast'!K26</f>
        <v>0</v>
      </c>
      <c r="L174" s="289">
        <f>'[1]S11a.non-network Capex Forecast'!L26</f>
        <v>0</v>
      </c>
      <c r="M174" s="289">
        <f>'[1]S11a.non-network Capex Forecast'!M26</f>
        <v>0</v>
      </c>
      <c r="N174" s="171"/>
      <c r="O174" s="171"/>
      <c r="P174" s="171"/>
      <c r="Q174" s="171"/>
      <c r="R174" s="171"/>
      <c r="S174" s="21"/>
      <c r="T174" s="212"/>
    </row>
    <row r="175" spans="1:20" s="17" customFormat="1" ht="15" customHeight="1">
      <c r="A175" s="63">
        <v>172</v>
      </c>
      <c r="B175" s="47"/>
      <c r="C175" s="175"/>
      <c r="D175" s="175"/>
      <c r="E175" s="126"/>
      <c r="F175" s="208"/>
      <c r="G175" s="126"/>
      <c r="H175" s="193"/>
      <c r="I175" s="193"/>
      <c r="J175" s="193"/>
      <c r="K175" s="193"/>
      <c r="L175" s="193"/>
      <c r="M175" s="193"/>
      <c r="N175" s="171"/>
      <c r="O175" s="171"/>
      <c r="P175" s="171"/>
      <c r="Q175" s="171"/>
      <c r="R175" s="171"/>
      <c r="S175" s="21"/>
      <c r="T175" s="212"/>
    </row>
    <row r="176" spans="1:20" s="17" customFormat="1" ht="15" customHeight="1">
      <c r="A176" s="63">
        <v>173</v>
      </c>
      <c r="B176" s="47"/>
      <c r="C176" s="175"/>
      <c r="D176" s="175"/>
      <c r="E176" s="126"/>
      <c r="F176" s="208"/>
      <c r="G176" s="126"/>
      <c r="H176" s="193"/>
      <c r="I176" s="193"/>
      <c r="J176" s="193"/>
      <c r="K176" s="193"/>
      <c r="L176" s="193"/>
      <c r="M176" s="193"/>
      <c r="N176" s="171"/>
      <c r="O176" s="171"/>
      <c r="P176" s="171"/>
      <c r="Q176" s="171"/>
      <c r="R176" s="171"/>
      <c r="S176" s="21"/>
      <c r="T176" s="212"/>
    </row>
    <row r="177" spans="1:20" s="14" customFormat="1" ht="15" customHeight="1">
      <c r="A177" s="63">
        <v>174</v>
      </c>
      <c r="B177" s="47"/>
      <c r="C177" s="175"/>
      <c r="D177" s="175"/>
      <c r="E177" s="129"/>
      <c r="F177" s="108" t="s">
        <v>249</v>
      </c>
      <c r="G177" s="129"/>
      <c r="H177" s="141"/>
      <c r="I177" s="141"/>
      <c r="J177" s="139"/>
      <c r="K177" s="139"/>
      <c r="L177" s="139"/>
      <c r="M177" s="141"/>
      <c r="N177" s="171"/>
      <c r="O177" s="174"/>
      <c r="P177" s="174"/>
      <c r="Q177" s="171"/>
      <c r="R177" s="171"/>
      <c r="S177" s="21"/>
      <c r="T177" s="212"/>
    </row>
    <row r="178" spans="1:20" s="17" customFormat="1" ht="15" customHeight="1" thickBot="1">
      <c r="A178" s="63">
        <v>175</v>
      </c>
      <c r="B178" s="47"/>
      <c r="C178" s="175"/>
      <c r="D178" s="175"/>
      <c r="E178" s="126"/>
      <c r="F178" s="226" t="s">
        <v>568</v>
      </c>
      <c r="G178" s="126"/>
      <c r="H178" s="193">
        <v>0</v>
      </c>
      <c r="I178" s="193">
        <v>0</v>
      </c>
      <c r="J178" s="193">
        <v>0</v>
      </c>
      <c r="K178" s="193">
        <v>0</v>
      </c>
      <c r="L178" s="193">
        <v>0</v>
      </c>
      <c r="M178" s="193">
        <v>0</v>
      </c>
      <c r="N178" s="171"/>
      <c r="O178" s="171"/>
      <c r="P178" s="171"/>
      <c r="Q178" s="171"/>
      <c r="R178" s="171"/>
      <c r="S178" s="21"/>
      <c r="T178" s="212"/>
    </row>
    <row r="179" spans="1:20" s="17" customFormat="1" ht="15" customHeight="1" thickBot="1">
      <c r="A179" s="63">
        <v>176</v>
      </c>
      <c r="B179" s="47"/>
      <c r="C179" s="175"/>
      <c r="D179" s="125"/>
      <c r="E179" s="121" t="s">
        <v>58</v>
      </c>
      <c r="F179" s="175"/>
      <c r="G179" s="126"/>
      <c r="H179" s="194">
        <f t="shared" ref="H179:M179" si="49">SUM(H172:H176,H178)</f>
        <v>4915.6360000000004</v>
      </c>
      <c r="I179" s="194">
        <f t="shared" si="49"/>
        <v>428.4</v>
      </c>
      <c r="J179" s="194">
        <f t="shared" si="49"/>
        <v>391.26336000000003</v>
      </c>
      <c r="K179" s="194">
        <f t="shared" si="49"/>
        <v>192.71537280000001</v>
      </c>
      <c r="L179" s="194">
        <f t="shared" si="49"/>
        <v>196.569680256</v>
      </c>
      <c r="M179" s="194">
        <f t="shared" si="49"/>
        <v>200.50107386112001</v>
      </c>
      <c r="N179" s="171"/>
      <c r="O179" s="171"/>
      <c r="P179" s="171"/>
      <c r="Q179" s="171"/>
      <c r="R179" s="171"/>
      <c r="S179" s="21"/>
      <c r="T179" s="212"/>
    </row>
    <row r="180" spans="1:20" s="17" customFormat="1" ht="15" customHeight="1">
      <c r="A180" s="63">
        <v>177</v>
      </c>
      <c r="B180" s="47"/>
      <c r="C180" s="175"/>
      <c r="D180" s="177" t="s">
        <v>59</v>
      </c>
      <c r="E180" s="175"/>
      <c r="F180" s="126"/>
      <c r="G180" s="126"/>
      <c r="H180" s="126"/>
      <c r="I180" s="126"/>
      <c r="J180" s="126"/>
      <c r="K180" s="126"/>
      <c r="L180" s="126"/>
      <c r="M180" s="126"/>
      <c r="N180" s="171"/>
      <c r="O180" s="171"/>
      <c r="P180" s="171"/>
      <c r="Q180" s="171"/>
      <c r="R180" s="171"/>
      <c r="S180" s="21"/>
      <c r="T180" s="212"/>
    </row>
    <row r="181" spans="1:20" s="17" customFormat="1" ht="15" customHeight="1">
      <c r="A181" s="63">
        <v>178</v>
      </c>
      <c r="B181" s="47"/>
      <c r="C181" s="175"/>
      <c r="D181" s="175"/>
      <c r="E181" s="126"/>
      <c r="F181" s="134" t="s">
        <v>511</v>
      </c>
      <c r="G181" s="126"/>
      <c r="H181" s="126"/>
      <c r="I181" s="126"/>
      <c r="J181" s="126"/>
      <c r="K181" s="126"/>
      <c r="L181" s="126"/>
      <c r="M181" s="126"/>
      <c r="N181" s="171"/>
      <c r="O181" s="171"/>
      <c r="P181" s="171"/>
      <c r="Q181" s="171"/>
      <c r="R181" s="171"/>
      <c r="S181" s="21"/>
      <c r="T181" s="212"/>
    </row>
    <row r="182" spans="1:20" s="17" customFormat="1" ht="15" customHeight="1">
      <c r="A182" s="63">
        <v>179</v>
      </c>
      <c r="B182" s="47"/>
      <c r="C182" s="175"/>
      <c r="D182" s="175"/>
      <c r="E182" s="126"/>
      <c r="F182" s="208" t="str">
        <f>'[1]S11a.non-network Capex Forecast'!F34</f>
        <v>Property</v>
      </c>
      <c r="G182" s="126"/>
      <c r="H182" s="193">
        <f>'[1]S11a.non-network Capex Forecast'!H34</f>
        <v>7245</v>
      </c>
      <c r="I182" s="289">
        <f>'[1]S11a.non-network Capex Forecast'!I34</f>
        <v>1155</v>
      </c>
      <c r="J182" s="289">
        <f>'[1]S11a.non-network Capex Forecast'!J34</f>
        <v>0</v>
      </c>
      <c r="K182" s="289">
        <f>'[1]S11a.non-network Capex Forecast'!K34</f>
        <v>0</v>
      </c>
      <c r="L182" s="289">
        <f>'[1]S11a.non-network Capex Forecast'!L34</f>
        <v>0</v>
      </c>
      <c r="M182" s="289">
        <f>'[1]S11a.non-network Capex Forecast'!M34</f>
        <v>0</v>
      </c>
      <c r="N182" s="171"/>
      <c r="O182" s="171"/>
      <c r="P182" s="171"/>
      <c r="Q182" s="171"/>
      <c r="R182" s="171"/>
      <c r="S182" s="21"/>
      <c r="T182" s="212"/>
    </row>
    <row r="183" spans="1:20" s="17" customFormat="1" ht="15" customHeight="1">
      <c r="A183" s="63">
        <v>180</v>
      </c>
      <c r="B183" s="47"/>
      <c r="C183" s="175"/>
      <c r="D183" s="175"/>
      <c r="E183" s="126"/>
      <c r="F183" s="208"/>
      <c r="G183" s="126"/>
      <c r="H183" s="193"/>
      <c r="I183" s="193"/>
      <c r="J183" s="193"/>
      <c r="K183" s="193"/>
      <c r="L183" s="193"/>
      <c r="M183" s="193"/>
      <c r="N183" s="171"/>
      <c r="O183" s="171"/>
      <c r="P183" s="171"/>
      <c r="Q183" s="171"/>
      <c r="R183" s="171"/>
      <c r="S183" s="21"/>
      <c r="T183" s="212"/>
    </row>
    <row r="184" spans="1:20" s="17" customFormat="1" ht="15" customHeight="1">
      <c r="A184" s="63">
        <v>181</v>
      </c>
      <c r="B184" s="47"/>
      <c r="C184" s="175"/>
      <c r="D184" s="175"/>
      <c r="E184" s="126"/>
      <c r="F184" s="208"/>
      <c r="G184" s="126"/>
      <c r="H184" s="193"/>
      <c r="I184" s="193"/>
      <c r="J184" s="193"/>
      <c r="K184" s="193"/>
      <c r="L184" s="193"/>
      <c r="M184" s="193"/>
      <c r="N184" s="171"/>
      <c r="O184" s="171"/>
      <c r="P184" s="171"/>
      <c r="Q184" s="171"/>
      <c r="R184" s="171"/>
      <c r="S184" s="21"/>
      <c r="T184" s="212"/>
    </row>
    <row r="185" spans="1:20" s="17" customFormat="1" ht="15" customHeight="1">
      <c r="A185" s="63">
        <v>182</v>
      </c>
      <c r="B185" s="47"/>
      <c r="C185" s="175"/>
      <c r="D185" s="175"/>
      <c r="E185" s="126"/>
      <c r="F185" s="208"/>
      <c r="G185" s="126"/>
      <c r="H185" s="193"/>
      <c r="I185" s="193"/>
      <c r="J185" s="193"/>
      <c r="K185" s="193"/>
      <c r="L185" s="193"/>
      <c r="M185" s="193"/>
      <c r="N185" s="171"/>
      <c r="O185" s="171"/>
      <c r="P185" s="171"/>
      <c r="Q185" s="171"/>
      <c r="R185" s="171"/>
      <c r="S185" s="21"/>
      <c r="T185" s="212"/>
    </row>
    <row r="186" spans="1:20" s="17" customFormat="1" ht="15" customHeight="1">
      <c r="A186" s="63">
        <v>183</v>
      </c>
      <c r="B186" s="47"/>
      <c r="C186" s="175"/>
      <c r="D186" s="175"/>
      <c r="E186" s="126"/>
      <c r="F186" s="208"/>
      <c r="G186" s="126"/>
      <c r="H186" s="193"/>
      <c r="I186" s="193"/>
      <c r="J186" s="193"/>
      <c r="K186" s="193"/>
      <c r="L186" s="193"/>
      <c r="M186" s="193"/>
      <c r="N186" s="171"/>
      <c r="O186" s="171"/>
      <c r="P186" s="171"/>
      <c r="Q186" s="171"/>
      <c r="R186" s="171"/>
      <c r="S186" s="21"/>
      <c r="T186" s="212"/>
    </row>
    <row r="187" spans="1:20" s="14" customFormat="1" ht="15" customHeight="1">
      <c r="A187" s="63">
        <v>184</v>
      </c>
      <c r="B187" s="47"/>
      <c r="C187" s="175"/>
      <c r="D187" s="175"/>
      <c r="E187" s="129"/>
      <c r="F187" s="108" t="s">
        <v>249</v>
      </c>
      <c r="G187" s="129"/>
      <c r="H187" s="141"/>
      <c r="I187" s="141"/>
      <c r="J187" s="139"/>
      <c r="K187" s="139"/>
      <c r="L187" s="139"/>
      <c r="M187" s="141"/>
      <c r="N187" s="171"/>
      <c r="O187" s="174"/>
      <c r="P187" s="174"/>
      <c r="Q187" s="171"/>
      <c r="R187" s="171"/>
      <c r="S187" s="21"/>
      <c r="T187" s="212"/>
    </row>
    <row r="188" spans="1:20" s="17" customFormat="1" ht="15" customHeight="1" thickBot="1">
      <c r="A188" s="63">
        <v>185</v>
      </c>
      <c r="B188" s="47"/>
      <c r="C188" s="175"/>
      <c r="D188" s="175"/>
      <c r="E188" s="126"/>
      <c r="F188" s="226" t="s">
        <v>569</v>
      </c>
      <c r="G188" s="126"/>
      <c r="H188" s="193">
        <v>0</v>
      </c>
      <c r="I188" s="193">
        <v>0</v>
      </c>
      <c r="J188" s="193">
        <v>0</v>
      </c>
      <c r="K188" s="193">
        <v>0</v>
      </c>
      <c r="L188" s="193">
        <v>0</v>
      </c>
      <c r="M188" s="193">
        <v>0</v>
      </c>
      <c r="N188" s="171"/>
      <c r="O188" s="171"/>
      <c r="P188" s="171"/>
      <c r="Q188" s="171"/>
      <c r="R188" s="171"/>
      <c r="S188" s="21"/>
      <c r="T188" s="212"/>
    </row>
    <row r="189" spans="1:20" s="17" customFormat="1" ht="15" customHeight="1" thickBot="1">
      <c r="A189" s="63">
        <v>186</v>
      </c>
      <c r="B189" s="47"/>
      <c r="C189" s="175"/>
      <c r="D189" s="125"/>
      <c r="E189" s="121" t="s">
        <v>59</v>
      </c>
      <c r="F189" s="175"/>
      <c r="G189" s="126"/>
      <c r="H189" s="194">
        <f t="shared" ref="H189:M189" si="50">SUM(H182:H186,H188)</f>
        <v>7245</v>
      </c>
      <c r="I189" s="194">
        <f t="shared" si="50"/>
        <v>1155</v>
      </c>
      <c r="J189" s="194">
        <f t="shared" si="50"/>
        <v>0</v>
      </c>
      <c r="K189" s="194">
        <f t="shared" si="50"/>
        <v>0</v>
      </c>
      <c r="L189" s="194">
        <f t="shared" si="50"/>
        <v>0</v>
      </c>
      <c r="M189" s="194">
        <f t="shared" si="50"/>
        <v>0</v>
      </c>
      <c r="N189" s="171"/>
      <c r="O189" s="171"/>
      <c r="P189" s="171"/>
      <c r="Q189" s="171"/>
      <c r="R189" s="171"/>
      <c r="S189" s="21"/>
      <c r="T189" s="212"/>
    </row>
    <row r="190" spans="1:20" s="17" customFormat="1" ht="15" customHeight="1" thickBot="1">
      <c r="A190" s="63">
        <v>187</v>
      </c>
      <c r="B190" s="47"/>
      <c r="C190" s="175"/>
      <c r="D190" s="177"/>
      <c r="E190" s="175"/>
      <c r="F190" s="126"/>
      <c r="G190" s="126"/>
      <c r="H190" s="139"/>
      <c r="I190" s="139"/>
      <c r="J190" s="139"/>
      <c r="K190" s="139"/>
      <c r="L190" s="139"/>
      <c r="M190" s="139"/>
      <c r="N190" s="171"/>
      <c r="O190" s="171"/>
      <c r="P190" s="171"/>
      <c r="Q190" s="171"/>
      <c r="R190" s="171"/>
      <c r="S190" s="21"/>
      <c r="T190" s="212"/>
    </row>
    <row r="191" spans="1:20" s="17" customFormat="1" ht="15" customHeight="1" thickBot="1">
      <c r="A191" s="63">
        <v>188</v>
      </c>
      <c r="B191" s="47"/>
      <c r="C191" s="175"/>
      <c r="D191" s="125"/>
      <c r="E191" s="121" t="s">
        <v>572</v>
      </c>
      <c r="F191" s="126"/>
      <c r="G191" s="126"/>
      <c r="H191" s="194">
        <f t="shared" ref="H191:M191" si="51">H189+H179</f>
        <v>12160.636</v>
      </c>
      <c r="I191" s="194">
        <f t="shared" si="51"/>
        <v>1583.4</v>
      </c>
      <c r="J191" s="194">
        <f t="shared" si="51"/>
        <v>391.26336000000003</v>
      </c>
      <c r="K191" s="194">
        <f t="shared" si="51"/>
        <v>192.71537280000001</v>
      </c>
      <c r="L191" s="194">
        <f t="shared" si="51"/>
        <v>196.569680256</v>
      </c>
      <c r="M191" s="194">
        <f t="shared" si="51"/>
        <v>200.50107386112001</v>
      </c>
      <c r="N191" s="171"/>
      <c r="O191" s="171"/>
      <c r="P191" s="171"/>
      <c r="Q191" s="171"/>
      <c r="R191" s="171"/>
      <c r="S191" s="21"/>
      <c r="T191" s="212" t="s">
        <v>544</v>
      </c>
    </row>
    <row r="192" spans="1:20" s="11" customFormat="1">
      <c r="A192" s="23"/>
      <c r="B192" s="57"/>
      <c r="C192" s="24"/>
      <c r="D192" s="24"/>
      <c r="E192" s="24"/>
      <c r="F192" s="24"/>
      <c r="G192" s="24"/>
      <c r="H192" s="24"/>
      <c r="I192" s="24"/>
      <c r="J192" s="24"/>
      <c r="K192" s="24"/>
      <c r="L192" s="24"/>
      <c r="M192" s="24"/>
      <c r="N192" s="24"/>
      <c r="O192" s="24"/>
      <c r="P192" s="24"/>
      <c r="Q192" s="24"/>
      <c r="R192" s="24"/>
      <c r="S192" s="25"/>
      <c r="T192" s="212"/>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5:D75"/>
    <mergeCell ref="C76:D76"/>
    <mergeCell ref="H66:H67"/>
    <mergeCell ref="A5:R5"/>
    <mergeCell ref="C72:D72"/>
    <mergeCell ref="C70:D70"/>
    <mergeCell ref="C71:D71"/>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 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111:F115 F182:F186 F126:F131 F142:F146 F156:F160 F70:F76 F172:F176"/>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92" max="18" man="1"/>
    <brk id="13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topLeftCell="A28" zoomScale="75" zoomScaleNormal="75" zoomScaleSheetLayoutView="100" workbookViewId="0">
      <selection activeCell="L22" sqref="L22"/>
    </sheetView>
  </sheetViews>
  <sheetFormatPr defaultRowHeight="12.75"/>
  <cols>
    <col min="1" max="1" width="4.140625" style="17" customWidth="1"/>
    <col min="2" max="2" width="3.5703125" style="54" customWidth="1"/>
    <col min="3" max="3" width="6.140625" style="17" customWidth="1"/>
    <col min="4" max="4" width="2.28515625" style="17" customWidth="1"/>
    <col min="5" max="5" width="52.42578125" style="17" customWidth="1"/>
    <col min="6" max="6" width="3" style="15" customWidth="1"/>
    <col min="7" max="7" width="3.28515625" style="54" customWidth="1"/>
    <col min="8" max="8" width="3.28515625" style="15" customWidth="1"/>
    <col min="9" max="19" width="16.140625" style="17" customWidth="1"/>
    <col min="20" max="20" width="2.28515625" style="17" customWidth="1"/>
    <col min="21" max="16384" width="9.140625" style="17"/>
  </cols>
  <sheetData>
    <row r="1" spans="1:20" customFormat="1" ht="15" customHeight="1">
      <c r="A1" s="31"/>
      <c r="B1" s="32"/>
      <c r="C1" s="32"/>
      <c r="D1" s="32"/>
      <c r="E1" s="32"/>
      <c r="F1" s="32"/>
      <c r="G1" s="32"/>
      <c r="H1" s="32"/>
      <c r="I1" s="32"/>
      <c r="J1" s="32"/>
      <c r="K1" s="32"/>
      <c r="L1" s="32"/>
      <c r="M1" s="32"/>
      <c r="N1" s="32"/>
      <c r="O1" s="32"/>
      <c r="P1" s="32"/>
      <c r="Q1" s="32"/>
      <c r="R1" s="32"/>
      <c r="S1" s="32"/>
      <c r="T1" s="33"/>
    </row>
    <row r="2" spans="1:20" customFormat="1" ht="18" customHeight="1">
      <c r="A2" s="34"/>
      <c r="B2" s="55"/>
      <c r="C2" s="51"/>
      <c r="D2" s="51"/>
      <c r="E2" s="51"/>
      <c r="F2" s="51"/>
      <c r="G2" s="55"/>
      <c r="H2" s="51"/>
      <c r="I2" s="51"/>
      <c r="J2" s="51"/>
      <c r="K2" s="51"/>
      <c r="L2" s="51"/>
      <c r="M2" s="51"/>
      <c r="N2" s="51"/>
      <c r="O2" s="29"/>
      <c r="P2" s="45" t="s">
        <v>7</v>
      </c>
      <c r="Q2" s="324" t="str">
        <f>IF(NOT(ISBLANK(CoverSheet!$C$8)),CoverSheet!$C$8,"")</f>
        <v>Alpine Energy Limited</v>
      </c>
      <c r="R2" s="324"/>
      <c r="S2" s="324"/>
      <c r="T2" s="26"/>
    </row>
    <row r="3" spans="1:20" customFormat="1" ht="18" customHeight="1">
      <c r="A3" s="34"/>
      <c r="B3" s="55"/>
      <c r="C3" s="51"/>
      <c r="D3" s="51"/>
      <c r="E3" s="51"/>
      <c r="F3" s="51"/>
      <c r="G3" s="55"/>
      <c r="H3" s="51"/>
      <c r="I3" s="51"/>
      <c r="J3" s="51"/>
      <c r="K3" s="51"/>
      <c r="L3" s="51"/>
      <c r="M3" s="51"/>
      <c r="N3" s="51"/>
      <c r="O3" s="29"/>
      <c r="P3" s="45" t="s">
        <v>238</v>
      </c>
      <c r="Q3" s="325" t="str">
        <f>IF(ISNUMBER(CoverSheet!$C$12),TEXT(CoverSheet!$C$12,"_([$-1409]d mmmm yyyy;_(@")&amp;" –"&amp;TEXT(DATE(YEAR(CoverSheet!$C$12)+10,MONTH(CoverSheet!$C$12),DAY(CoverSheet!$C$12)-1),"_([$-1409]d mmmm yyyy;_(@"),"")</f>
        <v xml:space="preserve"> 1 April 2018 – 31 March 2028</v>
      </c>
      <c r="R3" s="325"/>
      <c r="S3" s="325"/>
      <c r="T3" s="26"/>
    </row>
    <row r="4" spans="1:20" customFormat="1" ht="21">
      <c r="A4" s="91" t="s">
        <v>429</v>
      </c>
      <c r="B4" s="56"/>
      <c r="C4" s="51"/>
      <c r="D4" s="51"/>
      <c r="E4" s="51"/>
      <c r="F4" s="51"/>
      <c r="G4" s="55"/>
      <c r="H4" s="51"/>
      <c r="I4" s="51"/>
      <c r="J4" s="51"/>
      <c r="K4" s="51"/>
      <c r="L4" s="51"/>
      <c r="M4" s="51"/>
      <c r="N4" s="51"/>
      <c r="O4" s="51"/>
      <c r="P4" s="52"/>
      <c r="Q4" s="51"/>
      <c r="R4" s="51"/>
      <c r="S4" s="51"/>
      <c r="T4" s="26"/>
    </row>
    <row r="5" spans="1:20" s="132" customFormat="1" ht="46.5" customHeight="1">
      <c r="A5" s="321" t="s">
        <v>486</v>
      </c>
      <c r="B5" s="322"/>
      <c r="C5" s="322"/>
      <c r="D5" s="322"/>
      <c r="E5" s="322"/>
      <c r="F5" s="322"/>
      <c r="G5" s="322"/>
      <c r="H5" s="322"/>
      <c r="I5" s="322"/>
      <c r="J5" s="322"/>
      <c r="K5" s="322"/>
      <c r="L5" s="322"/>
      <c r="M5" s="322"/>
      <c r="N5" s="322"/>
      <c r="O5" s="322"/>
      <c r="P5" s="322"/>
      <c r="Q5" s="322"/>
      <c r="R5" s="322"/>
      <c r="S5" s="322"/>
      <c r="T5" s="131"/>
    </row>
    <row r="6" spans="1:20" customFormat="1" ht="15" customHeight="1">
      <c r="A6" s="39" t="s">
        <v>536</v>
      </c>
      <c r="B6" s="59"/>
      <c r="C6" s="52"/>
      <c r="D6" s="51"/>
      <c r="E6" s="51"/>
      <c r="F6" s="51"/>
      <c r="G6" s="55"/>
      <c r="H6" s="51"/>
      <c r="I6" s="51"/>
      <c r="J6" s="51"/>
      <c r="K6" s="51"/>
      <c r="L6" s="51"/>
      <c r="M6" s="51"/>
      <c r="N6" s="51"/>
      <c r="O6" s="51"/>
      <c r="P6" s="51"/>
      <c r="Q6" s="51"/>
      <c r="R6" s="51"/>
      <c r="S6" s="51"/>
      <c r="T6" s="26"/>
    </row>
    <row r="7" spans="1:20" customFormat="1" ht="15" customHeight="1">
      <c r="A7" s="44">
        <v>7</v>
      </c>
      <c r="B7" s="142"/>
      <c r="C7" s="122"/>
      <c r="D7" s="126"/>
      <c r="E7" s="126"/>
      <c r="F7" s="126"/>
      <c r="G7" s="126"/>
      <c r="H7" s="146"/>
      <c r="I7" s="146" t="s">
        <v>239</v>
      </c>
      <c r="J7" s="146" t="s">
        <v>456</v>
      </c>
      <c r="K7" s="146" t="s">
        <v>457</v>
      </c>
      <c r="L7" s="146" t="s">
        <v>458</v>
      </c>
      <c r="M7" s="146" t="s">
        <v>459</v>
      </c>
      <c r="N7" s="146" t="s">
        <v>460</v>
      </c>
      <c r="O7" s="146" t="s">
        <v>462</v>
      </c>
      <c r="P7" s="146" t="s">
        <v>463</v>
      </c>
      <c r="Q7" s="146" t="s">
        <v>464</v>
      </c>
      <c r="R7" s="146" t="s">
        <v>465</v>
      </c>
      <c r="S7" s="146" t="s">
        <v>466</v>
      </c>
      <c r="T7" s="158"/>
    </row>
    <row r="8" spans="1:20" customFormat="1" ht="15" customHeight="1">
      <c r="A8" s="44">
        <v>8</v>
      </c>
      <c r="B8" s="142"/>
      <c r="C8" s="144"/>
      <c r="D8" s="126"/>
      <c r="E8" s="126"/>
      <c r="F8" s="126"/>
      <c r="G8" s="126"/>
      <c r="H8" s="222" t="str">
        <f>IF(ISNUMBER(CoverSheet!$C$12),"for year ended","")</f>
        <v>for year ended</v>
      </c>
      <c r="I8" s="147">
        <f>IF(ISNUMBER(CoverSheet!$C$12),DATE(YEAR(CoverSheet!$C$12),MONTH(CoverSheet!$C$12),DAY(CoverSheet!$C$12))-1,"")</f>
        <v>43190</v>
      </c>
      <c r="J8" s="147">
        <f>IF(ISNUMBER(CoverSheet!$C$12),DATE(YEAR(CoverSheet!$C$12)+1,MONTH(CoverSheet!$C$12),DAY(CoverSheet!$C$12))-1,"")</f>
        <v>43555</v>
      </c>
      <c r="K8" s="147">
        <f>IF(ISNUMBER(CoverSheet!$C$12),DATE(YEAR(CoverSheet!$C$12)+2,MONTH(CoverSheet!$C$12),DAY(CoverSheet!$C$12))-1,"")</f>
        <v>43921</v>
      </c>
      <c r="L8" s="147">
        <f>IF(ISNUMBER(CoverSheet!$C$12),DATE(YEAR(CoverSheet!$C$12)+3,MONTH(CoverSheet!$C$12),DAY(CoverSheet!$C$12))-1,"")</f>
        <v>44286</v>
      </c>
      <c r="M8" s="147">
        <f>IF(ISNUMBER(CoverSheet!$C$12),DATE(YEAR(CoverSheet!$C$12)+4,MONTH(CoverSheet!$C$12),DAY(CoverSheet!$C$12))-1,"")</f>
        <v>44651</v>
      </c>
      <c r="N8" s="147">
        <f>IF(ISNUMBER(CoverSheet!$C$12),DATE(YEAR(CoverSheet!$C$12)+5,MONTH(CoverSheet!$C$12),DAY(CoverSheet!$C$12))-1,"")</f>
        <v>45016</v>
      </c>
      <c r="O8" s="147">
        <f>IF(ISNUMBER(CoverSheet!$C$12),DATE(YEAR(CoverSheet!$C$12)+6,MONTH(CoverSheet!$C$12),DAY(CoverSheet!$C$12))-1,"")</f>
        <v>45382</v>
      </c>
      <c r="P8" s="147">
        <f>IF(ISNUMBER(CoverSheet!$C$12),DATE(YEAR(CoverSheet!$C$12)+7,MONTH(CoverSheet!$C$12),DAY(CoverSheet!$C$12))-1,"")</f>
        <v>45747</v>
      </c>
      <c r="Q8" s="147">
        <f>IF(ISNUMBER(CoverSheet!$C$12),DATE(YEAR(CoverSheet!$C$12)+8,MONTH(CoverSheet!$C$12),DAY(CoverSheet!$C$12))-1,"")</f>
        <v>46112</v>
      </c>
      <c r="R8" s="147">
        <f>IF(ISNUMBER(CoverSheet!$C$12),DATE(YEAR(CoverSheet!$C$12)+9,MONTH(CoverSheet!$C$12),DAY(CoverSheet!$C$12))-1,"")</f>
        <v>46477</v>
      </c>
      <c r="S8" s="147">
        <f>IF(ISNUMBER(CoverSheet!$C$12),DATE(YEAR(CoverSheet!$C$12)+10,MONTH(CoverSheet!$C$12),DAY(CoverSheet!$C$12))-1,"")</f>
        <v>46843</v>
      </c>
      <c r="T8" s="158"/>
    </row>
    <row r="9" spans="1:20" s="66" customFormat="1" ht="30" customHeight="1">
      <c r="A9" s="63">
        <v>9</v>
      </c>
      <c r="B9" s="142"/>
      <c r="C9" s="116" t="s">
        <v>509</v>
      </c>
      <c r="D9" s="144"/>
      <c r="E9" s="126"/>
      <c r="F9" s="126"/>
      <c r="G9" s="126"/>
      <c r="H9" s="67"/>
      <c r="I9" s="64" t="s">
        <v>508</v>
      </c>
      <c r="J9" s="147"/>
      <c r="K9" s="147"/>
      <c r="L9" s="147"/>
      <c r="M9" s="147"/>
      <c r="N9" s="147"/>
      <c r="O9" s="147"/>
      <c r="P9" s="147"/>
      <c r="Q9" s="147"/>
      <c r="R9" s="147"/>
      <c r="S9" s="67"/>
      <c r="T9" s="158"/>
    </row>
    <row r="10" spans="1:20" customFormat="1" ht="15" customHeight="1">
      <c r="A10" s="63">
        <v>10</v>
      </c>
      <c r="B10" s="142"/>
      <c r="C10" s="120"/>
      <c r="D10" s="120"/>
      <c r="E10" s="123" t="s">
        <v>62</v>
      </c>
      <c r="F10" s="123"/>
      <c r="G10" s="123"/>
      <c r="H10" s="126"/>
      <c r="I10" s="193">
        <v>1370.4980820146002</v>
      </c>
      <c r="J10" s="193">
        <f>'[5]Budget 2018-28'!C36</f>
        <v>1436.2060482723393</v>
      </c>
      <c r="K10" s="289">
        <f>'[5]Budget 2018-28'!D36</f>
        <v>1436.2060482723391</v>
      </c>
      <c r="L10" s="289">
        <f>'[5]Budget 2018-28'!E36</f>
        <v>1436.2060482723391</v>
      </c>
      <c r="M10" s="289">
        <f>'[5]Budget 2018-28'!F36</f>
        <v>1436.2060482723391</v>
      </c>
      <c r="N10" s="289">
        <f>'[5]Budget 2018-28'!G36</f>
        <v>1436.2060482723391</v>
      </c>
      <c r="O10" s="289">
        <f>'[5]Budget 2018-28'!H36</f>
        <v>1464.9301692377865</v>
      </c>
      <c r="P10" s="289">
        <f>'[5]Budget 2018-28'!I36</f>
        <v>1494.228772622542</v>
      </c>
      <c r="Q10" s="289">
        <f>'[5]Budget 2018-28'!J36</f>
        <v>1524.1133480749927</v>
      </c>
      <c r="R10" s="289">
        <f>'[5]Budget 2018-28'!K36</f>
        <v>1554.5956150364927</v>
      </c>
      <c r="S10" s="289">
        <f>'[5]Budget 2018-28'!L36</f>
        <v>1585.6875273372223</v>
      </c>
      <c r="T10" s="158"/>
    </row>
    <row r="11" spans="1:20" customFormat="1" ht="15" customHeight="1">
      <c r="A11" s="63">
        <v>11</v>
      </c>
      <c r="B11" s="142"/>
      <c r="C11" s="120"/>
      <c r="D11" s="120"/>
      <c r="E11" s="123" t="s">
        <v>61</v>
      </c>
      <c r="F11" s="123"/>
      <c r="G11" s="123"/>
      <c r="H11" s="126"/>
      <c r="I11" s="193">
        <v>622.98353558513406</v>
      </c>
      <c r="J11" s="193">
        <f>'[5]Budget 2018-28'!C39</f>
        <v>610</v>
      </c>
      <c r="K11" s="289">
        <f>'[5]Budget 2018-28'!D39</f>
        <v>610</v>
      </c>
      <c r="L11" s="289">
        <f>'[5]Budget 2018-28'!E39</f>
        <v>610</v>
      </c>
      <c r="M11" s="289">
        <f>'[5]Budget 2018-28'!F39</f>
        <v>610</v>
      </c>
      <c r="N11" s="289">
        <f>'[5]Budget 2018-28'!G39</f>
        <v>610</v>
      </c>
      <c r="O11" s="289">
        <f>'[5]Budget 2018-28'!H39</f>
        <v>610</v>
      </c>
      <c r="P11" s="289">
        <f>'[5]Budget 2018-28'!I39</f>
        <v>610</v>
      </c>
      <c r="Q11" s="289">
        <f>'[5]Budget 2018-28'!J39</f>
        <v>610</v>
      </c>
      <c r="R11" s="289">
        <f>'[5]Budget 2018-28'!K39</f>
        <v>610</v>
      </c>
      <c r="S11" s="289">
        <f>'[5]Budget 2018-28'!L39</f>
        <v>610</v>
      </c>
      <c r="T11" s="158"/>
    </row>
    <row r="12" spans="1:20" customFormat="1" ht="15" customHeight="1">
      <c r="A12" s="63">
        <v>12</v>
      </c>
      <c r="B12" s="142"/>
      <c r="C12" s="120"/>
      <c r="D12" s="120"/>
      <c r="E12" s="123" t="s">
        <v>84</v>
      </c>
      <c r="F12" s="123"/>
      <c r="G12" s="123"/>
      <c r="H12" s="126"/>
      <c r="I12" s="193">
        <v>3059.7623062171783</v>
      </c>
      <c r="J12" s="193">
        <f>'[5]Budget 2018-28'!C38</f>
        <v>3165.0439617069478</v>
      </c>
      <c r="K12" s="289">
        <f>'[5]Budget 2018-28'!D38</f>
        <v>3165.0439617069478</v>
      </c>
      <c r="L12" s="289">
        <f>'[5]Budget 2018-28'!E38</f>
        <v>3165.0439617069478</v>
      </c>
      <c r="M12" s="289">
        <f>'[5]Budget 2018-28'!F38</f>
        <v>3165.0439617069478</v>
      </c>
      <c r="N12" s="289">
        <f>'[5]Budget 2018-28'!G38</f>
        <v>3165.0439617069478</v>
      </c>
      <c r="O12" s="289">
        <f>'[5]Budget 2018-28'!H38</f>
        <v>3228.3448409410876</v>
      </c>
      <c r="P12" s="289">
        <f>'[5]Budget 2018-28'!I38</f>
        <v>3292.9117377599096</v>
      </c>
      <c r="Q12" s="289">
        <f>'[5]Budget 2018-28'!J38</f>
        <v>3358.7699725151074</v>
      </c>
      <c r="R12" s="289">
        <f>'[5]Budget 2018-28'!K38</f>
        <v>3425.9453719654098</v>
      </c>
      <c r="S12" s="289">
        <f>'[5]Budget 2018-28'!L38</f>
        <v>3494.4642794047181</v>
      </c>
      <c r="T12" s="158"/>
    </row>
    <row r="13" spans="1:20" customFormat="1" ht="15" customHeight="1" thickBot="1">
      <c r="A13" s="63">
        <v>13</v>
      </c>
      <c r="B13" s="142"/>
      <c r="C13" s="120"/>
      <c r="D13" s="120"/>
      <c r="E13" s="123" t="s">
        <v>80</v>
      </c>
      <c r="F13" s="123"/>
      <c r="G13" s="123"/>
      <c r="H13" s="126"/>
      <c r="I13" s="193">
        <v>294.69120603405304</v>
      </c>
      <c r="J13" s="193">
        <f>'[5]Budget 2018-28'!C37</f>
        <v>307.26996695786545</v>
      </c>
      <c r="K13" s="289">
        <f>'[5]Budget 2018-28'!D37</f>
        <v>307.26996695786539</v>
      </c>
      <c r="L13" s="289">
        <f>'[5]Budget 2018-28'!E37</f>
        <v>307.26996695786545</v>
      </c>
      <c r="M13" s="289">
        <f>'[5]Budget 2018-28'!F37</f>
        <v>307.26996695786545</v>
      </c>
      <c r="N13" s="289">
        <f>'[5]Budget 2018-28'!G37</f>
        <v>307.26996695786545</v>
      </c>
      <c r="O13" s="289">
        <f>'[5]Budget 2018-28'!H37</f>
        <v>313.41536629702279</v>
      </c>
      <c r="P13" s="289">
        <f>'[5]Budget 2018-28'!I37</f>
        <v>319.68367362296323</v>
      </c>
      <c r="Q13" s="289">
        <f>'[5]Budget 2018-28'!J37</f>
        <v>326.07734709542251</v>
      </c>
      <c r="R13" s="289">
        <f>'[5]Budget 2018-28'!K37</f>
        <v>332.59889403733092</v>
      </c>
      <c r="S13" s="289">
        <f>'[5]Budget 2018-28'!L37</f>
        <v>339.25087191807751</v>
      </c>
      <c r="T13" s="158"/>
    </row>
    <row r="14" spans="1:20" s="79" customFormat="1" ht="15" customHeight="1" thickBot="1">
      <c r="A14" s="63">
        <v>14</v>
      </c>
      <c r="B14" s="142"/>
      <c r="C14" s="120"/>
      <c r="D14" s="65" t="s">
        <v>512</v>
      </c>
      <c r="E14" s="65"/>
      <c r="F14" s="123"/>
      <c r="G14" s="123"/>
      <c r="H14" s="126"/>
      <c r="I14" s="200">
        <f>SUM(I10:I13)</f>
        <v>5347.9351298509655</v>
      </c>
      <c r="J14" s="200">
        <f t="shared" ref="J14:S14" si="0">SUM(J10:J13)</f>
        <v>5518.519976937152</v>
      </c>
      <c r="K14" s="200">
        <f t="shared" si="0"/>
        <v>5518.519976937152</v>
      </c>
      <c r="L14" s="200">
        <f t="shared" si="0"/>
        <v>5518.519976937152</v>
      </c>
      <c r="M14" s="200">
        <f t="shared" si="0"/>
        <v>5518.519976937152</v>
      </c>
      <c r="N14" s="200">
        <f t="shared" si="0"/>
        <v>5518.519976937152</v>
      </c>
      <c r="O14" s="200">
        <f t="shared" si="0"/>
        <v>5616.6903764758972</v>
      </c>
      <c r="P14" s="200">
        <f t="shared" si="0"/>
        <v>5716.8241840054152</v>
      </c>
      <c r="Q14" s="200">
        <f t="shared" si="0"/>
        <v>5818.9606676855228</v>
      </c>
      <c r="R14" s="200">
        <f t="shared" si="0"/>
        <v>5923.1398810392338</v>
      </c>
      <c r="S14" s="200">
        <f t="shared" si="0"/>
        <v>6029.402678660018</v>
      </c>
      <c r="T14" s="158"/>
    </row>
    <row r="15" spans="1:20" customFormat="1" ht="15" customHeight="1">
      <c r="A15" s="63">
        <v>15</v>
      </c>
      <c r="B15" s="142"/>
      <c r="C15" s="120"/>
      <c r="D15" s="120"/>
      <c r="E15" s="123" t="s">
        <v>251</v>
      </c>
      <c r="F15" s="123"/>
      <c r="G15" s="123"/>
      <c r="H15" s="126"/>
      <c r="I15" s="193">
        <f>'[1]S11b. Non-Network Opex Forecast'!I11</f>
        <v>4329.1856849360001</v>
      </c>
      <c r="J15" s="289">
        <f>'[1]S11b. Non-Network Opex Forecast'!J11</f>
        <v>4129.2975023154777</v>
      </c>
      <c r="K15" s="289">
        <f>'[1]S11b. Non-Network Opex Forecast'!K11</f>
        <v>4409.8234545239775</v>
      </c>
      <c r="L15" s="289">
        <f>'[1]S11b. Non-Network Opex Forecast'!L11</f>
        <v>4481.9908277778259</v>
      </c>
      <c r="M15" s="289">
        <f>'[1]S11b. Non-Network Opex Forecast'!M11</f>
        <v>4570.1503576795449</v>
      </c>
      <c r="N15" s="289">
        <f>'[1]S11b. Non-Network Opex Forecast'!N11</f>
        <v>4660.8099352950494</v>
      </c>
      <c r="O15" s="289">
        <f>'[1]S11b. Non-Network Opex Forecast'!O11</f>
        <v>4732.8660018067612</v>
      </c>
      <c r="P15" s="289">
        <f>'[1]S11b. Non-Network Opex Forecast'!P11</f>
        <v>4803.2888130429728</v>
      </c>
      <c r="Q15" s="289">
        <f>'[1]S11b. Non-Network Opex Forecast'!Q11</f>
        <v>4878.9805066260724</v>
      </c>
      <c r="R15" s="289">
        <f>'[1]S11b. Non-Network Opex Forecast'!R11</f>
        <v>5002.590960488963</v>
      </c>
      <c r="S15" s="289">
        <f>'[1]S11b. Non-Network Opex Forecast'!S11</f>
        <v>5094.4823825776448</v>
      </c>
      <c r="T15" s="158"/>
    </row>
    <row r="16" spans="1:20" customFormat="1" ht="15" customHeight="1" thickBot="1">
      <c r="A16" s="63">
        <v>16</v>
      </c>
      <c r="B16" s="142"/>
      <c r="C16" s="120"/>
      <c r="D16" s="120"/>
      <c r="E16" s="123" t="s">
        <v>60</v>
      </c>
      <c r="F16" s="123"/>
      <c r="G16" s="123"/>
      <c r="H16" s="126"/>
      <c r="I16" s="289">
        <f>'[1]S11b. Non-Network Opex Forecast'!I12</f>
        <v>6568.4437248541999</v>
      </c>
      <c r="J16" s="289">
        <f>'[1]S11b. Non-Network Opex Forecast'!J12</f>
        <v>7810.4370185614207</v>
      </c>
      <c r="K16" s="289">
        <f>'[1]S11b. Non-Network Opex Forecast'!K12</f>
        <v>7807.5090258717782</v>
      </c>
      <c r="L16" s="289">
        <f>'[1]S11b. Non-Network Opex Forecast'!L12</f>
        <v>7645.7185576883176</v>
      </c>
      <c r="M16" s="289">
        <f>'[1]S11b. Non-Network Opex Forecast'!M12</f>
        <v>7703.2387820501435</v>
      </c>
      <c r="N16" s="289">
        <f>'[1]S11b. Non-Network Opex Forecast'!N12</f>
        <v>7754.4119436704223</v>
      </c>
      <c r="O16" s="289">
        <f>'[1]S11b. Non-Network Opex Forecast'!O12</f>
        <v>7794.2977341342012</v>
      </c>
      <c r="P16" s="289">
        <f>'[1]S11b. Non-Network Opex Forecast'!P12</f>
        <v>7828.9987115061203</v>
      </c>
      <c r="Q16" s="289">
        <f>'[1]S11b. Non-Network Opex Forecast'!Q12</f>
        <v>7845.5711902340208</v>
      </c>
      <c r="R16" s="289">
        <f>'[1]S11b. Non-Network Opex Forecast'!R12</f>
        <v>7858.7771890104732</v>
      </c>
      <c r="S16" s="289">
        <f>'[1]S11b. Non-Network Opex Forecast'!S12</f>
        <v>7867.0728627995795</v>
      </c>
      <c r="T16" s="158"/>
    </row>
    <row r="17" spans="1:20" s="79" customFormat="1" ht="15" customHeight="1" thickBot="1">
      <c r="A17" s="63">
        <v>17</v>
      </c>
      <c r="B17" s="142"/>
      <c r="C17" s="120"/>
      <c r="D17" s="65" t="s">
        <v>505</v>
      </c>
      <c r="E17" s="65"/>
      <c r="F17" s="123"/>
      <c r="G17" s="123"/>
      <c r="H17" s="126"/>
      <c r="I17" s="200">
        <f>SUM(I15:I16)</f>
        <v>10897.629409790199</v>
      </c>
      <c r="J17" s="200">
        <f t="shared" ref="J17:S17" si="1">SUM(J15:J16)</f>
        <v>11939.734520876898</v>
      </c>
      <c r="K17" s="200">
        <f t="shared" si="1"/>
        <v>12217.332480395755</v>
      </c>
      <c r="L17" s="200">
        <f t="shared" si="1"/>
        <v>12127.709385466143</v>
      </c>
      <c r="M17" s="200">
        <f t="shared" si="1"/>
        <v>12273.389139729688</v>
      </c>
      <c r="N17" s="200">
        <f t="shared" si="1"/>
        <v>12415.221878965473</v>
      </c>
      <c r="O17" s="200">
        <f t="shared" si="1"/>
        <v>12527.163735940961</v>
      </c>
      <c r="P17" s="200">
        <f t="shared" si="1"/>
        <v>12632.287524549094</v>
      </c>
      <c r="Q17" s="200">
        <f t="shared" si="1"/>
        <v>12724.551696860093</v>
      </c>
      <c r="R17" s="200">
        <f t="shared" si="1"/>
        <v>12861.368149499436</v>
      </c>
      <c r="S17" s="200">
        <f t="shared" si="1"/>
        <v>12961.555245377225</v>
      </c>
      <c r="T17" s="158"/>
    </row>
    <row r="18" spans="1:20" customFormat="1" ht="15" customHeight="1" thickBot="1">
      <c r="A18" s="63">
        <v>18</v>
      </c>
      <c r="B18" s="142"/>
      <c r="C18" s="120"/>
      <c r="D18" s="121" t="s">
        <v>83</v>
      </c>
      <c r="E18" s="121"/>
      <c r="F18" s="123"/>
      <c r="G18" s="123"/>
      <c r="H18" s="126"/>
      <c r="I18" s="200">
        <f>I14+I17</f>
        <v>16245.564539641164</v>
      </c>
      <c r="J18" s="200">
        <f t="shared" ref="J18:S18" si="2">J14+J17</f>
        <v>17458.25449781405</v>
      </c>
      <c r="K18" s="200">
        <f t="shared" si="2"/>
        <v>17735.852457332905</v>
      </c>
      <c r="L18" s="200">
        <f t="shared" si="2"/>
        <v>17646.229362403297</v>
      </c>
      <c r="M18" s="200">
        <f t="shared" si="2"/>
        <v>17791.90911666684</v>
      </c>
      <c r="N18" s="200">
        <f t="shared" si="2"/>
        <v>17933.741855902626</v>
      </c>
      <c r="O18" s="200">
        <f t="shared" si="2"/>
        <v>18143.854112416859</v>
      </c>
      <c r="P18" s="200">
        <f t="shared" si="2"/>
        <v>18349.111708554508</v>
      </c>
      <c r="Q18" s="200">
        <f t="shared" si="2"/>
        <v>18543.512364545615</v>
      </c>
      <c r="R18" s="200">
        <f t="shared" si="2"/>
        <v>18784.508030538669</v>
      </c>
      <c r="S18" s="200">
        <f t="shared" si="2"/>
        <v>18990.957924037244</v>
      </c>
      <c r="T18" s="158"/>
    </row>
    <row r="19" spans="1:20" s="76" customFormat="1" ht="43.5" customHeight="1">
      <c r="A19" s="63">
        <v>19</v>
      </c>
      <c r="B19" s="142"/>
      <c r="C19" s="122"/>
      <c r="D19" s="126"/>
      <c r="E19" s="126"/>
      <c r="F19" s="126"/>
      <c r="G19" s="126"/>
      <c r="H19" s="146"/>
      <c r="I19" s="146" t="s">
        <v>239</v>
      </c>
      <c r="J19" s="146" t="s">
        <v>456</v>
      </c>
      <c r="K19" s="146" t="s">
        <v>457</v>
      </c>
      <c r="L19" s="146" t="s">
        <v>458</v>
      </c>
      <c r="M19" s="146" t="s">
        <v>459</v>
      </c>
      <c r="N19" s="146" t="s">
        <v>460</v>
      </c>
      <c r="O19" s="146" t="s">
        <v>462</v>
      </c>
      <c r="P19" s="146" t="s">
        <v>463</v>
      </c>
      <c r="Q19" s="146" t="s">
        <v>464</v>
      </c>
      <c r="R19" s="146" t="s">
        <v>465</v>
      </c>
      <c r="S19" s="146" t="s">
        <v>466</v>
      </c>
      <c r="T19" s="158"/>
    </row>
    <row r="20" spans="1:20" s="76" customFormat="1" ht="15" customHeight="1">
      <c r="A20" s="63">
        <v>20</v>
      </c>
      <c r="B20" s="142"/>
      <c r="C20" s="144"/>
      <c r="D20" s="126"/>
      <c r="E20" s="126"/>
      <c r="F20" s="126"/>
      <c r="G20" s="126"/>
      <c r="H20" s="220" t="str">
        <f>IF(ISNUMBER(CoverSheet!$C$12),"for year ended","")</f>
        <v>for year ended</v>
      </c>
      <c r="I20" s="147">
        <f>IF(ISNUMBER(CoverSheet!$C$12),DATE(YEAR(CoverSheet!$C$12),MONTH(CoverSheet!$C$12),DAY(CoverSheet!$C$12))-1,"")</f>
        <v>43190</v>
      </c>
      <c r="J20" s="147">
        <f>IF(ISNUMBER(CoverSheet!$C$12),DATE(YEAR(CoverSheet!$C$12)+1,MONTH(CoverSheet!$C$12),DAY(CoverSheet!$C$12))-1,"")</f>
        <v>43555</v>
      </c>
      <c r="K20" s="147">
        <f>IF(ISNUMBER(CoverSheet!$C$12),DATE(YEAR(CoverSheet!$C$12)+2,MONTH(CoverSheet!$C$12),DAY(CoverSheet!$C$12))-1,"")</f>
        <v>43921</v>
      </c>
      <c r="L20" s="147">
        <f>IF(ISNUMBER(CoverSheet!$C$12),DATE(YEAR(CoverSheet!$C$12)+3,MONTH(CoverSheet!$C$12),DAY(CoverSheet!$C$12))-1,"")</f>
        <v>44286</v>
      </c>
      <c r="M20" s="147">
        <f>IF(ISNUMBER(CoverSheet!$C$12),DATE(YEAR(CoverSheet!$C$12)+4,MONTH(CoverSheet!$C$12),DAY(CoverSheet!$C$12))-1,"")</f>
        <v>44651</v>
      </c>
      <c r="N20" s="147">
        <f>IF(ISNUMBER(CoverSheet!$C$12),DATE(YEAR(CoverSheet!$C$12)+5,MONTH(CoverSheet!$C$12),DAY(CoverSheet!$C$12))-1,"")</f>
        <v>45016</v>
      </c>
      <c r="O20" s="147">
        <f>IF(ISNUMBER(CoverSheet!$C$12),DATE(YEAR(CoverSheet!$C$12)+6,MONTH(CoverSheet!$C$12),DAY(CoverSheet!$C$12))-1,"")</f>
        <v>45382</v>
      </c>
      <c r="P20" s="147">
        <f>IF(ISNUMBER(CoverSheet!$C$12),DATE(YEAR(CoverSheet!$C$12)+7,MONTH(CoverSheet!$C$12),DAY(CoverSheet!$C$12))-1,"")</f>
        <v>45747</v>
      </c>
      <c r="Q20" s="147">
        <f>IF(ISNUMBER(CoverSheet!$C$12),DATE(YEAR(CoverSheet!$C$12)+8,MONTH(CoverSheet!$C$12),DAY(CoverSheet!$C$12))-1,"")</f>
        <v>46112</v>
      </c>
      <c r="R20" s="147">
        <f>IF(ISNUMBER(CoverSheet!$C$12),DATE(YEAR(CoverSheet!$C$12)+9,MONTH(CoverSheet!$C$12),DAY(CoverSheet!$C$12))-1,"")</f>
        <v>46477</v>
      </c>
      <c r="S20" s="147">
        <f>IF(ISNUMBER(CoverSheet!$C$12),DATE(YEAR(CoverSheet!$C$12)+10,MONTH(CoverSheet!$C$12),DAY(CoverSheet!$C$12))-1,"")</f>
        <v>46843</v>
      </c>
      <c r="T20" s="158"/>
    </row>
    <row r="21" spans="1:20" customFormat="1" ht="30" customHeight="1">
      <c r="A21" s="44">
        <v>21</v>
      </c>
      <c r="B21" s="142"/>
      <c r="C21" s="120"/>
      <c r="D21" s="120"/>
      <c r="E21" s="121"/>
      <c r="F21" s="126"/>
      <c r="G21" s="126"/>
      <c r="H21" s="126"/>
      <c r="I21" s="64" t="s">
        <v>475</v>
      </c>
      <c r="J21" s="126"/>
      <c r="K21" s="126"/>
      <c r="L21" s="126"/>
      <c r="M21" s="126"/>
      <c r="N21" s="126"/>
      <c r="O21" s="126"/>
      <c r="P21" s="126"/>
      <c r="Q21" s="126"/>
      <c r="R21" s="67"/>
      <c r="S21" s="67"/>
      <c r="T21" s="158"/>
    </row>
    <row r="22" spans="1:20" customFormat="1" ht="15" customHeight="1">
      <c r="A22" s="44">
        <v>22</v>
      </c>
      <c r="B22" s="142"/>
      <c r="C22" s="120"/>
      <c r="D22" s="120"/>
      <c r="E22" s="122" t="s">
        <v>62</v>
      </c>
      <c r="F22" s="129"/>
      <c r="G22" s="129"/>
      <c r="H22" s="126"/>
      <c r="I22" s="193">
        <v>1343.6255706025493</v>
      </c>
      <c r="J22" s="193">
        <f>J10/(1.02)^1</f>
        <v>1408.0451453650385</v>
      </c>
      <c r="K22" s="289">
        <f>K10/(1.02)^2</f>
        <v>1380.4364170245474</v>
      </c>
      <c r="L22" s="289">
        <f>L10/(1.02)^3</f>
        <v>1353.369036298576</v>
      </c>
      <c r="M22" s="289">
        <f>M10/(1.02)^4</f>
        <v>1326.8323885280156</v>
      </c>
      <c r="N22" s="289">
        <f>N10/(1.02)^5</f>
        <v>1300.8160671843289</v>
      </c>
      <c r="O22" s="289">
        <f>O10/(1.02)^6</f>
        <v>1300.8160671843293</v>
      </c>
      <c r="P22" s="289">
        <f>P10/(1.02)^7</f>
        <v>1300.8160671843295</v>
      </c>
      <c r="Q22" s="289">
        <f>Q10/(1.02)^8</f>
        <v>1300.8160671843293</v>
      </c>
      <c r="R22" s="289">
        <f>R10/(1.02)^9</f>
        <v>1300.8160671843295</v>
      </c>
      <c r="S22" s="289">
        <f>S10/(1.02)^10</f>
        <v>1300.8160671843291</v>
      </c>
      <c r="T22" s="158"/>
    </row>
    <row r="23" spans="1:20" customFormat="1" ht="15" customHeight="1">
      <c r="A23" s="44">
        <v>23</v>
      </c>
      <c r="B23" s="142"/>
      <c r="C23" s="120"/>
      <c r="D23" s="120"/>
      <c r="E23" s="122" t="s">
        <v>61</v>
      </c>
      <c r="F23" s="129"/>
      <c r="G23" s="129"/>
      <c r="H23" s="126"/>
      <c r="I23" s="193">
        <v>610.76817214228834</v>
      </c>
      <c r="J23" s="289">
        <f>J11/(1.02)^1</f>
        <v>598.03921568627447</v>
      </c>
      <c r="K23" s="289">
        <f>K11/(1.02)^2</f>
        <v>586.31295655517113</v>
      </c>
      <c r="L23" s="289">
        <f>L11/(1.02)^3</f>
        <v>574.8166240736972</v>
      </c>
      <c r="M23" s="289">
        <f>M11/(1.02)^4</f>
        <v>563.54570987617365</v>
      </c>
      <c r="N23" s="289">
        <f>N11/(1.02)^5</f>
        <v>552.49579399624872</v>
      </c>
      <c r="O23" s="289">
        <f>O11/(1.02)^6</f>
        <v>541.66254313357717</v>
      </c>
      <c r="P23" s="289">
        <f>P11/(1.02)^7</f>
        <v>531.04170895448749</v>
      </c>
      <c r="Q23" s="289">
        <f>Q11/(1.02)^8</f>
        <v>520.62912642596802</v>
      </c>
      <c r="R23" s="289">
        <f>R11/(1.02)^9</f>
        <v>510.42071218232167</v>
      </c>
      <c r="S23" s="289">
        <f>S11/(1.02)^10</f>
        <v>500.41246292384471</v>
      </c>
      <c r="T23" s="158"/>
    </row>
    <row r="24" spans="1:20" customFormat="1" ht="15" customHeight="1">
      <c r="A24" s="44">
        <v>24</v>
      </c>
      <c r="B24" s="142"/>
      <c r="C24" s="120"/>
      <c r="D24" s="120"/>
      <c r="E24" s="122" t="s">
        <v>84</v>
      </c>
      <c r="F24" s="129"/>
      <c r="G24" s="129"/>
      <c r="H24" s="126"/>
      <c r="I24" s="193">
        <v>2999.7669668795866</v>
      </c>
      <c r="J24" s="289">
        <f>J12/(1.02)^1</f>
        <v>3102.984276183282</v>
      </c>
      <c r="K24" s="289">
        <f>K12/(1.02)^2</f>
        <v>3042.1414472385118</v>
      </c>
      <c r="L24" s="289">
        <f>L12/(1.02)^3</f>
        <v>2982.4916149397177</v>
      </c>
      <c r="M24" s="289">
        <f>M12/(1.02)^4</f>
        <v>2924.0113871958015</v>
      </c>
      <c r="N24" s="289">
        <f>N12/(1.02)^5</f>
        <v>2866.677830584119</v>
      </c>
      <c r="O24" s="289">
        <f>O12/(1.02)^6</f>
        <v>2866.6778305841199</v>
      </c>
      <c r="P24" s="289">
        <f>P12/(1.02)^7</f>
        <v>2866.6778305841203</v>
      </c>
      <c r="Q24" s="289">
        <f>Q12/(1.02)^8</f>
        <v>2866.6778305841199</v>
      </c>
      <c r="R24" s="289">
        <f>R12/(1.02)^9</f>
        <v>2866.6778305841203</v>
      </c>
      <c r="S24" s="289">
        <f>S12/(1.02)^10</f>
        <v>2866.6778305841203</v>
      </c>
      <c r="T24" s="158"/>
    </row>
    <row r="25" spans="1:20" customFormat="1" ht="15" customHeight="1" thickBot="1">
      <c r="A25" s="44">
        <v>25</v>
      </c>
      <c r="B25" s="142"/>
      <c r="C25" s="120"/>
      <c r="D25" s="120"/>
      <c r="E25" s="122" t="s">
        <v>80</v>
      </c>
      <c r="F25" s="129"/>
      <c r="G25" s="129"/>
      <c r="H25" s="126"/>
      <c r="I25" s="193">
        <v>288.91294709220887</v>
      </c>
      <c r="J25" s="289">
        <f>J13/(1.02)^1</f>
        <v>301.24506564496613</v>
      </c>
      <c r="K25" s="289">
        <f>K13/(1.02)^2</f>
        <v>295.33829965192751</v>
      </c>
      <c r="L25" s="289">
        <f>L13/(1.02)^3</f>
        <v>289.54735259992901</v>
      </c>
      <c r="M25" s="289">
        <f>M13/(1.02)^4</f>
        <v>283.86995352934218</v>
      </c>
      <c r="N25" s="289">
        <f>N13/(1.02)^5</f>
        <v>278.30387600915896</v>
      </c>
      <c r="O25" s="289">
        <f>O13/(1.02)^6</f>
        <v>278.30387600915896</v>
      </c>
      <c r="P25" s="289">
        <f>P13/(1.02)^7</f>
        <v>278.30387600915901</v>
      </c>
      <c r="Q25" s="289">
        <f>Q13/(1.02)^8</f>
        <v>278.30387600915901</v>
      </c>
      <c r="R25" s="289">
        <f>R13/(1.02)^9</f>
        <v>278.30387600915901</v>
      </c>
      <c r="S25" s="289">
        <f>S13/(1.02)^10</f>
        <v>278.30387600915896</v>
      </c>
      <c r="T25" s="158"/>
    </row>
    <row r="26" spans="1:20" s="79" customFormat="1" ht="15" customHeight="1" thickBot="1">
      <c r="A26" s="63">
        <v>26</v>
      </c>
      <c r="B26" s="142"/>
      <c r="C26" s="120"/>
      <c r="D26" s="65" t="s">
        <v>512</v>
      </c>
      <c r="E26" s="65"/>
      <c r="F26" s="123"/>
      <c r="G26" s="123"/>
      <c r="H26" s="126"/>
      <c r="I26" s="200">
        <f t="shared" ref="I26:S26" si="3">SUM(I22:I25)</f>
        <v>5243.0736567166332</v>
      </c>
      <c r="J26" s="200">
        <f t="shared" si="3"/>
        <v>5410.3137028795618</v>
      </c>
      <c r="K26" s="200">
        <f t="shared" si="3"/>
        <v>5304.2291204701578</v>
      </c>
      <c r="L26" s="200">
        <f t="shared" si="3"/>
        <v>5200.2246279119199</v>
      </c>
      <c r="M26" s="200">
        <f t="shared" si="3"/>
        <v>5098.2594391293333</v>
      </c>
      <c r="N26" s="200">
        <f t="shared" si="3"/>
        <v>4998.2935677738551</v>
      </c>
      <c r="O26" s="200">
        <f t="shared" si="3"/>
        <v>4987.4603169111851</v>
      </c>
      <c r="P26" s="200">
        <f t="shared" si="3"/>
        <v>4976.8394827320953</v>
      </c>
      <c r="Q26" s="200">
        <f t="shared" si="3"/>
        <v>4966.4269002035762</v>
      </c>
      <c r="R26" s="200">
        <f t="shared" si="3"/>
        <v>4956.2184859599311</v>
      </c>
      <c r="S26" s="200">
        <f t="shared" si="3"/>
        <v>4946.2102367014522</v>
      </c>
      <c r="T26" s="158"/>
    </row>
    <row r="27" spans="1:20" customFormat="1" ht="15" customHeight="1">
      <c r="A27" s="44">
        <v>27</v>
      </c>
      <c r="B27" s="142"/>
      <c r="C27" s="120"/>
      <c r="D27" s="120"/>
      <c r="E27" s="122" t="s">
        <v>251</v>
      </c>
      <c r="F27" s="129"/>
      <c r="G27" s="129"/>
      <c r="H27" s="126"/>
      <c r="I27" s="193">
        <f>'[1]S11b. Non-Network Opex Forecast'!I17</f>
        <v>4329.1856849360001</v>
      </c>
      <c r="J27" s="289">
        <f>'[1]S11b. Non-Network Opex Forecast'!J17</f>
        <v>4048.3308846230175</v>
      </c>
      <c r="K27" s="289">
        <f>'[1]S11b. Non-Network Opex Forecast'!K17</f>
        <v>4238.5846352594936</v>
      </c>
      <c r="L27" s="289">
        <f>'[1]S11b. Non-Network Opex Forecast'!L17</f>
        <v>4223.4800602500418</v>
      </c>
      <c r="M27" s="289">
        <f>'[1]S11b. Non-Network Opex Forecast'!M17</f>
        <v>4222.1125041956857</v>
      </c>
      <c r="N27" s="289">
        <f>'[1]S11b. Non-Network Opex Forecast'!N17</f>
        <v>4221.4391571581027</v>
      </c>
      <c r="O27" s="289">
        <f>'[1]S11b. Non-Network Opex Forecast'!O17</f>
        <v>4202.6495653263864</v>
      </c>
      <c r="P27" s="289">
        <f>'[1]S11b. Non-Network Opex Forecast'!P17</f>
        <v>4181.5519670169051</v>
      </c>
      <c r="Q27" s="289">
        <f>'[1]S11b. Non-Network Opex Forecast'!Q17</f>
        <v>4164.1628836296049</v>
      </c>
      <c r="R27" s="289">
        <f>'[1]S11b. Non-Network Opex Forecast'!R17</f>
        <v>4185.9443291960997</v>
      </c>
      <c r="S27" s="289">
        <f>'[1]S11b. Non-Network Opex Forecast'!S17</f>
        <v>4179.2499612915017</v>
      </c>
      <c r="T27" s="158"/>
    </row>
    <row r="28" spans="1:20" customFormat="1" ht="15" customHeight="1" thickBot="1">
      <c r="A28" s="44">
        <v>28</v>
      </c>
      <c r="B28" s="142"/>
      <c r="C28" s="120"/>
      <c r="D28" s="120"/>
      <c r="E28" s="122" t="s">
        <v>60</v>
      </c>
      <c r="F28" s="129"/>
      <c r="G28" s="129"/>
      <c r="H28" s="126"/>
      <c r="I28" s="289">
        <f>'[1]S11b. Non-Network Opex Forecast'!I18</f>
        <v>6568.4437248541999</v>
      </c>
      <c r="J28" s="289">
        <f>'[1]S11b. Non-Network Opex Forecast'!J18</f>
        <v>7657.2911946680597</v>
      </c>
      <c r="K28" s="289">
        <f>'[1]S11b. Non-Network Opex Forecast'!K18</f>
        <v>7504.3339349017479</v>
      </c>
      <c r="L28" s="289">
        <f>'[1]S11b. Non-Network Opex Forecast'!L18</f>
        <v>7204.7313605705176</v>
      </c>
      <c r="M28" s="289">
        <f>'[1]S11b. Non-Network Opex Forecast'!M18</f>
        <v>7116.6019143870817</v>
      </c>
      <c r="N28" s="289">
        <f>'[1]S11b. Non-Network Opex Forecast'!N18</f>
        <v>7023.4098094953833</v>
      </c>
      <c r="O28" s="289">
        <f>'[1]S11b. Non-Network Opex Forecast'!O18</f>
        <v>6921.113332149851</v>
      </c>
      <c r="P28" s="289">
        <f>'[1]S11b. Non-Network Opex Forecast'!P18</f>
        <v>6815.6145166568704</v>
      </c>
      <c r="Q28" s="289">
        <f>'[1]S11b. Non-Network Opex Forecast'!Q18</f>
        <v>6696.11946735128</v>
      </c>
      <c r="R28" s="289">
        <f>'[1]S11b. Non-Network Opex Forecast'!R18</f>
        <v>6575.8731962244419</v>
      </c>
      <c r="S28" s="289">
        <f>'[1]S11b. Non-Network Opex Forecast'!S18</f>
        <v>6453.7398479916055</v>
      </c>
      <c r="T28" s="158"/>
    </row>
    <row r="29" spans="1:20" s="79" customFormat="1" ht="15" customHeight="1" thickBot="1">
      <c r="A29" s="63">
        <v>29</v>
      </c>
      <c r="B29" s="142"/>
      <c r="C29" s="120"/>
      <c r="D29" s="65" t="s">
        <v>505</v>
      </c>
      <c r="E29" s="65"/>
      <c r="F29" s="123"/>
      <c r="G29" s="123"/>
      <c r="H29" s="126"/>
      <c r="I29" s="200">
        <f t="shared" ref="I29:S29" si="4">SUM(I27:I28)</f>
        <v>10897.629409790199</v>
      </c>
      <c r="J29" s="200">
        <f t="shared" si="4"/>
        <v>11705.622079291077</v>
      </c>
      <c r="K29" s="200">
        <f t="shared" si="4"/>
        <v>11742.91857016124</v>
      </c>
      <c r="L29" s="200">
        <f t="shared" si="4"/>
        <v>11428.21142082056</v>
      </c>
      <c r="M29" s="200">
        <f t="shared" si="4"/>
        <v>11338.714418582767</v>
      </c>
      <c r="N29" s="200">
        <f t="shared" si="4"/>
        <v>11244.848966653486</v>
      </c>
      <c r="O29" s="200">
        <f t="shared" si="4"/>
        <v>11123.762897476237</v>
      </c>
      <c r="P29" s="200">
        <f t="shared" si="4"/>
        <v>10997.166483673776</v>
      </c>
      <c r="Q29" s="200">
        <f t="shared" si="4"/>
        <v>10860.282350980884</v>
      </c>
      <c r="R29" s="200">
        <f t="shared" si="4"/>
        <v>10761.817525420542</v>
      </c>
      <c r="S29" s="200">
        <f t="shared" si="4"/>
        <v>10632.989809283106</v>
      </c>
      <c r="T29" s="158"/>
    </row>
    <row r="30" spans="1:20" customFormat="1" ht="15" customHeight="1" thickBot="1">
      <c r="A30" s="44">
        <v>30</v>
      </c>
      <c r="B30" s="142"/>
      <c r="C30" s="120"/>
      <c r="D30" s="121" t="s">
        <v>83</v>
      </c>
      <c r="E30" s="121"/>
      <c r="F30" s="129"/>
      <c r="G30" s="129"/>
      <c r="H30" s="126"/>
      <c r="I30" s="200">
        <f>I26+I29</f>
        <v>16140.703066506832</v>
      </c>
      <c r="J30" s="200">
        <f t="shared" ref="J30:S30" si="5">J26+J29</f>
        <v>17115.93578217064</v>
      </c>
      <c r="K30" s="200">
        <f t="shared" si="5"/>
        <v>17047.147690631398</v>
      </c>
      <c r="L30" s="200">
        <f t="shared" si="5"/>
        <v>16628.436048732481</v>
      </c>
      <c r="M30" s="200">
        <f t="shared" si="5"/>
        <v>16436.973857712102</v>
      </c>
      <c r="N30" s="200">
        <f t="shared" si="5"/>
        <v>16243.142534427341</v>
      </c>
      <c r="O30" s="200">
        <f t="shared" si="5"/>
        <v>16111.223214387423</v>
      </c>
      <c r="P30" s="200">
        <f t="shared" si="5"/>
        <v>15974.005966405872</v>
      </c>
      <c r="Q30" s="200">
        <f t="shared" si="5"/>
        <v>15826.70925118446</v>
      </c>
      <c r="R30" s="200">
        <f t="shared" si="5"/>
        <v>15718.036011380473</v>
      </c>
      <c r="S30" s="200">
        <f t="shared" si="5"/>
        <v>15579.200045984559</v>
      </c>
      <c r="T30" s="158"/>
    </row>
    <row r="31" spans="1:20" customFormat="1" ht="30" customHeight="1">
      <c r="A31" s="44">
        <v>31</v>
      </c>
      <c r="B31" s="142"/>
      <c r="C31" s="119" t="s">
        <v>256</v>
      </c>
      <c r="D31" s="120"/>
      <c r="E31" s="120"/>
      <c r="F31" s="129"/>
      <c r="G31" s="129"/>
      <c r="H31" s="129"/>
      <c r="I31" s="122"/>
      <c r="J31" s="122"/>
      <c r="K31" s="126"/>
      <c r="L31" s="126"/>
      <c r="M31" s="126"/>
      <c r="N31" s="122"/>
      <c r="O31" s="126"/>
      <c r="P31" s="122"/>
      <c r="Q31" s="122"/>
      <c r="R31" s="126"/>
      <c r="S31" s="126"/>
      <c r="T31" s="158"/>
    </row>
    <row r="32" spans="1:20" customFormat="1" ht="15" customHeight="1">
      <c r="A32" s="44">
        <v>32</v>
      </c>
      <c r="B32" s="142"/>
      <c r="C32" s="323"/>
      <c r="D32" s="323"/>
      <c r="E32" s="326" t="s">
        <v>513</v>
      </c>
      <c r="F32" s="128"/>
      <c r="G32" s="159"/>
      <c r="H32" s="129"/>
      <c r="I32" s="122"/>
      <c r="J32" s="122"/>
      <c r="K32" s="126"/>
      <c r="L32" s="126"/>
      <c r="M32" s="126"/>
      <c r="N32" s="122"/>
      <c r="O32" s="126"/>
      <c r="P32" s="122"/>
      <c r="Q32" s="122"/>
      <c r="R32" s="126"/>
      <c r="S32" s="126"/>
      <c r="T32" s="158"/>
    </row>
    <row r="33" spans="1:20" customFormat="1" ht="15" customHeight="1">
      <c r="A33" s="44">
        <v>33</v>
      </c>
      <c r="B33" s="142"/>
      <c r="C33" s="323"/>
      <c r="D33" s="323"/>
      <c r="E33" s="326"/>
      <c r="F33" s="128"/>
      <c r="G33" s="159"/>
      <c r="H33" s="126"/>
      <c r="I33" s="290"/>
      <c r="J33" s="290"/>
      <c r="K33" s="290"/>
      <c r="L33" s="290"/>
      <c r="M33" s="290"/>
      <c r="N33" s="290"/>
      <c r="O33" s="290"/>
      <c r="P33" s="290"/>
      <c r="Q33" s="290"/>
      <c r="R33" s="290"/>
      <c r="S33" s="290"/>
      <c r="T33" s="158"/>
    </row>
    <row r="34" spans="1:20" customFormat="1" ht="15" customHeight="1">
      <c r="A34" s="44">
        <v>34</v>
      </c>
      <c r="B34" s="142"/>
      <c r="C34" s="120"/>
      <c r="D34" s="120"/>
      <c r="E34" s="127" t="s">
        <v>487</v>
      </c>
      <c r="F34" s="129"/>
      <c r="G34" s="129"/>
      <c r="H34" s="126"/>
      <c r="I34" s="290"/>
      <c r="J34" s="290"/>
      <c r="K34" s="290"/>
      <c r="L34" s="290"/>
      <c r="M34" s="290"/>
      <c r="N34" s="290"/>
      <c r="O34" s="290"/>
      <c r="P34" s="290"/>
      <c r="Q34" s="290"/>
      <c r="R34" s="290"/>
      <c r="S34" s="290"/>
      <c r="T34" s="158"/>
    </row>
    <row r="35" spans="1:20" customFormat="1" ht="15" customHeight="1">
      <c r="A35" s="44">
        <v>35</v>
      </c>
      <c r="B35" s="142"/>
      <c r="C35" s="120"/>
      <c r="D35" s="120"/>
      <c r="E35" s="122" t="s">
        <v>247</v>
      </c>
      <c r="F35" s="122"/>
      <c r="G35" s="129"/>
      <c r="H35" s="126"/>
      <c r="I35" s="290"/>
      <c r="J35" s="290"/>
      <c r="K35" s="290"/>
      <c r="L35" s="290"/>
      <c r="M35" s="290"/>
      <c r="N35" s="290"/>
      <c r="O35" s="290"/>
      <c r="P35" s="290"/>
      <c r="Q35" s="290"/>
      <c r="R35" s="290"/>
      <c r="S35" s="290"/>
      <c r="T35" s="158"/>
    </row>
    <row r="36" spans="1:20" s="88" customFormat="1" ht="15" customHeight="1">
      <c r="A36" s="63">
        <v>36</v>
      </c>
      <c r="B36" s="142"/>
      <c r="C36" s="120"/>
      <c r="D36" s="120"/>
      <c r="E36" s="122" t="s">
        <v>418</v>
      </c>
      <c r="F36" s="122"/>
      <c r="G36" s="129"/>
      <c r="H36" s="126"/>
      <c r="I36" s="193">
        <f>'[1]S11b. Non-Network Opex Forecast'!I25</f>
        <v>201.8</v>
      </c>
      <c r="J36" s="289">
        <f>'[1]S11b. Non-Network Opex Forecast'!J25</f>
        <v>213.8</v>
      </c>
      <c r="K36" s="289">
        <f>'[1]S11b. Non-Network Opex Forecast'!K25</f>
        <v>213.8</v>
      </c>
      <c r="L36" s="289">
        <f>'[1]S11b. Non-Network Opex Forecast'!L25</f>
        <v>213.8</v>
      </c>
      <c r="M36" s="289">
        <f>'[1]S11b. Non-Network Opex Forecast'!M25</f>
        <v>213.8</v>
      </c>
      <c r="N36" s="289">
        <f>'[1]S11b. Non-Network Opex Forecast'!N25</f>
        <v>213.8</v>
      </c>
      <c r="O36" s="289">
        <f>'[1]S11b. Non-Network Opex Forecast'!O25</f>
        <v>213.8</v>
      </c>
      <c r="P36" s="289">
        <f>'[1]S11b. Non-Network Opex Forecast'!P25</f>
        <v>213.8</v>
      </c>
      <c r="Q36" s="289">
        <f>'[1]S11b. Non-Network Opex Forecast'!Q25</f>
        <v>213.8</v>
      </c>
      <c r="R36" s="289">
        <f>'[1]S11b. Non-Network Opex Forecast'!R25</f>
        <v>213.8</v>
      </c>
      <c r="S36" s="289">
        <f>'[1]S11b. Non-Network Opex Forecast'!S25</f>
        <v>213.8</v>
      </c>
      <c r="T36" s="158"/>
    </row>
    <row r="37" spans="1:20" s="68" customFormat="1" ht="15" customHeight="1">
      <c r="A37" s="63">
        <v>37</v>
      </c>
      <c r="B37" s="134" t="s">
        <v>488</v>
      </c>
      <c r="C37" s="120"/>
      <c r="D37" s="120"/>
      <c r="E37" s="121"/>
      <c r="F37" s="129"/>
      <c r="G37" s="129"/>
      <c r="H37" s="126"/>
      <c r="I37" s="129"/>
      <c r="J37" s="126"/>
      <c r="K37" s="129"/>
      <c r="L37" s="126"/>
      <c r="M37" s="129"/>
      <c r="N37" s="126"/>
      <c r="O37" s="129"/>
      <c r="P37" s="126"/>
      <c r="Q37" s="129"/>
      <c r="R37" s="126"/>
      <c r="S37" s="126"/>
      <c r="T37" s="158"/>
    </row>
    <row r="38" spans="1:20" customFormat="1" ht="15" customHeight="1">
      <c r="A38" s="63">
        <v>38</v>
      </c>
      <c r="B38" s="142"/>
      <c r="C38" s="120"/>
      <c r="D38" s="120"/>
      <c r="E38" s="121"/>
      <c r="F38" s="126"/>
      <c r="G38" s="126"/>
      <c r="H38" s="126"/>
      <c r="I38" s="126"/>
      <c r="J38" s="126"/>
      <c r="K38" s="126"/>
      <c r="L38" s="126"/>
      <c r="M38" s="126"/>
      <c r="N38" s="126"/>
      <c r="O38" s="126"/>
      <c r="P38" s="126"/>
      <c r="Q38" s="126"/>
      <c r="R38" s="126"/>
      <c r="S38" s="126"/>
      <c r="T38" s="158"/>
    </row>
    <row r="39" spans="1:20" s="76" customFormat="1" ht="15" customHeight="1">
      <c r="A39" s="63">
        <v>39</v>
      </c>
      <c r="B39" s="142"/>
      <c r="C39" s="122"/>
      <c r="D39" s="126"/>
      <c r="E39" s="126"/>
      <c r="F39" s="126"/>
      <c r="G39" s="126"/>
      <c r="H39" s="146"/>
      <c r="I39" s="146" t="s">
        <v>239</v>
      </c>
      <c r="J39" s="146" t="s">
        <v>456</v>
      </c>
      <c r="K39" s="146" t="s">
        <v>457</v>
      </c>
      <c r="L39" s="146" t="s">
        <v>458</v>
      </c>
      <c r="M39" s="146" t="s">
        <v>459</v>
      </c>
      <c r="N39" s="146" t="s">
        <v>460</v>
      </c>
      <c r="O39" s="146" t="s">
        <v>462</v>
      </c>
      <c r="P39" s="146" t="s">
        <v>463</v>
      </c>
      <c r="Q39" s="146" t="s">
        <v>464</v>
      </c>
      <c r="R39" s="146" t="s">
        <v>465</v>
      </c>
      <c r="S39" s="146" t="s">
        <v>466</v>
      </c>
      <c r="T39" s="158"/>
    </row>
    <row r="40" spans="1:20" s="76" customFormat="1" ht="15" customHeight="1">
      <c r="A40" s="63">
        <v>40</v>
      </c>
      <c r="B40" s="142"/>
      <c r="C40" s="144"/>
      <c r="D40" s="126"/>
      <c r="E40" s="126"/>
      <c r="F40" s="126"/>
      <c r="G40" s="126"/>
      <c r="H40" s="220" t="str">
        <f>IF(ISNUMBER(CoverSheet!$C$12),"for year ended","")</f>
        <v>for year ended</v>
      </c>
      <c r="I40" s="147">
        <f>IF(ISNUMBER(CoverSheet!$C$12),DATE(YEAR(CoverSheet!$C$12),MONTH(CoverSheet!$C$12),DAY(CoverSheet!$C$12))-1,"")</f>
        <v>43190</v>
      </c>
      <c r="J40" s="147">
        <f>IF(ISNUMBER(CoverSheet!$C$12),DATE(YEAR(CoverSheet!$C$12)+1,MONTH(CoverSheet!$C$12),DAY(CoverSheet!$C$12))-1,"")</f>
        <v>43555</v>
      </c>
      <c r="K40" s="147">
        <f>IF(ISNUMBER(CoverSheet!$C$12),DATE(YEAR(CoverSheet!$C$12)+2,MONTH(CoverSheet!$C$12),DAY(CoverSheet!$C$12))-1,"")</f>
        <v>43921</v>
      </c>
      <c r="L40" s="147">
        <f>IF(ISNUMBER(CoverSheet!$C$12),DATE(YEAR(CoverSheet!$C$12)+3,MONTH(CoverSheet!$C$12),DAY(CoverSheet!$C$12))-1,"")</f>
        <v>44286</v>
      </c>
      <c r="M40" s="147">
        <f>IF(ISNUMBER(CoverSheet!$C$12),DATE(YEAR(CoverSheet!$C$12)+4,MONTH(CoverSheet!$C$12),DAY(CoverSheet!$C$12))-1,"")</f>
        <v>44651</v>
      </c>
      <c r="N40" s="147">
        <f>IF(ISNUMBER(CoverSheet!$C$12),DATE(YEAR(CoverSheet!$C$12)+5,MONTH(CoverSheet!$C$12),DAY(CoverSheet!$C$12))-1,"")</f>
        <v>45016</v>
      </c>
      <c r="O40" s="147">
        <f>IF(ISNUMBER(CoverSheet!$C$12),DATE(YEAR(CoverSheet!$C$12)+6,MONTH(CoverSheet!$C$12),DAY(CoverSheet!$C$12))-1,"")</f>
        <v>45382</v>
      </c>
      <c r="P40" s="147">
        <f>IF(ISNUMBER(CoverSheet!$C$12),DATE(YEAR(CoverSheet!$C$12)+7,MONTH(CoverSheet!$C$12),DAY(CoverSheet!$C$12))-1,"")</f>
        <v>45747</v>
      </c>
      <c r="Q40" s="147">
        <f>IF(ISNUMBER(CoverSheet!$C$12),DATE(YEAR(CoverSheet!$C$12)+8,MONTH(CoverSheet!$C$12),DAY(CoverSheet!$C$12))-1,"")</f>
        <v>46112</v>
      </c>
      <c r="R40" s="147">
        <f>IF(ISNUMBER(CoverSheet!$C$12),DATE(YEAR(CoverSheet!$C$12)+9,MONTH(CoverSheet!$C$12),DAY(CoverSheet!$C$12))-1,"")</f>
        <v>46477</v>
      </c>
      <c r="S40" s="147">
        <f>IF(ISNUMBER(CoverSheet!$C$12),DATE(YEAR(CoverSheet!$C$12)+10,MONTH(CoverSheet!$C$12),DAY(CoverSheet!$C$12))-1,"")</f>
        <v>46843</v>
      </c>
      <c r="T40" s="158"/>
    </row>
    <row r="41" spans="1:20" customFormat="1" ht="30" customHeight="1">
      <c r="A41" s="63">
        <v>41</v>
      </c>
      <c r="B41" s="142"/>
      <c r="C41" s="119" t="s">
        <v>253</v>
      </c>
      <c r="D41" s="120"/>
      <c r="E41" s="121"/>
      <c r="F41" s="129"/>
      <c r="G41" s="129"/>
      <c r="H41" s="126"/>
      <c r="I41" s="160" t="s">
        <v>477</v>
      </c>
      <c r="J41" s="126"/>
      <c r="K41" s="126"/>
      <c r="L41" s="126"/>
      <c r="M41" s="126"/>
      <c r="N41" s="126"/>
      <c r="O41" s="126"/>
      <c r="P41" s="126"/>
      <c r="Q41" s="126"/>
      <c r="R41" s="126"/>
      <c r="S41" s="126"/>
      <c r="T41" s="158"/>
    </row>
    <row r="42" spans="1:20" customFormat="1" ht="15" customHeight="1">
      <c r="A42" s="63">
        <v>42</v>
      </c>
      <c r="B42" s="142"/>
      <c r="C42" s="120"/>
      <c r="D42" s="120"/>
      <c r="E42" s="122" t="s">
        <v>62</v>
      </c>
      <c r="F42" s="129"/>
      <c r="G42" s="129"/>
      <c r="H42" s="126"/>
      <c r="I42" s="196">
        <f t="shared" ref="I42:S42" si="6">I10-I22</f>
        <v>26.872511412050926</v>
      </c>
      <c r="J42" s="196">
        <f t="shared" si="6"/>
        <v>28.160902907300851</v>
      </c>
      <c r="K42" s="196">
        <f t="shared" si="6"/>
        <v>55.769631247791722</v>
      </c>
      <c r="L42" s="196">
        <f t="shared" si="6"/>
        <v>82.837011973763083</v>
      </c>
      <c r="M42" s="196">
        <f t="shared" si="6"/>
        <v>109.3736597443235</v>
      </c>
      <c r="N42" s="196">
        <f t="shared" si="6"/>
        <v>135.38998108801025</v>
      </c>
      <c r="O42" s="196">
        <f t="shared" si="6"/>
        <v>164.11410205345715</v>
      </c>
      <c r="P42" s="196">
        <f t="shared" si="6"/>
        <v>193.41270543821247</v>
      </c>
      <c r="Q42" s="196">
        <f t="shared" si="6"/>
        <v>223.29728089066339</v>
      </c>
      <c r="R42" s="196">
        <f t="shared" si="6"/>
        <v>253.7795478521632</v>
      </c>
      <c r="S42" s="196">
        <f t="shared" si="6"/>
        <v>284.87146015289318</v>
      </c>
      <c r="T42" s="158"/>
    </row>
    <row r="43" spans="1:20" customFormat="1" ht="15" customHeight="1">
      <c r="A43" s="63">
        <v>43</v>
      </c>
      <c r="B43" s="142"/>
      <c r="C43" s="120"/>
      <c r="D43" s="120"/>
      <c r="E43" s="122" t="s">
        <v>61</v>
      </c>
      <c r="F43" s="129"/>
      <c r="G43" s="129"/>
      <c r="H43" s="126"/>
      <c r="I43" s="196">
        <f t="shared" ref="I43:S43" si="7">I11-I23</f>
        <v>12.215363442845728</v>
      </c>
      <c r="J43" s="196">
        <f t="shared" si="7"/>
        <v>11.960784313725526</v>
      </c>
      <c r="K43" s="196">
        <f t="shared" si="7"/>
        <v>23.687043444828873</v>
      </c>
      <c r="L43" s="196">
        <f t="shared" si="7"/>
        <v>35.183375926302801</v>
      </c>
      <c r="M43" s="196">
        <f t="shared" si="7"/>
        <v>46.454290123826354</v>
      </c>
      <c r="N43" s="196">
        <f t="shared" si="7"/>
        <v>57.504206003751278</v>
      </c>
      <c r="O43" s="196">
        <f t="shared" si="7"/>
        <v>68.337456866422826</v>
      </c>
      <c r="P43" s="196">
        <f t="shared" si="7"/>
        <v>78.95829104551251</v>
      </c>
      <c r="Q43" s="196">
        <f t="shared" si="7"/>
        <v>89.370873574031975</v>
      </c>
      <c r="R43" s="196">
        <f t="shared" si="7"/>
        <v>99.579287817678335</v>
      </c>
      <c r="S43" s="196">
        <f t="shared" si="7"/>
        <v>109.58753707615529</v>
      </c>
      <c r="T43" s="158"/>
    </row>
    <row r="44" spans="1:20" customFormat="1" ht="15" customHeight="1">
      <c r="A44" s="63">
        <v>44</v>
      </c>
      <c r="B44" s="142"/>
      <c r="C44" s="120"/>
      <c r="D44" s="120"/>
      <c r="E44" s="122" t="s">
        <v>84</v>
      </c>
      <c r="F44" s="129"/>
      <c r="G44" s="129"/>
      <c r="H44" s="126"/>
      <c r="I44" s="196">
        <f t="shared" ref="I44:S44" si="8">I12-I24</f>
        <v>59.995339337591759</v>
      </c>
      <c r="J44" s="196">
        <f t="shared" si="8"/>
        <v>62.059685523665848</v>
      </c>
      <c r="K44" s="196">
        <f t="shared" si="8"/>
        <v>122.90251446843604</v>
      </c>
      <c r="L44" s="196">
        <f t="shared" si="8"/>
        <v>182.55234676723012</v>
      </c>
      <c r="M44" s="196">
        <f t="shared" si="8"/>
        <v>241.03257451114632</v>
      </c>
      <c r="N44" s="196">
        <f t="shared" si="8"/>
        <v>298.36613112282885</v>
      </c>
      <c r="O44" s="196">
        <f t="shared" si="8"/>
        <v>361.66701035696769</v>
      </c>
      <c r="P44" s="196">
        <f t="shared" si="8"/>
        <v>426.23390717578923</v>
      </c>
      <c r="Q44" s="196">
        <f t="shared" si="8"/>
        <v>492.09214193098751</v>
      </c>
      <c r="R44" s="196">
        <f t="shared" si="8"/>
        <v>559.26754138128945</v>
      </c>
      <c r="S44" s="196">
        <f t="shared" si="8"/>
        <v>627.7864488205978</v>
      </c>
      <c r="T44" s="158"/>
    </row>
    <row r="45" spans="1:20" customFormat="1" ht="15" customHeight="1" thickBot="1">
      <c r="A45" s="63">
        <v>45</v>
      </c>
      <c r="B45" s="142"/>
      <c r="C45" s="120"/>
      <c r="D45" s="120"/>
      <c r="E45" s="122" t="s">
        <v>80</v>
      </c>
      <c r="F45" s="129"/>
      <c r="G45" s="129"/>
      <c r="H45" s="126"/>
      <c r="I45" s="196">
        <f t="shared" ref="I45:S45" si="9">I13-I25</f>
        <v>5.7782589418441717</v>
      </c>
      <c r="J45" s="196">
        <f t="shared" si="9"/>
        <v>6.024901312899317</v>
      </c>
      <c r="K45" s="196">
        <f t="shared" si="9"/>
        <v>11.931667305937879</v>
      </c>
      <c r="L45" s="196">
        <f t="shared" si="9"/>
        <v>17.722614357936436</v>
      </c>
      <c r="M45" s="196">
        <f t="shared" si="9"/>
        <v>23.400013428523266</v>
      </c>
      <c r="N45" s="196">
        <f t="shared" si="9"/>
        <v>28.966090948706494</v>
      </c>
      <c r="O45" s="196">
        <f t="shared" si="9"/>
        <v>35.11149028786383</v>
      </c>
      <c r="P45" s="196">
        <f t="shared" si="9"/>
        <v>41.379797613804215</v>
      </c>
      <c r="Q45" s="196">
        <f t="shared" si="9"/>
        <v>47.773471086263498</v>
      </c>
      <c r="R45" s="196">
        <f t="shared" si="9"/>
        <v>54.29501802817191</v>
      </c>
      <c r="S45" s="196">
        <f t="shared" si="9"/>
        <v>60.946995908918552</v>
      </c>
      <c r="T45" s="158"/>
    </row>
    <row r="46" spans="1:20" s="79" customFormat="1" ht="15" customHeight="1" thickBot="1">
      <c r="A46" s="63">
        <v>46</v>
      </c>
      <c r="B46" s="142"/>
      <c r="C46" s="120"/>
      <c r="D46" s="65" t="s">
        <v>512</v>
      </c>
      <c r="E46" s="65"/>
      <c r="F46" s="123"/>
      <c r="G46" s="123"/>
      <c r="H46" s="126"/>
      <c r="I46" s="200">
        <f>I14-I26</f>
        <v>104.8614731343323</v>
      </c>
      <c r="J46" s="200">
        <f t="shared" ref="J46:S46" si="10">J14-J26</f>
        <v>108.20627405759024</v>
      </c>
      <c r="K46" s="200">
        <f t="shared" si="10"/>
        <v>214.29085646699423</v>
      </c>
      <c r="L46" s="200">
        <f t="shared" si="10"/>
        <v>318.2953490252321</v>
      </c>
      <c r="M46" s="200">
        <f t="shared" si="10"/>
        <v>420.26053780781876</v>
      </c>
      <c r="N46" s="200">
        <f t="shared" si="10"/>
        <v>520.22640916329692</v>
      </c>
      <c r="O46" s="200">
        <f t="shared" si="10"/>
        <v>629.23005956471206</v>
      </c>
      <c r="P46" s="200">
        <f t="shared" si="10"/>
        <v>739.98470127331984</v>
      </c>
      <c r="Q46" s="200">
        <f t="shared" si="10"/>
        <v>852.5337674819466</v>
      </c>
      <c r="R46" s="200">
        <f t="shared" si="10"/>
        <v>966.92139507930278</v>
      </c>
      <c r="S46" s="200">
        <f t="shared" si="10"/>
        <v>1083.1924419585657</v>
      </c>
      <c r="T46" s="158"/>
    </row>
    <row r="47" spans="1:20" customFormat="1" ht="15" customHeight="1">
      <c r="A47" s="63">
        <v>47</v>
      </c>
      <c r="B47" s="142"/>
      <c r="C47" s="120"/>
      <c r="D47" s="120"/>
      <c r="E47" s="122" t="s">
        <v>251</v>
      </c>
      <c r="F47" s="129"/>
      <c r="G47" s="129"/>
      <c r="H47" s="126"/>
      <c r="I47" s="196">
        <f t="shared" ref="I47:S47" si="11">I15-I27</f>
        <v>0</v>
      </c>
      <c r="J47" s="196">
        <f t="shared" si="11"/>
        <v>80.966617692460204</v>
      </c>
      <c r="K47" s="196">
        <f t="shared" si="11"/>
        <v>171.23881926448394</v>
      </c>
      <c r="L47" s="196">
        <f t="shared" si="11"/>
        <v>258.51076752778408</v>
      </c>
      <c r="M47" s="196">
        <f t="shared" si="11"/>
        <v>348.03785348385918</v>
      </c>
      <c r="N47" s="196">
        <f t="shared" si="11"/>
        <v>439.37077813694668</v>
      </c>
      <c r="O47" s="196">
        <f t="shared" si="11"/>
        <v>530.2164364803748</v>
      </c>
      <c r="P47" s="196">
        <f t="shared" si="11"/>
        <v>621.73684602606772</v>
      </c>
      <c r="Q47" s="196">
        <f t="shared" si="11"/>
        <v>714.81762299646743</v>
      </c>
      <c r="R47" s="196">
        <f t="shared" si="11"/>
        <v>816.64663129286328</v>
      </c>
      <c r="S47" s="196">
        <f t="shared" si="11"/>
        <v>915.23242128614311</v>
      </c>
      <c r="T47" s="158"/>
    </row>
    <row r="48" spans="1:20" customFormat="1" ht="15" customHeight="1" thickBot="1">
      <c r="A48" s="63">
        <v>48</v>
      </c>
      <c r="B48" s="142"/>
      <c r="C48" s="120"/>
      <c r="D48" s="120"/>
      <c r="E48" s="122" t="s">
        <v>60</v>
      </c>
      <c r="F48" s="129"/>
      <c r="G48" s="129"/>
      <c r="H48" s="126"/>
      <c r="I48" s="196">
        <f t="shared" ref="I48:S48" si="12">I16-I28</f>
        <v>0</v>
      </c>
      <c r="J48" s="196">
        <f t="shared" si="12"/>
        <v>153.14582389336101</v>
      </c>
      <c r="K48" s="196">
        <f t="shared" si="12"/>
        <v>303.1750909700304</v>
      </c>
      <c r="L48" s="196">
        <f t="shared" si="12"/>
        <v>440.98719711779995</v>
      </c>
      <c r="M48" s="196">
        <f t="shared" si="12"/>
        <v>586.63686766306182</v>
      </c>
      <c r="N48" s="196">
        <f t="shared" si="12"/>
        <v>731.00213417503892</v>
      </c>
      <c r="O48" s="196">
        <f t="shared" si="12"/>
        <v>873.18440198435019</v>
      </c>
      <c r="P48" s="196">
        <f t="shared" si="12"/>
        <v>1013.38419484925</v>
      </c>
      <c r="Q48" s="196">
        <f t="shared" si="12"/>
        <v>1149.4517228827408</v>
      </c>
      <c r="R48" s="196">
        <f t="shared" si="12"/>
        <v>1282.9039927860313</v>
      </c>
      <c r="S48" s="196">
        <f t="shared" si="12"/>
        <v>1413.333014807974</v>
      </c>
      <c r="T48" s="158"/>
    </row>
    <row r="49" spans="1:20" s="79" customFormat="1" ht="15" customHeight="1" thickBot="1">
      <c r="A49" s="63">
        <v>49</v>
      </c>
      <c r="B49" s="142"/>
      <c r="C49" s="120"/>
      <c r="D49" s="65" t="s">
        <v>505</v>
      </c>
      <c r="E49" s="65"/>
      <c r="F49" s="123"/>
      <c r="G49" s="123"/>
      <c r="H49" s="126"/>
      <c r="I49" s="200">
        <f>I17-I29</f>
        <v>0</v>
      </c>
      <c r="J49" s="200">
        <f t="shared" ref="J49:S49" si="13">J17-J29</f>
        <v>234.11244158582122</v>
      </c>
      <c r="K49" s="200">
        <f t="shared" si="13"/>
        <v>474.41391023451433</v>
      </c>
      <c r="L49" s="200">
        <f t="shared" si="13"/>
        <v>699.49796464558312</v>
      </c>
      <c r="M49" s="200">
        <f t="shared" si="13"/>
        <v>934.674721146921</v>
      </c>
      <c r="N49" s="200">
        <f t="shared" si="13"/>
        <v>1170.3729123119865</v>
      </c>
      <c r="O49" s="200">
        <f t="shared" si="13"/>
        <v>1403.4008384647241</v>
      </c>
      <c r="P49" s="200">
        <f t="shared" si="13"/>
        <v>1635.1210408753177</v>
      </c>
      <c r="Q49" s="200">
        <f t="shared" si="13"/>
        <v>1864.2693458792091</v>
      </c>
      <c r="R49" s="200">
        <f t="shared" si="13"/>
        <v>2099.5506240788945</v>
      </c>
      <c r="S49" s="200">
        <f t="shared" si="13"/>
        <v>2328.5654360941189</v>
      </c>
      <c r="T49" s="158"/>
    </row>
    <row r="50" spans="1:20" customFormat="1" ht="15" customHeight="1" thickBot="1">
      <c r="A50" s="63">
        <v>50</v>
      </c>
      <c r="B50" s="142"/>
      <c r="C50" s="120"/>
      <c r="D50" s="140" t="s">
        <v>83</v>
      </c>
      <c r="E50" s="121"/>
      <c r="F50" s="129"/>
      <c r="G50" s="129"/>
      <c r="H50" s="126"/>
      <c r="I50" s="200">
        <f>I46+I49</f>
        <v>104.8614731343323</v>
      </c>
      <c r="J50" s="200">
        <f t="shared" ref="J50:S50" si="14">J46+J49</f>
        <v>342.31871564341145</v>
      </c>
      <c r="K50" s="200">
        <f t="shared" si="14"/>
        <v>688.70476670150856</v>
      </c>
      <c r="L50" s="200">
        <f t="shared" si="14"/>
        <v>1017.7933136708152</v>
      </c>
      <c r="M50" s="200">
        <f t="shared" si="14"/>
        <v>1354.9352589547398</v>
      </c>
      <c r="N50" s="200">
        <f t="shared" si="14"/>
        <v>1690.5993214752834</v>
      </c>
      <c r="O50" s="200">
        <f t="shared" si="14"/>
        <v>2032.6308980294361</v>
      </c>
      <c r="P50" s="200">
        <f t="shared" si="14"/>
        <v>2375.1057421486375</v>
      </c>
      <c r="Q50" s="200">
        <f t="shared" si="14"/>
        <v>2716.8031133611557</v>
      </c>
      <c r="R50" s="200">
        <f t="shared" si="14"/>
        <v>3066.4720191581973</v>
      </c>
      <c r="S50" s="200">
        <f t="shared" si="14"/>
        <v>3411.7578780526846</v>
      </c>
      <c r="T50" s="158"/>
    </row>
    <row r="51" spans="1:20" customFormat="1">
      <c r="A51" s="23"/>
      <c r="B51" s="145"/>
      <c r="C51" s="130"/>
      <c r="D51" s="130"/>
      <c r="E51" s="130"/>
      <c r="F51" s="130"/>
      <c r="G51" s="130"/>
      <c r="H51" s="130"/>
      <c r="I51" s="130"/>
      <c r="J51" s="130"/>
      <c r="K51" s="130"/>
      <c r="L51" s="130"/>
      <c r="M51" s="130"/>
      <c r="N51" s="130"/>
      <c r="O51" s="130"/>
      <c r="P51" s="130"/>
      <c r="Q51" s="130"/>
      <c r="R51" s="130"/>
      <c r="S51" s="130"/>
      <c r="T51" s="161"/>
    </row>
  </sheetData>
  <sheetProtection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N65"/>
  <sheetViews>
    <sheetView showGridLines="0" topLeftCell="F49" zoomScaleNormal="100" zoomScaleSheetLayoutView="100" workbookViewId="0">
      <selection activeCell="L63" sqref="L63"/>
    </sheetView>
  </sheetViews>
  <sheetFormatPr defaultRowHeight="12.75"/>
  <cols>
    <col min="1" max="1" width="4.5703125" style="20" customWidth="1"/>
    <col min="2" max="2" width="3.140625" style="54" customWidth="1"/>
    <col min="3" max="3" width="8.140625" style="10" customWidth="1"/>
    <col min="4" max="4" width="27.5703125" style="11" customWidth="1"/>
    <col min="5" max="5" width="59.42578125" style="15" customWidth="1"/>
    <col min="6" max="6" width="7" style="15" customWidth="1"/>
    <col min="7" max="7" width="15.28515625" style="10" customWidth="1"/>
    <col min="8" max="8" width="15.28515625" style="16" customWidth="1"/>
    <col min="9" max="11" width="15.28515625" style="10" customWidth="1"/>
    <col min="12" max="12" width="15.28515625" style="71" customWidth="1"/>
    <col min="13" max="13" width="15.28515625" style="17" customWidth="1"/>
    <col min="14" max="14" width="2.5703125" style="10" customWidth="1"/>
    <col min="15" max="16384" width="9.140625" style="10"/>
  </cols>
  <sheetData>
    <row r="1" spans="1:14" ht="15" customHeight="1">
      <c r="A1" s="185"/>
      <c r="B1" s="32"/>
      <c r="C1" s="32"/>
      <c r="D1" s="32"/>
      <c r="E1" s="32"/>
      <c r="F1" s="32"/>
      <c r="G1" s="32"/>
      <c r="H1" s="32"/>
      <c r="I1" s="32"/>
      <c r="J1" s="41"/>
      <c r="K1" s="32"/>
      <c r="L1" s="32"/>
      <c r="M1" s="32"/>
      <c r="N1" s="33"/>
    </row>
    <row r="2" spans="1:14" ht="18" customHeight="1">
      <c r="A2" s="186"/>
      <c r="B2" s="94"/>
      <c r="C2" s="94"/>
      <c r="D2" s="94"/>
      <c r="E2" s="94"/>
      <c r="F2" s="94"/>
      <c r="G2" s="94"/>
      <c r="H2" s="94"/>
      <c r="I2" s="94"/>
      <c r="J2" s="45" t="s">
        <v>7</v>
      </c>
      <c r="K2" s="324" t="str">
        <f>IF(NOT(ISBLANK(CoverSheet!$C$8)),CoverSheet!$C$8,"")</f>
        <v>Alpine Energy Limited</v>
      </c>
      <c r="L2" s="324"/>
      <c r="M2" s="324"/>
      <c r="N2" s="26"/>
    </row>
    <row r="3" spans="1:14" ht="18" customHeight="1">
      <c r="A3" s="186"/>
      <c r="B3" s="94"/>
      <c r="C3" s="94"/>
      <c r="D3" s="94"/>
      <c r="E3" s="94"/>
      <c r="F3" s="94"/>
      <c r="G3" s="94"/>
      <c r="H3" s="94"/>
      <c r="I3" s="94"/>
      <c r="J3" s="45" t="s">
        <v>238</v>
      </c>
      <c r="K3" s="325" t="str">
        <f>IF(ISNUMBER(CoverSheet!$C$12),TEXT(CoverSheet!$C$12,"_([$-1409]d mmmm yyyy;_(@")&amp;" –"&amp;TEXT(DATE(YEAR(CoverSheet!$C$12)+10,MONTH(CoverSheet!$C$12),DAY(CoverSheet!$C$12)-1),"_([$-1409]d mmmm yyyy;_(@"),"")</f>
        <v xml:space="preserve"> 1 April 2018 – 31 March 2028</v>
      </c>
      <c r="L3" s="325"/>
      <c r="M3" s="325"/>
      <c r="N3" s="26"/>
    </row>
    <row r="4" spans="1:14" ht="21">
      <c r="A4" s="173" t="s">
        <v>450</v>
      </c>
      <c r="B4" s="90"/>
      <c r="C4" s="94"/>
      <c r="D4" s="94"/>
      <c r="E4" s="94"/>
      <c r="F4" s="94"/>
      <c r="G4" s="94"/>
      <c r="H4" s="94"/>
      <c r="I4" s="94"/>
      <c r="J4" s="94"/>
      <c r="K4" s="94"/>
      <c r="L4" s="94"/>
      <c r="M4" s="94"/>
      <c r="N4" s="26"/>
    </row>
    <row r="5" spans="1:14" s="137" customFormat="1" ht="49.5" customHeight="1">
      <c r="A5" s="321" t="s">
        <v>533</v>
      </c>
      <c r="B5" s="322"/>
      <c r="C5" s="322"/>
      <c r="D5" s="322"/>
      <c r="E5" s="322"/>
      <c r="F5" s="322"/>
      <c r="G5" s="322"/>
      <c r="H5" s="322"/>
      <c r="I5" s="322"/>
      <c r="J5" s="322"/>
      <c r="K5" s="322"/>
      <c r="L5" s="322"/>
      <c r="M5" s="322"/>
      <c r="N5" s="131"/>
    </row>
    <row r="6" spans="1:14" ht="15" customHeight="1">
      <c r="A6" s="187" t="s">
        <v>536</v>
      </c>
      <c r="B6" s="59"/>
      <c r="C6" s="59"/>
      <c r="D6" s="94"/>
      <c r="E6" s="94"/>
      <c r="F6" s="94"/>
      <c r="G6" s="94"/>
      <c r="H6" s="94"/>
      <c r="I6" s="94"/>
      <c r="J6" s="94"/>
      <c r="K6" s="94"/>
      <c r="L6" s="94"/>
      <c r="M6" s="94"/>
      <c r="N6" s="26"/>
    </row>
    <row r="7" spans="1:14" ht="15.75">
      <c r="A7" s="188">
        <v>7</v>
      </c>
      <c r="B7" s="117"/>
      <c r="C7" s="126"/>
      <c r="D7" s="126"/>
      <c r="E7" s="126"/>
      <c r="F7" s="126"/>
      <c r="G7" s="327" t="s">
        <v>506</v>
      </c>
      <c r="H7" s="327"/>
      <c r="I7" s="327"/>
      <c r="J7" s="327"/>
      <c r="K7" s="327"/>
      <c r="L7" s="327"/>
      <c r="M7" s="327"/>
      <c r="N7" s="21"/>
    </row>
    <row r="8" spans="1:14" s="71" customFormat="1" ht="15.75">
      <c r="A8" s="188">
        <v>8</v>
      </c>
      <c r="B8" s="117"/>
      <c r="C8" s="126"/>
      <c r="D8" s="126"/>
      <c r="E8" s="126"/>
      <c r="F8" s="126"/>
      <c r="G8" s="135"/>
      <c r="H8" s="135"/>
      <c r="I8" s="135"/>
      <c r="J8" s="135"/>
      <c r="K8" s="135"/>
      <c r="L8" s="126"/>
      <c r="M8" s="328" t="s">
        <v>507</v>
      </c>
      <c r="N8" s="21"/>
    </row>
    <row r="9" spans="1:14" s="13" customFormat="1" ht="49.5" customHeight="1">
      <c r="A9" s="188">
        <v>9</v>
      </c>
      <c r="B9" s="118"/>
      <c r="C9" s="163" t="s">
        <v>14</v>
      </c>
      <c r="D9" s="163" t="s">
        <v>2</v>
      </c>
      <c r="E9" s="163" t="s">
        <v>15</v>
      </c>
      <c r="F9" s="157" t="s">
        <v>72</v>
      </c>
      <c r="G9" s="157" t="s">
        <v>64</v>
      </c>
      <c r="H9" s="157" t="s">
        <v>65</v>
      </c>
      <c r="I9" s="157" t="s">
        <v>66</v>
      </c>
      <c r="J9" s="157" t="s">
        <v>304</v>
      </c>
      <c r="K9" s="157" t="s">
        <v>67</v>
      </c>
      <c r="L9" s="157" t="s">
        <v>69</v>
      </c>
      <c r="M9" s="329"/>
      <c r="N9" s="30"/>
    </row>
    <row r="10" spans="1:14" ht="15" customHeight="1">
      <c r="A10" s="188">
        <v>10</v>
      </c>
      <c r="B10" s="117"/>
      <c r="C10" s="122" t="s">
        <v>16</v>
      </c>
      <c r="D10" s="122" t="s">
        <v>257</v>
      </c>
      <c r="E10" s="122" t="s">
        <v>17</v>
      </c>
      <c r="F10" s="124" t="s">
        <v>18</v>
      </c>
      <c r="G10" s="206">
        <v>4.4254539905386844E-2</v>
      </c>
      <c r="H10" s="206">
        <v>0.11002594231649626</v>
      </c>
      <c r="I10" s="206">
        <v>0.73803347067500891</v>
      </c>
      <c r="J10" s="206">
        <v>0.10768604710310799</v>
      </c>
      <c r="K10" s="206">
        <v>0</v>
      </c>
      <c r="L10" s="182">
        <v>3</v>
      </c>
      <c r="M10" s="206">
        <v>4.4254539905386844E-2</v>
      </c>
      <c r="N10" s="21"/>
    </row>
    <row r="11" spans="1:14" ht="15" customHeight="1">
      <c r="A11" s="188">
        <v>11</v>
      </c>
      <c r="B11" s="117"/>
      <c r="C11" s="122" t="s">
        <v>16</v>
      </c>
      <c r="D11" s="122" t="s">
        <v>257</v>
      </c>
      <c r="E11" s="122" t="s">
        <v>19</v>
      </c>
      <c r="F11" s="124" t="s">
        <v>18</v>
      </c>
      <c r="G11" s="206">
        <v>9.847268961946673E-2</v>
      </c>
      <c r="H11" s="206">
        <v>8.3251359047372506E-2</v>
      </c>
      <c r="I11" s="206">
        <v>0.74620761066528607</v>
      </c>
      <c r="J11" s="206">
        <v>7.2068340667874708E-2</v>
      </c>
      <c r="K11" s="206">
        <v>0</v>
      </c>
      <c r="L11" s="182">
        <v>3</v>
      </c>
      <c r="M11" s="206">
        <v>9.847268961946673E-2</v>
      </c>
      <c r="N11" s="21"/>
    </row>
    <row r="12" spans="1:14" ht="15" customHeight="1">
      <c r="A12" s="294">
        <v>12</v>
      </c>
      <c r="B12" s="295"/>
      <c r="C12" s="296" t="s">
        <v>16</v>
      </c>
      <c r="D12" s="296" t="s">
        <v>257</v>
      </c>
      <c r="E12" s="296" t="s">
        <v>20</v>
      </c>
      <c r="F12" s="297" t="s">
        <v>18</v>
      </c>
      <c r="G12" s="292"/>
      <c r="H12" s="292"/>
      <c r="I12" s="292"/>
      <c r="J12" s="292"/>
      <c r="K12" s="292"/>
      <c r="L12" s="293" t="s">
        <v>453</v>
      </c>
      <c r="M12" s="292"/>
      <c r="N12" s="21"/>
    </row>
    <row r="13" spans="1:14" ht="15" customHeight="1">
      <c r="A13" s="188">
        <v>13</v>
      </c>
      <c r="B13" s="117"/>
      <c r="C13" s="122" t="s">
        <v>22</v>
      </c>
      <c r="D13" s="122" t="s">
        <v>258</v>
      </c>
      <c r="E13" s="122" t="s">
        <v>23</v>
      </c>
      <c r="F13" s="124" t="s">
        <v>24</v>
      </c>
      <c r="G13" s="206">
        <v>0</v>
      </c>
      <c r="H13" s="206">
        <v>2E-3</v>
      </c>
      <c r="I13" s="206">
        <v>0.69</v>
      </c>
      <c r="J13" s="206">
        <v>0.308</v>
      </c>
      <c r="K13" s="206">
        <v>0</v>
      </c>
      <c r="L13" s="182">
        <v>3</v>
      </c>
      <c r="M13" s="206">
        <v>5.0000000000000001E-3</v>
      </c>
      <c r="N13" s="21"/>
    </row>
    <row r="14" spans="1:14" ht="15" customHeight="1">
      <c r="A14" s="294">
        <v>14</v>
      </c>
      <c r="B14" s="295"/>
      <c r="C14" s="296" t="s">
        <v>22</v>
      </c>
      <c r="D14" s="296" t="s">
        <v>258</v>
      </c>
      <c r="E14" s="296" t="s">
        <v>25</v>
      </c>
      <c r="F14" s="297" t="s">
        <v>24</v>
      </c>
      <c r="G14" s="292"/>
      <c r="H14" s="292"/>
      <c r="I14" s="292"/>
      <c r="J14" s="292"/>
      <c r="K14" s="292"/>
      <c r="L14" s="293" t="s">
        <v>453</v>
      </c>
      <c r="M14" s="292"/>
      <c r="N14" s="21"/>
    </row>
    <row r="15" spans="1:14" ht="15" customHeight="1">
      <c r="A15" s="188">
        <v>15</v>
      </c>
      <c r="B15" s="117"/>
      <c r="C15" s="122" t="s">
        <v>22</v>
      </c>
      <c r="D15" s="122" t="s">
        <v>259</v>
      </c>
      <c r="E15" s="122" t="s">
        <v>26</v>
      </c>
      <c r="F15" s="124" t="s">
        <v>24</v>
      </c>
      <c r="G15" s="206">
        <v>0</v>
      </c>
      <c r="H15" s="206">
        <v>0</v>
      </c>
      <c r="I15" s="206">
        <v>9.2480173501141211E-2</v>
      </c>
      <c r="J15" s="206">
        <v>0.90751982649885876</v>
      </c>
      <c r="K15" s="206">
        <v>0</v>
      </c>
      <c r="L15" s="182">
        <v>3</v>
      </c>
      <c r="M15" s="206"/>
      <c r="N15" s="21"/>
    </row>
    <row r="16" spans="1:14" ht="15" customHeight="1">
      <c r="A16" s="294">
        <v>16</v>
      </c>
      <c r="B16" s="295"/>
      <c r="C16" s="296" t="s">
        <v>22</v>
      </c>
      <c r="D16" s="296" t="s">
        <v>259</v>
      </c>
      <c r="E16" s="296" t="s">
        <v>27</v>
      </c>
      <c r="F16" s="297" t="s">
        <v>24</v>
      </c>
      <c r="G16" s="292"/>
      <c r="H16" s="292"/>
      <c r="I16" s="292"/>
      <c r="J16" s="292"/>
      <c r="K16" s="292"/>
      <c r="L16" s="293" t="s">
        <v>453</v>
      </c>
      <c r="M16" s="292"/>
      <c r="N16" s="21"/>
    </row>
    <row r="17" spans="1:14" ht="15" customHeight="1">
      <c r="A17" s="294">
        <v>17</v>
      </c>
      <c r="B17" s="295"/>
      <c r="C17" s="296" t="s">
        <v>22</v>
      </c>
      <c r="D17" s="296" t="s">
        <v>259</v>
      </c>
      <c r="E17" s="296" t="s">
        <v>28</v>
      </c>
      <c r="F17" s="297" t="s">
        <v>24</v>
      </c>
      <c r="G17" s="292"/>
      <c r="H17" s="292"/>
      <c r="I17" s="292"/>
      <c r="J17" s="292"/>
      <c r="K17" s="292"/>
      <c r="L17" s="293" t="s">
        <v>453</v>
      </c>
      <c r="M17" s="292"/>
      <c r="N17" s="21"/>
    </row>
    <row r="18" spans="1:14" ht="15" customHeight="1">
      <c r="A18" s="294">
        <v>18</v>
      </c>
      <c r="B18" s="295"/>
      <c r="C18" s="296" t="s">
        <v>22</v>
      </c>
      <c r="D18" s="296" t="s">
        <v>259</v>
      </c>
      <c r="E18" s="296" t="s">
        <v>29</v>
      </c>
      <c r="F18" s="297" t="s">
        <v>24</v>
      </c>
      <c r="G18" s="292"/>
      <c r="H18" s="292"/>
      <c r="I18" s="292"/>
      <c r="J18" s="292"/>
      <c r="K18" s="292"/>
      <c r="L18" s="293" t="s">
        <v>453</v>
      </c>
      <c r="M18" s="292"/>
      <c r="N18" s="21"/>
    </row>
    <row r="19" spans="1:14" ht="15" customHeight="1">
      <c r="A19" s="294">
        <v>19</v>
      </c>
      <c r="B19" s="295"/>
      <c r="C19" s="296" t="s">
        <v>22</v>
      </c>
      <c r="D19" s="296" t="s">
        <v>259</v>
      </c>
      <c r="E19" s="296" t="s">
        <v>30</v>
      </c>
      <c r="F19" s="297" t="s">
        <v>24</v>
      </c>
      <c r="G19" s="292"/>
      <c r="H19" s="292"/>
      <c r="I19" s="292"/>
      <c r="J19" s="292"/>
      <c r="K19" s="292"/>
      <c r="L19" s="293" t="s">
        <v>453</v>
      </c>
      <c r="M19" s="292"/>
      <c r="N19" s="21"/>
    </row>
    <row r="20" spans="1:14" ht="15" customHeight="1">
      <c r="A20" s="294">
        <v>20</v>
      </c>
      <c r="B20" s="295"/>
      <c r="C20" s="296" t="s">
        <v>22</v>
      </c>
      <c r="D20" s="296" t="s">
        <v>259</v>
      </c>
      <c r="E20" s="296" t="s">
        <v>31</v>
      </c>
      <c r="F20" s="297" t="s">
        <v>24</v>
      </c>
      <c r="G20" s="292"/>
      <c r="H20" s="292"/>
      <c r="I20" s="292"/>
      <c r="J20" s="292"/>
      <c r="K20" s="292"/>
      <c r="L20" s="293" t="s">
        <v>453</v>
      </c>
      <c r="M20" s="292"/>
      <c r="N20" s="21"/>
    </row>
    <row r="21" spans="1:14" ht="15" customHeight="1">
      <c r="A21" s="294">
        <v>21</v>
      </c>
      <c r="B21" s="295"/>
      <c r="C21" s="296" t="s">
        <v>22</v>
      </c>
      <c r="D21" s="296" t="s">
        <v>259</v>
      </c>
      <c r="E21" s="296" t="s">
        <v>32</v>
      </c>
      <c r="F21" s="297" t="s">
        <v>24</v>
      </c>
      <c r="G21" s="292"/>
      <c r="H21" s="292"/>
      <c r="I21" s="292"/>
      <c r="J21" s="292"/>
      <c r="K21" s="292"/>
      <c r="L21" s="293" t="s">
        <v>453</v>
      </c>
      <c r="M21" s="292"/>
      <c r="N21" s="21"/>
    </row>
    <row r="22" spans="1:14" ht="15" customHeight="1">
      <c r="A22" s="294">
        <v>22</v>
      </c>
      <c r="B22" s="295"/>
      <c r="C22" s="296" t="s">
        <v>22</v>
      </c>
      <c r="D22" s="296" t="s">
        <v>259</v>
      </c>
      <c r="E22" s="296" t="s">
        <v>33</v>
      </c>
      <c r="F22" s="297" t="s">
        <v>24</v>
      </c>
      <c r="G22" s="292"/>
      <c r="H22" s="292"/>
      <c r="I22" s="292"/>
      <c r="J22" s="292"/>
      <c r="K22" s="292"/>
      <c r="L22" s="293" t="s">
        <v>453</v>
      </c>
      <c r="M22" s="292"/>
      <c r="N22" s="21"/>
    </row>
    <row r="23" spans="1:14" ht="15" customHeight="1">
      <c r="A23" s="294">
        <v>23</v>
      </c>
      <c r="B23" s="295"/>
      <c r="C23" s="296" t="s">
        <v>22</v>
      </c>
      <c r="D23" s="296" t="s">
        <v>259</v>
      </c>
      <c r="E23" s="296" t="s">
        <v>34</v>
      </c>
      <c r="F23" s="297" t="s">
        <v>24</v>
      </c>
      <c r="G23" s="292"/>
      <c r="H23" s="292"/>
      <c r="I23" s="292"/>
      <c r="J23" s="292"/>
      <c r="K23" s="292"/>
      <c r="L23" s="293" t="s">
        <v>453</v>
      </c>
      <c r="M23" s="292"/>
      <c r="N23" s="21"/>
    </row>
    <row r="24" spans="1:14" ht="15" customHeight="1">
      <c r="A24" s="188">
        <v>24</v>
      </c>
      <c r="B24" s="117"/>
      <c r="C24" s="122" t="s">
        <v>22</v>
      </c>
      <c r="D24" s="122" t="s">
        <v>260</v>
      </c>
      <c r="E24" s="122" t="s">
        <v>35</v>
      </c>
      <c r="F24" s="124" t="s">
        <v>18</v>
      </c>
      <c r="G24" s="206">
        <v>0</v>
      </c>
      <c r="H24" s="206">
        <v>3.6999999999999998E-2</v>
      </c>
      <c r="I24" s="206">
        <v>0.40699999999999997</v>
      </c>
      <c r="J24" s="206">
        <v>0.55600000000000005</v>
      </c>
      <c r="K24" s="206">
        <v>0</v>
      </c>
      <c r="L24" s="182">
        <v>3</v>
      </c>
      <c r="M24" s="206"/>
      <c r="N24" s="21"/>
    </row>
    <row r="25" spans="1:14" ht="15" customHeight="1">
      <c r="A25" s="294">
        <v>25</v>
      </c>
      <c r="B25" s="295"/>
      <c r="C25" s="296" t="s">
        <v>22</v>
      </c>
      <c r="D25" s="296" t="s">
        <v>260</v>
      </c>
      <c r="E25" s="296" t="s">
        <v>36</v>
      </c>
      <c r="F25" s="297" t="s">
        <v>18</v>
      </c>
      <c r="G25" s="292"/>
      <c r="H25" s="292"/>
      <c r="I25" s="292"/>
      <c r="J25" s="292"/>
      <c r="K25" s="292"/>
      <c r="L25" s="293" t="s">
        <v>453</v>
      </c>
      <c r="M25" s="292"/>
      <c r="N25" s="21"/>
    </row>
    <row r="26" spans="1:14" ht="15" customHeight="1">
      <c r="A26" s="188">
        <v>26</v>
      </c>
      <c r="B26" s="117"/>
      <c r="C26" s="122" t="s">
        <v>22</v>
      </c>
      <c r="D26" s="122" t="s">
        <v>261</v>
      </c>
      <c r="E26" s="122" t="s">
        <v>262</v>
      </c>
      <c r="F26" s="124" t="s">
        <v>18</v>
      </c>
      <c r="G26" s="206"/>
      <c r="H26" s="206"/>
      <c r="I26" s="206"/>
      <c r="J26" s="206">
        <v>1</v>
      </c>
      <c r="K26" s="206"/>
      <c r="L26" s="182">
        <v>4</v>
      </c>
      <c r="M26" s="206"/>
      <c r="N26" s="21"/>
    </row>
    <row r="27" spans="1:14" ht="15" customHeight="1">
      <c r="A27" s="188">
        <v>27</v>
      </c>
      <c r="B27" s="117"/>
      <c r="C27" s="122" t="s">
        <v>22</v>
      </c>
      <c r="D27" s="122" t="s">
        <v>261</v>
      </c>
      <c r="E27" s="122" t="s">
        <v>263</v>
      </c>
      <c r="F27" s="124" t="s">
        <v>18</v>
      </c>
      <c r="G27" s="206">
        <v>0.1429</v>
      </c>
      <c r="H27" s="206">
        <v>0.28570000000000001</v>
      </c>
      <c r="I27" s="206">
        <v>0.28570000000000001</v>
      </c>
      <c r="J27" s="206">
        <v>0.28570000000000001</v>
      </c>
      <c r="K27" s="206">
        <v>0</v>
      </c>
      <c r="L27" s="182">
        <v>3</v>
      </c>
      <c r="M27" s="206"/>
      <c r="N27" s="21"/>
    </row>
    <row r="28" spans="1:14" ht="15" customHeight="1">
      <c r="A28" s="188">
        <v>28</v>
      </c>
      <c r="B28" s="117"/>
      <c r="C28" s="122" t="s">
        <v>22</v>
      </c>
      <c r="D28" s="122" t="s">
        <v>261</v>
      </c>
      <c r="E28" s="122" t="s">
        <v>264</v>
      </c>
      <c r="F28" s="124" t="s">
        <v>18</v>
      </c>
      <c r="G28" s="206"/>
      <c r="H28" s="206"/>
      <c r="I28" s="206"/>
      <c r="J28" s="206"/>
      <c r="K28" s="206">
        <v>1</v>
      </c>
      <c r="L28" s="182">
        <v>1</v>
      </c>
      <c r="M28" s="206"/>
      <c r="N28" s="21"/>
    </row>
    <row r="29" spans="1:14" ht="15" customHeight="1">
      <c r="A29" s="188">
        <v>29</v>
      </c>
      <c r="B29" s="117"/>
      <c r="C29" s="122" t="s">
        <v>22</v>
      </c>
      <c r="D29" s="122" t="s">
        <v>261</v>
      </c>
      <c r="E29" s="122" t="s">
        <v>265</v>
      </c>
      <c r="F29" s="124" t="s">
        <v>18</v>
      </c>
      <c r="G29" s="206"/>
      <c r="H29" s="206"/>
      <c r="I29" s="206"/>
      <c r="J29" s="206"/>
      <c r="K29" s="206">
        <v>1</v>
      </c>
      <c r="L29" s="182">
        <v>1</v>
      </c>
      <c r="M29" s="206"/>
      <c r="N29" s="21"/>
    </row>
    <row r="30" spans="1:14" ht="15" customHeight="1">
      <c r="A30" s="294">
        <v>30</v>
      </c>
      <c r="B30" s="295"/>
      <c r="C30" s="296" t="s">
        <v>22</v>
      </c>
      <c r="D30" s="296" t="s">
        <v>261</v>
      </c>
      <c r="E30" s="296" t="s">
        <v>37</v>
      </c>
      <c r="F30" s="297" t="s">
        <v>18</v>
      </c>
      <c r="G30" s="292"/>
      <c r="H30" s="292"/>
      <c r="I30" s="292"/>
      <c r="J30" s="292"/>
      <c r="K30" s="292"/>
      <c r="L30" s="293" t="s">
        <v>453</v>
      </c>
      <c r="M30" s="292"/>
      <c r="N30" s="21"/>
    </row>
    <row r="31" spans="1:14" ht="15" customHeight="1">
      <c r="A31" s="294">
        <v>31</v>
      </c>
      <c r="B31" s="295"/>
      <c r="C31" s="296" t="s">
        <v>22</v>
      </c>
      <c r="D31" s="296" t="s">
        <v>261</v>
      </c>
      <c r="E31" s="296" t="s">
        <v>266</v>
      </c>
      <c r="F31" s="297" t="s">
        <v>18</v>
      </c>
      <c r="G31" s="292"/>
      <c r="H31" s="292"/>
      <c r="I31" s="292"/>
      <c r="J31" s="292"/>
      <c r="K31" s="292"/>
      <c r="L31" s="293" t="s">
        <v>453</v>
      </c>
      <c r="M31" s="292"/>
      <c r="N31" s="21"/>
    </row>
    <row r="32" spans="1:14" ht="15" customHeight="1">
      <c r="A32" s="188">
        <v>32</v>
      </c>
      <c r="B32" s="117"/>
      <c r="C32" s="122" t="s">
        <v>22</v>
      </c>
      <c r="D32" s="122" t="s">
        <v>261</v>
      </c>
      <c r="E32" s="122" t="s">
        <v>267</v>
      </c>
      <c r="F32" s="124" t="s">
        <v>18</v>
      </c>
      <c r="G32" s="206"/>
      <c r="H32" s="206"/>
      <c r="I32" s="206"/>
      <c r="J32" s="206">
        <v>1</v>
      </c>
      <c r="K32" s="206"/>
      <c r="L32" s="182">
        <v>4</v>
      </c>
      <c r="M32" s="206"/>
      <c r="N32" s="21"/>
    </row>
    <row r="33" spans="1:14" ht="15" customHeight="1">
      <c r="A33" s="188">
        <v>33</v>
      </c>
      <c r="B33" s="117"/>
      <c r="C33" s="122" t="s">
        <v>22</v>
      </c>
      <c r="D33" s="122" t="s">
        <v>261</v>
      </c>
      <c r="E33" s="122" t="s">
        <v>268</v>
      </c>
      <c r="F33" s="124" t="s">
        <v>18</v>
      </c>
      <c r="G33" s="206">
        <v>0</v>
      </c>
      <c r="H33" s="206">
        <v>7.0000000000000007E-2</v>
      </c>
      <c r="I33" s="206">
        <v>0.45</v>
      </c>
      <c r="J33" s="206">
        <v>0.48</v>
      </c>
      <c r="K33" s="206">
        <v>0</v>
      </c>
      <c r="L33" s="182">
        <v>3</v>
      </c>
      <c r="M33" s="206">
        <v>0.05</v>
      </c>
      <c r="N33" s="21"/>
    </row>
    <row r="34" spans="1:14" ht="15" customHeight="1">
      <c r="A34" s="188">
        <v>34</v>
      </c>
      <c r="B34" s="117"/>
      <c r="C34" s="122" t="s">
        <v>22</v>
      </c>
      <c r="D34" s="122" t="s">
        <v>261</v>
      </c>
      <c r="E34" s="122" t="s">
        <v>269</v>
      </c>
      <c r="F34" s="124" t="s">
        <v>18</v>
      </c>
      <c r="G34" s="206">
        <v>0</v>
      </c>
      <c r="H34" s="206">
        <v>0</v>
      </c>
      <c r="I34" s="206"/>
      <c r="J34" s="206">
        <v>1</v>
      </c>
      <c r="K34" s="206">
        <v>0</v>
      </c>
      <c r="L34" s="182">
        <v>3</v>
      </c>
      <c r="M34" s="206"/>
      <c r="N34" s="21"/>
    </row>
    <row r="35" spans="1:14" s="88" customFormat="1" ht="15" customHeight="1">
      <c r="A35" s="188">
        <v>35</v>
      </c>
      <c r="B35" s="117"/>
      <c r="C35" s="122"/>
      <c r="D35" s="122"/>
      <c r="E35" s="122"/>
      <c r="F35" s="165"/>
      <c r="G35" s="122"/>
      <c r="H35" s="122"/>
      <c r="I35" s="165"/>
      <c r="J35" s="122"/>
      <c r="K35" s="122"/>
      <c r="L35" s="165"/>
      <c r="M35" s="165"/>
      <c r="N35" s="21"/>
    </row>
    <row r="36" spans="1:14" s="88" customFormat="1" ht="12.75" customHeight="1">
      <c r="A36" s="188">
        <v>36</v>
      </c>
      <c r="B36" s="142"/>
      <c r="C36" s="126"/>
      <c r="D36" s="126"/>
      <c r="E36" s="126"/>
      <c r="F36" s="126"/>
      <c r="G36" s="327" t="s">
        <v>506</v>
      </c>
      <c r="H36" s="327"/>
      <c r="I36" s="327"/>
      <c r="J36" s="327"/>
      <c r="K36" s="327"/>
      <c r="L36" s="327"/>
      <c r="M36" s="327"/>
      <c r="N36" s="21"/>
    </row>
    <row r="37" spans="1:14" s="88" customFormat="1" ht="12.75" customHeight="1">
      <c r="A37" s="188">
        <v>37</v>
      </c>
      <c r="B37" s="142"/>
      <c r="C37" s="126"/>
      <c r="D37" s="126"/>
      <c r="E37" s="126"/>
      <c r="F37" s="126"/>
      <c r="G37" s="135"/>
      <c r="H37" s="135"/>
      <c r="I37" s="135"/>
      <c r="J37" s="135"/>
      <c r="K37" s="135"/>
      <c r="L37" s="126"/>
      <c r="M37" s="328" t="s">
        <v>507</v>
      </c>
      <c r="N37" s="21"/>
    </row>
    <row r="38" spans="1:14" s="13" customFormat="1" ht="54" customHeight="1">
      <c r="A38" s="188">
        <v>38</v>
      </c>
      <c r="B38" s="162"/>
      <c r="C38" s="163" t="s">
        <v>14</v>
      </c>
      <c r="D38" s="164" t="s">
        <v>2</v>
      </c>
      <c r="E38" s="164" t="s">
        <v>15</v>
      </c>
      <c r="F38" s="157" t="s">
        <v>72</v>
      </c>
      <c r="G38" s="157" t="s">
        <v>64</v>
      </c>
      <c r="H38" s="157" t="s">
        <v>65</v>
      </c>
      <c r="I38" s="157" t="s">
        <v>66</v>
      </c>
      <c r="J38" s="157" t="s">
        <v>304</v>
      </c>
      <c r="K38" s="157" t="s">
        <v>67</v>
      </c>
      <c r="L38" s="157" t="s">
        <v>69</v>
      </c>
      <c r="M38" s="329"/>
      <c r="N38" s="30"/>
    </row>
    <row r="39" spans="1:14" ht="15" customHeight="1">
      <c r="A39" s="188">
        <v>39</v>
      </c>
      <c r="B39" s="142"/>
      <c r="C39" s="122" t="s">
        <v>22</v>
      </c>
      <c r="D39" s="122" t="s">
        <v>497</v>
      </c>
      <c r="E39" s="122" t="s">
        <v>270</v>
      </c>
      <c r="F39" s="124" t="s">
        <v>18</v>
      </c>
      <c r="G39" s="206">
        <v>0</v>
      </c>
      <c r="H39" s="206">
        <v>0.01</v>
      </c>
      <c r="I39" s="206">
        <v>0.34</v>
      </c>
      <c r="J39" s="206">
        <v>0.65</v>
      </c>
      <c r="K39" s="206">
        <v>0</v>
      </c>
      <c r="L39" s="182">
        <v>3</v>
      </c>
      <c r="M39" s="206">
        <v>0.01</v>
      </c>
      <c r="N39" s="21"/>
    </row>
    <row r="40" spans="1:14" ht="15" customHeight="1">
      <c r="A40" s="188">
        <v>40</v>
      </c>
      <c r="B40" s="142"/>
      <c r="C40" s="122" t="s">
        <v>22</v>
      </c>
      <c r="D40" s="122" t="s">
        <v>271</v>
      </c>
      <c r="E40" s="122" t="s">
        <v>38</v>
      </c>
      <c r="F40" s="124" t="s">
        <v>24</v>
      </c>
      <c r="G40" s="206">
        <v>1.1999999999999999E-3</v>
      </c>
      <c r="H40" s="206">
        <v>8.8000000000000005E-3</v>
      </c>
      <c r="I40" s="206">
        <v>0.72</v>
      </c>
      <c r="J40" s="206">
        <v>0.27</v>
      </c>
      <c r="K40" s="206">
        <v>0</v>
      </c>
      <c r="L40" s="182">
        <v>2</v>
      </c>
      <c r="M40" s="206">
        <v>0.01</v>
      </c>
      <c r="N40" s="21"/>
    </row>
    <row r="41" spans="1:14" ht="15" customHeight="1">
      <c r="A41" s="294">
        <v>41</v>
      </c>
      <c r="B41" s="298"/>
      <c r="C41" s="296" t="s">
        <v>22</v>
      </c>
      <c r="D41" s="296" t="s">
        <v>271</v>
      </c>
      <c r="E41" s="296" t="s">
        <v>39</v>
      </c>
      <c r="F41" s="297" t="s">
        <v>24</v>
      </c>
      <c r="G41" s="292"/>
      <c r="H41" s="292"/>
      <c r="I41" s="292"/>
      <c r="J41" s="292"/>
      <c r="K41" s="292"/>
      <c r="L41" s="293" t="s">
        <v>453</v>
      </c>
      <c r="M41" s="292"/>
      <c r="N41" s="21"/>
    </row>
    <row r="42" spans="1:14" ht="15" customHeight="1">
      <c r="A42" s="294">
        <v>42</v>
      </c>
      <c r="B42" s="298"/>
      <c r="C42" s="296" t="s">
        <v>22</v>
      </c>
      <c r="D42" s="296" t="s">
        <v>271</v>
      </c>
      <c r="E42" s="296" t="s">
        <v>272</v>
      </c>
      <c r="F42" s="297" t="s">
        <v>24</v>
      </c>
      <c r="G42" s="292"/>
      <c r="H42" s="292"/>
      <c r="I42" s="292"/>
      <c r="J42" s="292"/>
      <c r="K42" s="292"/>
      <c r="L42" s="293" t="s">
        <v>453</v>
      </c>
      <c r="M42" s="292"/>
      <c r="N42" s="21"/>
    </row>
    <row r="43" spans="1:14" ht="15" customHeight="1">
      <c r="A43" s="188">
        <v>43</v>
      </c>
      <c r="B43" s="142"/>
      <c r="C43" s="122" t="s">
        <v>22</v>
      </c>
      <c r="D43" s="122" t="s">
        <v>273</v>
      </c>
      <c r="E43" s="122" t="s">
        <v>40</v>
      </c>
      <c r="F43" s="124" t="s">
        <v>24</v>
      </c>
      <c r="G43" s="206">
        <v>0</v>
      </c>
      <c r="H43" s="206">
        <v>0</v>
      </c>
      <c r="I43" s="206">
        <v>0.12583888251526901</v>
      </c>
      <c r="J43" s="206">
        <v>0.87416111748473102</v>
      </c>
      <c r="K43" s="206">
        <v>0</v>
      </c>
      <c r="L43" s="182">
        <v>2</v>
      </c>
      <c r="M43" s="206"/>
      <c r="N43" s="21"/>
    </row>
    <row r="44" spans="1:14" ht="15" customHeight="1">
      <c r="A44" s="188">
        <v>44</v>
      </c>
      <c r="B44" s="142"/>
      <c r="C44" s="122" t="s">
        <v>22</v>
      </c>
      <c r="D44" s="122" t="s">
        <v>273</v>
      </c>
      <c r="E44" s="122" t="s">
        <v>41</v>
      </c>
      <c r="F44" s="124" t="s">
        <v>24</v>
      </c>
      <c r="G44" s="206">
        <v>0</v>
      </c>
      <c r="H44" s="206">
        <v>0</v>
      </c>
      <c r="I44" s="206">
        <v>0.9273072600255674</v>
      </c>
      <c r="J44" s="206">
        <v>7.2692739974432569E-2</v>
      </c>
      <c r="K44" s="206">
        <v>0</v>
      </c>
      <c r="L44" s="182">
        <v>2</v>
      </c>
      <c r="M44" s="206"/>
      <c r="N44" s="21"/>
    </row>
    <row r="45" spans="1:14" ht="15" customHeight="1">
      <c r="A45" s="294">
        <v>45</v>
      </c>
      <c r="B45" s="298"/>
      <c r="C45" s="296" t="s">
        <v>22</v>
      </c>
      <c r="D45" s="296" t="s">
        <v>273</v>
      </c>
      <c r="E45" s="296" t="s">
        <v>42</v>
      </c>
      <c r="F45" s="297" t="s">
        <v>24</v>
      </c>
      <c r="G45" s="292"/>
      <c r="H45" s="292"/>
      <c r="I45" s="292"/>
      <c r="J45" s="292"/>
      <c r="K45" s="292"/>
      <c r="L45" s="293" t="s">
        <v>453</v>
      </c>
      <c r="M45" s="292"/>
      <c r="N45" s="21"/>
    </row>
    <row r="46" spans="1:14" ht="15" customHeight="1">
      <c r="A46" s="188">
        <v>46</v>
      </c>
      <c r="B46" s="142"/>
      <c r="C46" s="143" t="s">
        <v>22</v>
      </c>
      <c r="D46" s="143" t="s">
        <v>274</v>
      </c>
      <c r="E46" s="122" t="s">
        <v>275</v>
      </c>
      <c r="F46" s="124" t="s">
        <v>18</v>
      </c>
      <c r="G46" s="206">
        <v>2.3E-2</v>
      </c>
      <c r="H46" s="206">
        <v>4.5999999999999999E-2</v>
      </c>
      <c r="I46" s="206">
        <v>0.32100000000000001</v>
      </c>
      <c r="J46" s="206">
        <v>0.61</v>
      </c>
      <c r="K46" s="206">
        <v>0</v>
      </c>
      <c r="L46" s="182">
        <v>3</v>
      </c>
      <c r="M46" s="206">
        <v>0.04</v>
      </c>
      <c r="N46" s="21"/>
    </row>
    <row r="47" spans="1:14" ht="15" customHeight="1">
      <c r="A47" s="188">
        <v>47</v>
      </c>
      <c r="B47" s="142"/>
      <c r="C47" s="143" t="s">
        <v>22</v>
      </c>
      <c r="D47" s="143" t="s">
        <v>274</v>
      </c>
      <c r="E47" s="122" t="s">
        <v>276</v>
      </c>
      <c r="F47" s="124" t="s">
        <v>18</v>
      </c>
      <c r="G47" s="206"/>
      <c r="H47" s="206"/>
      <c r="I47" s="206"/>
      <c r="J47" s="206"/>
      <c r="K47" s="206">
        <v>1</v>
      </c>
      <c r="L47" s="182">
        <v>1</v>
      </c>
      <c r="M47" s="206"/>
      <c r="N47" s="21"/>
    </row>
    <row r="48" spans="1:14" ht="15" customHeight="1">
      <c r="A48" s="188">
        <v>48</v>
      </c>
      <c r="B48" s="142"/>
      <c r="C48" s="143" t="s">
        <v>22</v>
      </c>
      <c r="D48" s="143" t="s">
        <v>274</v>
      </c>
      <c r="E48" s="136" t="s">
        <v>277</v>
      </c>
      <c r="F48" s="124" t="s">
        <v>18</v>
      </c>
      <c r="G48" s="206">
        <v>8.9999999999999993E-3</v>
      </c>
      <c r="H48" s="206">
        <v>2.5999999999999999E-2</v>
      </c>
      <c r="I48" s="206">
        <v>0.64500000000000002</v>
      </c>
      <c r="J48" s="206">
        <v>0.32</v>
      </c>
      <c r="K48" s="206">
        <v>0</v>
      </c>
      <c r="L48" s="182">
        <v>2</v>
      </c>
      <c r="M48" s="206">
        <v>0.03</v>
      </c>
      <c r="N48" s="21"/>
    </row>
    <row r="49" spans="1:14" ht="15" customHeight="1">
      <c r="A49" s="188">
        <v>49</v>
      </c>
      <c r="B49" s="142"/>
      <c r="C49" s="143" t="s">
        <v>22</v>
      </c>
      <c r="D49" s="143" t="s">
        <v>274</v>
      </c>
      <c r="E49" s="128" t="s">
        <v>278</v>
      </c>
      <c r="F49" s="124" t="s">
        <v>18</v>
      </c>
      <c r="G49" s="206">
        <v>8.9999999999999993E-3</v>
      </c>
      <c r="H49" s="206">
        <v>2.5999999999999999E-2</v>
      </c>
      <c r="I49" s="206">
        <v>0.64500000000000002</v>
      </c>
      <c r="J49" s="206">
        <v>0.32</v>
      </c>
      <c r="K49" s="206">
        <v>0</v>
      </c>
      <c r="L49" s="182">
        <v>2</v>
      </c>
      <c r="M49" s="206">
        <v>0.03</v>
      </c>
      <c r="N49" s="21"/>
    </row>
    <row r="50" spans="1:14" ht="15" customHeight="1">
      <c r="A50" s="188">
        <v>50</v>
      </c>
      <c r="B50" s="142"/>
      <c r="C50" s="122" t="s">
        <v>22</v>
      </c>
      <c r="D50" s="122" t="s">
        <v>274</v>
      </c>
      <c r="E50" s="122" t="s">
        <v>43</v>
      </c>
      <c r="F50" s="124" t="s">
        <v>18</v>
      </c>
      <c r="G50" s="206">
        <v>0</v>
      </c>
      <c r="H50" s="206">
        <v>3.2000000000000001E-2</v>
      </c>
      <c r="I50" s="206">
        <v>0.61</v>
      </c>
      <c r="J50" s="206">
        <v>0.32</v>
      </c>
      <c r="K50" s="206">
        <v>3.7999999999999999E-2</v>
      </c>
      <c r="L50" s="182">
        <v>3</v>
      </c>
      <c r="M50" s="206">
        <v>0.06</v>
      </c>
      <c r="N50" s="21"/>
    </row>
    <row r="51" spans="1:14" ht="15" customHeight="1">
      <c r="A51" s="188">
        <v>51</v>
      </c>
      <c r="B51" s="142"/>
      <c r="C51" s="122" t="s">
        <v>22</v>
      </c>
      <c r="D51" s="122" t="s">
        <v>279</v>
      </c>
      <c r="E51" s="122" t="s">
        <v>44</v>
      </c>
      <c r="F51" s="124" t="s">
        <v>18</v>
      </c>
      <c r="G51" s="206">
        <v>4.0000000000000001E-3</v>
      </c>
      <c r="H51" s="206">
        <v>1.2E-2</v>
      </c>
      <c r="I51" s="206">
        <v>0.83</v>
      </c>
      <c r="J51" s="206">
        <v>0.154</v>
      </c>
      <c r="K51" s="206">
        <v>0</v>
      </c>
      <c r="L51" s="182">
        <v>2</v>
      </c>
      <c r="M51" s="206">
        <v>0.02</v>
      </c>
      <c r="N51" s="21"/>
    </row>
    <row r="52" spans="1:14" ht="15" customHeight="1">
      <c r="A52" s="188">
        <v>52</v>
      </c>
      <c r="B52" s="142"/>
      <c r="C52" s="122" t="s">
        <v>22</v>
      </c>
      <c r="D52" s="122" t="s">
        <v>279</v>
      </c>
      <c r="E52" s="122" t="s">
        <v>45</v>
      </c>
      <c r="F52" s="124" t="s">
        <v>18</v>
      </c>
      <c r="G52" s="206">
        <v>4.6094750320102434E-2</v>
      </c>
      <c r="H52" s="206">
        <v>2.6888604353393086E-2</v>
      </c>
      <c r="I52" s="206">
        <v>0.3380281690140845</v>
      </c>
      <c r="J52" s="206">
        <v>0.58898847631242002</v>
      </c>
      <c r="K52" s="206">
        <v>0</v>
      </c>
      <c r="L52" s="182">
        <v>3</v>
      </c>
      <c r="M52" s="206">
        <v>4.6094750320102434E-2</v>
      </c>
      <c r="N52" s="21"/>
    </row>
    <row r="53" spans="1:14" ht="15" customHeight="1">
      <c r="A53" s="188">
        <v>53</v>
      </c>
      <c r="B53" s="142"/>
      <c r="C53" s="122" t="s">
        <v>22</v>
      </c>
      <c r="D53" s="122" t="s">
        <v>280</v>
      </c>
      <c r="E53" s="122" t="s">
        <v>13</v>
      </c>
      <c r="F53" s="124" t="s">
        <v>18</v>
      </c>
      <c r="G53" s="206">
        <v>0</v>
      </c>
      <c r="H53" s="206">
        <v>0</v>
      </c>
      <c r="I53" s="206">
        <v>0.03</v>
      </c>
      <c r="J53" s="206">
        <v>0.97</v>
      </c>
      <c r="K53" s="206">
        <v>0</v>
      </c>
      <c r="L53" s="182">
        <v>4</v>
      </c>
      <c r="M53" s="206">
        <v>0</v>
      </c>
      <c r="N53" s="21"/>
    </row>
    <row r="54" spans="1:14" ht="15" customHeight="1">
      <c r="A54" s="188">
        <v>54</v>
      </c>
      <c r="B54" s="142"/>
      <c r="C54" s="122" t="s">
        <v>22</v>
      </c>
      <c r="D54" s="122" t="s">
        <v>281</v>
      </c>
      <c r="E54" s="122" t="s">
        <v>46</v>
      </c>
      <c r="F54" s="124" t="s">
        <v>18</v>
      </c>
      <c r="G54" s="206"/>
      <c r="H54" s="206"/>
      <c r="I54" s="206"/>
      <c r="J54" s="206"/>
      <c r="K54" s="206">
        <v>1</v>
      </c>
      <c r="L54" s="182">
        <v>1</v>
      </c>
      <c r="M54" s="206"/>
      <c r="N54" s="21"/>
    </row>
    <row r="55" spans="1:14" ht="15" customHeight="1">
      <c r="A55" s="188">
        <v>55</v>
      </c>
      <c r="B55" s="142"/>
      <c r="C55" s="122" t="s">
        <v>47</v>
      </c>
      <c r="D55" s="122" t="s">
        <v>282</v>
      </c>
      <c r="E55" s="122" t="s">
        <v>283</v>
      </c>
      <c r="F55" s="124" t="s">
        <v>24</v>
      </c>
      <c r="G55" s="206">
        <v>1E-3</v>
      </c>
      <c r="H55" s="206">
        <v>4.0000000000000001E-3</v>
      </c>
      <c r="I55" s="206">
        <v>0.79</v>
      </c>
      <c r="J55" s="206">
        <v>0.20499999999999999</v>
      </c>
      <c r="K55" s="206">
        <v>0</v>
      </c>
      <c r="L55" s="182">
        <v>2</v>
      </c>
      <c r="M55" s="206">
        <v>0.01</v>
      </c>
      <c r="N55" s="21"/>
    </row>
    <row r="56" spans="1:14" ht="15" customHeight="1">
      <c r="A56" s="188">
        <v>56</v>
      </c>
      <c r="B56" s="142"/>
      <c r="C56" s="122" t="s">
        <v>47</v>
      </c>
      <c r="D56" s="122" t="s">
        <v>284</v>
      </c>
      <c r="E56" s="122" t="s">
        <v>285</v>
      </c>
      <c r="F56" s="124" t="s">
        <v>24</v>
      </c>
      <c r="G56" s="206">
        <v>0.10742821066510735</v>
      </c>
      <c r="H56" s="206">
        <v>0.10013295414663069</v>
      </c>
      <c r="I56" s="206">
        <v>0.48771639758673785</v>
      </c>
      <c r="J56" s="206">
        <v>0.30472243760152412</v>
      </c>
      <c r="K56" s="206">
        <v>0</v>
      </c>
      <c r="L56" s="182">
        <v>3</v>
      </c>
      <c r="M56" s="206">
        <v>0.10742821066510735</v>
      </c>
      <c r="N56" s="21"/>
    </row>
    <row r="57" spans="1:14" ht="15" customHeight="1">
      <c r="A57" s="188">
        <v>57</v>
      </c>
      <c r="B57" s="142"/>
      <c r="C57" s="122" t="s">
        <v>47</v>
      </c>
      <c r="D57" s="122" t="s">
        <v>286</v>
      </c>
      <c r="E57" s="122" t="s">
        <v>287</v>
      </c>
      <c r="F57" s="124" t="s">
        <v>24</v>
      </c>
      <c r="G57" s="206">
        <v>1E-3</v>
      </c>
      <c r="H57" s="206">
        <v>4.0000000000000001E-3</v>
      </c>
      <c r="I57" s="206">
        <v>0.79</v>
      </c>
      <c r="J57" s="206">
        <v>0.20499999999999999</v>
      </c>
      <c r="K57" s="206">
        <v>0</v>
      </c>
      <c r="L57" s="182">
        <v>2</v>
      </c>
      <c r="M57" s="206">
        <v>0.01</v>
      </c>
      <c r="N57" s="21"/>
    </row>
    <row r="58" spans="1:14" ht="15" customHeight="1">
      <c r="A58" s="188">
        <v>58</v>
      </c>
      <c r="B58" s="142"/>
      <c r="C58" s="122" t="s">
        <v>47</v>
      </c>
      <c r="D58" s="122" t="s">
        <v>48</v>
      </c>
      <c r="E58" s="122" t="s">
        <v>491</v>
      </c>
      <c r="F58" s="124" t="s">
        <v>18</v>
      </c>
      <c r="G58" s="206"/>
      <c r="H58" s="206"/>
      <c r="I58" s="206"/>
      <c r="J58" s="206"/>
      <c r="K58" s="206">
        <v>1</v>
      </c>
      <c r="L58" s="182">
        <v>1</v>
      </c>
      <c r="M58" s="206"/>
      <c r="N58" s="21"/>
    </row>
    <row r="59" spans="1:14" ht="15" customHeight="1">
      <c r="A59" s="188">
        <v>59</v>
      </c>
      <c r="B59" s="142"/>
      <c r="C59" s="143" t="s">
        <v>16</v>
      </c>
      <c r="D59" s="143" t="s">
        <v>49</v>
      </c>
      <c r="E59" s="128" t="s">
        <v>50</v>
      </c>
      <c r="F59" s="124" t="s">
        <v>18</v>
      </c>
      <c r="G59" s="206">
        <v>0</v>
      </c>
      <c r="H59" s="206">
        <v>8.6999999999999994E-2</v>
      </c>
      <c r="I59" s="206">
        <v>4.2999999999999997E-2</v>
      </c>
      <c r="J59" s="206">
        <v>0.87</v>
      </c>
      <c r="K59" s="206">
        <v>0</v>
      </c>
      <c r="L59" s="182">
        <v>3</v>
      </c>
      <c r="M59" s="206"/>
      <c r="N59" s="21"/>
    </row>
    <row r="60" spans="1:14" ht="15" customHeight="1">
      <c r="A60" s="188">
        <v>60</v>
      </c>
      <c r="B60" s="142"/>
      <c r="C60" s="143" t="s">
        <v>16</v>
      </c>
      <c r="D60" s="143" t="s">
        <v>51</v>
      </c>
      <c r="E60" s="122" t="s">
        <v>461</v>
      </c>
      <c r="F60" s="124" t="s">
        <v>290</v>
      </c>
      <c r="G60" s="206">
        <v>0</v>
      </c>
      <c r="H60" s="206">
        <v>0.125</v>
      </c>
      <c r="I60" s="206">
        <v>0</v>
      </c>
      <c r="J60" s="206">
        <v>0.875</v>
      </c>
      <c r="K60" s="206">
        <v>0</v>
      </c>
      <c r="L60" s="182">
        <v>3</v>
      </c>
      <c r="M60" s="206"/>
      <c r="N60" s="21"/>
    </row>
    <row r="61" spans="1:14" ht="15" customHeight="1">
      <c r="A61" s="188">
        <v>61</v>
      </c>
      <c r="B61" s="142"/>
      <c r="C61" s="122" t="s">
        <v>16</v>
      </c>
      <c r="D61" s="122" t="s">
        <v>288</v>
      </c>
      <c r="E61" s="122" t="s">
        <v>21</v>
      </c>
      <c r="F61" s="165" t="s">
        <v>18</v>
      </c>
      <c r="G61" s="206"/>
      <c r="H61" s="206"/>
      <c r="I61" s="206"/>
      <c r="J61" s="206">
        <v>1</v>
      </c>
      <c r="K61" s="206"/>
      <c r="L61" s="182">
        <v>1</v>
      </c>
      <c r="M61" s="206"/>
      <c r="N61" s="21"/>
    </row>
    <row r="62" spans="1:14" ht="15" customHeight="1">
      <c r="A62" s="188">
        <v>62</v>
      </c>
      <c r="B62" s="142"/>
      <c r="C62" s="122" t="s">
        <v>16</v>
      </c>
      <c r="D62" s="122" t="s">
        <v>289</v>
      </c>
      <c r="E62" s="122" t="s">
        <v>54</v>
      </c>
      <c r="F62" s="124" t="s">
        <v>290</v>
      </c>
      <c r="G62" s="206">
        <v>0</v>
      </c>
      <c r="H62" s="206">
        <v>0.5</v>
      </c>
      <c r="I62" s="206">
        <v>0.16700000000000001</v>
      </c>
      <c r="J62" s="206">
        <v>0.33300000000000002</v>
      </c>
      <c r="K62" s="206">
        <v>0</v>
      </c>
      <c r="L62" s="182">
        <v>3</v>
      </c>
      <c r="M62" s="206">
        <v>0.16700000000000001</v>
      </c>
      <c r="N62" s="21"/>
    </row>
    <row r="63" spans="1:14" ht="15" customHeight="1">
      <c r="A63" s="188">
        <v>63</v>
      </c>
      <c r="B63" s="142"/>
      <c r="C63" s="122" t="s">
        <v>16</v>
      </c>
      <c r="D63" s="122" t="s">
        <v>289</v>
      </c>
      <c r="E63" s="122" t="s">
        <v>55</v>
      </c>
      <c r="F63" s="165" t="s">
        <v>18</v>
      </c>
      <c r="G63" s="206">
        <v>1.8029431829256408E-3</v>
      </c>
      <c r="H63" s="206">
        <v>6.2567001266933042E-2</v>
      </c>
      <c r="I63" s="206">
        <v>0.13483091316635806</v>
      </c>
      <c r="J63" s="206">
        <v>0.29495175908780819</v>
      </c>
      <c r="K63" s="206">
        <v>0.50584738329597512</v>
      </c>
      <c r="L63" s="182">
        <v>1</v>
      </c>
      <c r="M63" s="206">
        <v>1.8029431829256408E-3</v>
      </c>
      <c r="N63" s="21"/>
    </row>
    <row r="64" spans="1:14" ht="15" customHeight="1">
      <c r="A64" s="188">
        <v>64</v>
      </c>
      <c r="B64" s="142"/>
      <c r="C64" s="122" t="s">
        <v>16</v>
      </c>
      <c r="D64" s="122" t="s">
        <v>52</v>
      </c>
      <c r="E64" s="122" t="s">
        <v>53</v>
      </c>
      <c r="F64" s="124" t="s">
        <v>24</v>
      </c>
      <c r="G64" s="206"/>
      <c r="H64" s="206"/>
      <c r="I64" s="206"/>
      <c r="J64" s="206">
        <v>1</v>
      </c>
      <c r="K64" s="206"/>
      <c r="L64" s="182">
        <v>3</v>
      </c>
      <c r="M64" s="206"/>
      <c r="N64" s="21"/>
    </row>
    <row r="65" spans="1:14">
      <c r="A65" s="189"/>
      <c r="B65" s="57"/>
      <c r="C65" s="24"/>
      <c r="D65" s="24"/>
      <c r="E65" s="24"/>
      <c r="F65" s="24"/>
      <c r="G65" s="24"/>
      <c r="H65" s="24"/>
      <c r="I65" s="24"/>
      <c r="J65" s="24"/>
      <c r="K65" s="24"/>
      <c r="L65" s="24"/>
      <c r="M65" s="24"/>
      <c r="N65" s="25"/>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M36"/>
    <mergeCell ref="M37:M38"/>
    <mergeCell ref="K2:M2"/>
    <mergeCell ref="K3:M3"/>
    <mergeCell ref="M8:M9"/>
    <mergeCell ref="G7:M7"/>
    <mergeCell ref="A5:M5"/>
  </mergeCells>
  <conditionalFormatting sqref="G10:K10">
    <cfRule type="expression" priority="203" stopIfTrue="1">
      <formula>SUM($G$10:$K$10)=0%</formula>
    </cfRule>
    <cfRule type="expression" dxfId="50" priority="204" stopIfTrue="1">
      <formula>SUM($G$10:$K$10)&lt;&gt;100%</formula>
    </cfRule>
  </conditionalFormatting>
  <conditionalFormatting sqref="G11:K11">
    <cfRule type="expression" priority="201" stopIfTrue="1">
      <formula>SUM($G$11:$K$11)=0%</formula>
    </cfRule>
    <cfRule type="expression" dxfId="49" priority="202" stopIfTrue="1">
      <formula>SUM($G$11:$K$11)&lt;&gt;100%</formula>
    </cfRule>
  </conditionalFormatting>
  <conditionalFormatting sqref="G12:K12">
    <cfRule type="expression" priority="199" stopIfTrue="1">
      <formula>SUM($G$12:$K$12)=0%</formula>
    </cfRule>
    <cfRule type="expression" dxfId="48" priority="200" stopIfTrue="1">
      <formula>SUM($G$12:$K$12)&lt;&gt;100%</formula>
    </cfRule>
  </conditionalFormatting>
  <conditionalFormatting sqref="G13:K13">
    <cfRule type="expression" priority="197" stopIfTrue="1">
      <formula>SUM($G$13:$K$13)=0%</formula>
    </cfRule>
    <cfRule type="expression" dxfId="47" priority="198" stopIfTrue="1">
      <formula>SUM($G$13:$K$13)&lt;&gt;100%</formula>
    </cfRule>
  </conditionalFormatting>
  <conditionalFormatting sqref="G14:K14">
    <cfRule type="expression" priority="195" stopIfTrue="1">
      <formula>SUM($G$14:$K$14)=0%</formula>
    </cfRule>
    <cfRule type="expression" dxfId="46" priority="196" stopIfTrue="1">
      <formula>SUM($G$14:$K$14)&lt;&gt;100%</formula>
    </cfRule>
  </conditionalFormatting>
  <conditionalFormatting sqref="G15:K15">
    <cfRule type="expression" priority="193" stopIfTrue="1">
      <formula>SUM($G$15:$K$15)=0%</formula>
    </cfRule>
    <cfRule type="expression" dxfId="45" priority="194" stopIfTrue="1">
      <formula>SUM($G$15:$K$15)&lt;&gt;100%</formula>
    </cfRule>
  </conditionalFormatting>
  <conditionalFormatting sqref="G16:K16">
    <cfRule type="expression" priority="191" stopIfTrue="1">
      <formula>SUM($G$16:$K$16)=0%</formula>
    </cfRule>
    <cfRule type="expression" dxfId="44" priority="192" stopIfTrue="1">
      <formula>SUM($G$16:$K$16)&lt;&gt;100%</formula>
    </cfRule>
  </conditionalFormatting>
  <conditionalFormatting sqref="G17:K17">
    <cfRule type="expression" priority="189" stopIfTrue="1">
      <formula>SUM($G$17:$K$17)=0%</formula>
    </cfRule>
    <cfRule type="expression" dxfId="43" priority="190" stopIfTrue="1">
      <formula>SUM($G$17:$K$17)&lt;&gt;100%</formula>
    </cfRule>
  </conditionalFormatting>
  <conditionalFormatting sqref="G18:K18">
    <cfRule type="expression" priority="187" stopIfTrue="1">
      <formula>SUM($G$18:$K$18)=0%</formula>
    </cfRule>
    <cfRule type="expression" dxfId="42" priority="188" stopIfTrue="1">
      <formula>SUM($G$18:$K$18)&lt;&gt;100%</formula>
    </cfRule>
  </conditionalFormatting>
  <conditionalFormatting sqref="G19:K19">
    <cfRule type="expression" priority="185" stopIfTrue="1">
      <formula>SUM($G$19:$K$19)=0%</formula>
    </cfRule>
    <cfRule type="expression" dxfId="41" priority="186" stopIfTrue="1">
      <formula>SUM($G$19:$K$19)&lt;&gt;100%</formula>
    </cfRule>
  </conditionalFormatting>
  <conditionalFormatting sqref="G20:K20">
    <cfRule type="expression" priority="183" stopIfTrue="1">
      <formula>SUM($G$20:$K$20)=0%</formula>
    </cfRule>
    <cfRule type="expression" dxfId="40" priority="184" stopIfTrue="1">
      <formula>SUM($G$20:$K$20)&lt;&gt;100%</formula>
    </cfRule>
  </conditionalFormatting>
  <conditionalFormatting sqref="G21:K21">
    <cfRule type="expression" priority="181" stopIfTrue="1">
      <formula>SUM($G$21:$K$21)=0%</formula>
    </cfRule>
    <cfRule type="expression" dxfId="39" priority="182" stopIfTrue="1">
      <formula>SUM($G$21:$K$21)&lt;&gt;100%</formula>
    </cfRule>
  </conditionalFormatting>
  <conditionalFormatting sqref="G22:K22">
    <cfRule type="expression" priority="179" stopIfTrue="1">
      <formula>SUM($G$22:$K$22)=0%</formula>
    </cfRule>
    <cfRule type="expression" dxfId="38" priority="180" stopIfTrue="1">
      <formula>SUM($G$22:$K$22)&lt;&gt;100%</formula>
    </cfRule>
  </conditionalFormatting>
  <conditionalFormatting sqref="G23:K23">
    <cfRule type="expression" priority="177" stopIfTrue="1">
      <formula>SUM($G$23:$K$23)=0%</formula>
    </cfRule>
    <cfRule type="expression" dxfId="37" priority="178" stopIfTrue="1">
      <formula>SUM($G$23:$K$23)&lt;&gt;100%</formula>
    </cfRule>
  </conditionalFormatting>
  <conditionalFormatting sqref="G24:K24">
    <cfRule type="expression" priority="175" stopIfTrue="1">
      <formula>SUM($G$24:$K$24)=0%</formula>
    </cfRule>
    <cfRule type="expression" dxfId="36" priority="176" stopIfTrue="1">
      <formula>SUM($G$24:$K$24)&lt;&gt;100%</formula>
    </cfRule>
  </conditionalFormatting>
  <conditionalFormatting sqref="G25:K25">
    <cfRule type="expression" priority="173" stopIfTrue="1">
      <formula>SUM($G$25:$K$25)=0%</formula>
    </cfRule>
    <cfRule type="expression" dxfId="35" priority="174" stopIfTrue="1">
      <formula>SUM($G$25:$K$25)&lt;&gt;100%</formula>
    </cfRule>
  </conditionalFormatting>
  <conditionalFormatting sqref="G26:K26">
    <cfRule type="expression" priority="171" stopIfTrue="1">
      <formula>SUM($G$26:$K$26)=0%</formula>
    </cfRule>
    <cfRule type="expression" dxfId="34" priority="172" stopIfTrue="1">
      <formula>SUM($G$26:$K$26)&lt;&gt;100%</formula>
    </cfRule>
  </conditionalFormatting>
  <conditionalFormatting sqref="G27:K27">
    <cfRule type="expression" priority="169" stopIfTrue="1">
      <formula>SUM($G$27:$K$27)=0%</formula>
    </cfRule>
    <cfRule type="expression" dxfId="33" priority="170" stopIfTrue="1">
      <formula>SUM($G$27:$K$27)&lt;&gt;100%</formula>
    </cfRule>
  </conditionalFormatting>
  <conditionalFormatting sqref="G28:K28">
    <cfRule type="expression" priority="167" stopIfTrue="1">
      <formula>SUM($G$28:$K$28)=0%</formula>
    </cfRule>
    <cfRule type="expression" dxfId="32" priority="168" stopIfTrue="1">
      <formula>SUM($G$28:$K$28)&lt;&gt;100%</formula>
    </cfRule>
  </conditionalFormatting>
  <conditionalFormatting sqref="G29:K29">
    <cfRule type="expression" priority="165" stopIfTrue="1">
      <formula>SUM($G$29:$K$29)=0%</formula>
    </cfRule>
    <cfRule type="expression" dxfId="31" priority="166" stopIfTrue="1">
      <formula>SUM($G$29:$K$29)&lt;&gt;100%</formula>
    </cfRule>
  </conditionalFormatting>
  <conditionalFormatting sqref="G30:K30">
    <cfRule type="expression" priority="163" stopIfTrue="1">
      <formula>SUM($G$30:$K$30)=0%</formula>
    </cfRule>
    <cfRule type="expression" dxfId="30" priority="164" stopIfTrue="1">
      <formula>SUM($G$30:$K$30)&lt;&gt;100%</formula>
    </cfRule>
  </conditionalFormatting>
  <conditionalFormatting sqref="G31:K31">
    <cfRule type="expression" priority="161" stopIfTrue="1">
      <formula>SUM($G$31:$K$31)=0%</formula>
    </cfRule>
    <cfRule type="expression" dxfId="29" priority="162" stopIfTrue="1">
      <formula>SUM($G$31:$K$31)&lt;&gt;100%</formula>
    </cfRule>
  </conditionalFormatting>
  <conditionalFormatting sqref="G32:K32">
    <cfRule type="expression" priority="159" stopIfTrue="1">
      <formula>SUM($G$32:$K$32)=0%</formula>
    </cfRule>
    <cfRule type="expression" dxfId="28" priority="160" stopIfTrue="1">
      <formula>SUM($G$32:$K$32)&lt;&gt;100%</formula>
    </cfRule>
  </conditionalFormatting>
  <conditionalFormatting sqref="G33:K33">
    <cfRule type="expression" priority="157" stopIfTrue="1">
      <formula>SUM($G$33:$K$33)=0%</formula>
    </cfRule>
    <cfRule type="expression" dxfId="27" priority="158" stopIfTrue="1">
      <formula>SUM($G$33:$K$33)&lt;&gt;100%</formula>
    </cfRule>
  </conditionalFormatting>
  <conditionalFormatting sqref="G34:K34">
    <cfRule type="expression" priority="155" stopIfTrue="1">
      <formula>SUM($G$34:$K$34)=0%</formula>
    </cfRule>
    <cfRule type="expression" dxfId="26" priority="156" stopIfTrue="1">
      <formula>SUM($G$34:$K$34)&lt;&gt;100%</formula>
    </cfRule>
  </conditionalFormatting>
  <conditionalFormatting sqref="G39:K39">
    <cfRule type="expression" priority="153" stopIfTrue="1">
      <formula>SUM($G$39:$K$39)=0%</formula>
    </cfRule>
    <cfRule type="expression" dxfId="25" priority="154" stopIfTrue="1">
      <formula>SUM($G$39:$K$39)&lt;&gt;100%</formula>
    </cfRule>
  </conditionalFormatting>
  <conditionalFormatting sqref="G40:K40">
    <cfRule type="expression" priority="151" stopIfTrue="1">
      <formula>SUM($G$40:$K$40)=0%</formula>
    </cfRule>
    <cfRule type="expression" dxfId="24" priority="152" stopIfTrue="1">
      <formula>SUM($G$40:$K$40)&lt;&gt;100%</formula>
    </cfRule>
  </conditionalFormatting>
  <conditionalFormatting sqref="G41:K41">
    <cfRule type="expression" priority="149" stopIfTrue="1">
      <formula>SUM($G$41:$K$41)=0%</formula>
    </cfRule>
    <cfRule type="expression" dxfId="23" priority="150" stopIfTrue="1">
      <formula>SUM($G$41:$K$41)&lt;&gt;100%</formula>
    </cfRule>
  </conditionalFormatting>
  <conditionalFormatting sqref="G42:K42">
    <cfRule type="expression" priority="147" stopIfTrue="1">
      <formula>SUM($G$42:$K$42)=0%</formula>
    </cfRule>
    <cfRule type="expression" dxfId="22" priority="148" stopIfTrue="1">
      <formula>SUM($G$42:$K$42)&lt;&gt;100%</formula>
    </cfRule>
  </conditionalFormatting>
  <conditionalFormatting sqref="G43:K43">
    <cfRule type="expression" priority="145" stopIfTrue="1">
      <formula>SUM($G$43:$K$43)=0%</formula>
    </cfRule>
    <cfRule type="expression" dxfId="21" priority="146" stopIfTrue="1">
      <formula>SUM($G$43:$K$43)&lt;&gt;100%</formula>
    </cfRule>
  </conditionalFormatting>
  <conditionalFormatting sqref="G44:K44">
    <cfRule type="expression" priority="143" stopIfTrue="1">
      <formula>SUM($G$44:$K$44)=0%</formula>
    </cfRule>
    <cfRule type="expression" dxfId="20" priority="144" stopIfTrue="1">
      <formula>SUM($G$44:$K$44)&lt;&gt;100%</formula>
    </cfRule>
  </conditionalFormatting>
  <conditionalFormatting sqref="G45:K45">
    <cfRule type="expression" priority="141" stopIfTrue="1">
      <formula>SUM($G$45:$K$45)=0%</formula>
    </cfRule>
    <cfRule type="expression" dxfId="19" priority="142" stopIfTrue="1">
      <formula>SUM($G$45:$K$45)&lt;&gt;100%</formula>
    </cfRule>
  </conditionalFormatting>
  <conditionalFormatting sqref="G46:K46">
    <cfRule type="expression" priority="139" stopIfTrue="1">
      <formula>SUM($G$46:$K$46)=0%</formula>
    </cfRule>
    <cfRule type="expression" dxfId="18" priority="140" stopIfTrue="1">
      <formula>SUM($G$46:$K$46)&lt;&gt;100%</formula>
    </cfRule>
  </conditionalFormatting>
  <conditionalFormatting sqref="G47:K47">
    <cfRule type="expression" priority="137" stopIfTrue="1">
      <formula>SUM($G$47:$K$47)=0%</formula>
    </cfRule>
    <cfRule type="expression" dxfId="17" priority="138" stopIfTrue="1">
      <formula>SUM($G$47:$K$47)&lt;&gt;100%</formula>
    </cfRule>
  </conditionalFormatting>
  <conditionalFormatting sqref="G48:K48">
    <cfRule type="expression" priority="135" stopIfTrue="1">
      <formula>SUM($G$48:$K$48)=0%</formula>
    </cfRule>
    <cfRule type="expression" dxfId="16" priority="136" stopIfTrue="1">
      <formula>SUM($G$48:$K$48)&lt;&gt;100%</formula>
    </cfRule>
  </conditionalFormatting>
  <conditionalFormatting sqref="G49:K49">
    <cfRule type="expression" priority="133" stopIfTrue="1">
      <formula>SUM($G$49:$K$49)=0%</formula>
    </cfRule>
    <cfRule type="expression" dxfId="15" priority="134" stopIfTrue="1">
      <formula>SUM($G$49:$K$49)&lt;&gt;100%</formula>
    </cfRule>
  </conditionalFormatting>
  <conditionalFormatting sqref="G50:K50">
    <cfRule type="expression" priority="131" stopIfTrue="1">
      <formula>SUM($G$50:$K$50)=0%</formula>
    </cfRule>
    <cfRule type="expression" dxfId="14" priority="132" stopIfTrue="1">
      <formula>SUM($G$50:$K$50)&lt;&gt;100%</formula>
    </cfRule>
  </conditionalFormatting>
  <conditionalFormatting sqref="G51:K51">
    <cfRule type="expression" priority="129" stopIfTrue="1">
      <formula>SUM($G$51:$K$51)=0%</formula>
    </cfRule>
    <cfRule type="expression" dxfId="13" priority="130" stopIfTrue="1">
      <formula>SUM($G$51:$K$51)&lt;&gt;100%</formula>
    </cfRule>
  </conditionalFormatting>
  <conditionalFormatting sqref="G52:K52">
    <cfRule type="expression" priority="127" stopIfTrue="1">
      <formula>SUM($G$52:$K$52)=0%</formula>
    </cfRule>
    <cfRule type="expression" dxfId="12" priority="128" stopIfTrue="1">
      <formula>SUM($G$52:$K$52)&lt;&gt;100%</formula>
    </cfRule>
  </conditionalFormatting>
  <conditionalFormatting sqref="G53:K53">
    <cfRule type="expression" priority="125" stopIfTrue="1">
      <formula>SUM($G$53:$K$53)=0%</formula>
    </cfRule>
    <cfRule type="expression" dxfId="11" priority="126" stopIfTrue="1">
      <formula>SUM($G$53:$K$53)&lt;&gt;100%</formula>
    </cfRule>
  </conditionalFormatting>
  <conditionalFormatting sqref="G54:K54">
    <cfRule type="expression" priority="123" stopIfTrue="1">
      <formula>SUM($G$54:$K$54)=0%</formula>
    </cfRule>
    <cfRule type="expression" dxfId="10" priority="124" stopIfTrue="1">
      <formula>SUM($G$54:$K$54)&lt;&gt;100%</formula>
    </cfRule>
  </conditionalFormatting>
  <conditionalFormatting sqref="G55:K55">
    <cfRule type="expression" priority="121" stopIfTrue="1">
      <formula>SUM($G$55:$K$55)=0%</formula>
    </cfRule>
    <cfRule type="expression" dxfId="9" priority="122" stopIfTrue="1">
      <formula>SUM($G$55:$K$55)&lt;&gt;100%</formula>
    </cfRule>
  </conditionalFormatting>
  <conditionalFormatting sqref="G56:K56">
    <cfRule type="expression" priority="119" stopIfTrue="1">
      <formula>SUM($G$56:$K$56)=0%</formula>
    </cfRule>
    <cfRule type="expression" dxfId="8" priority="120" stopIfTrue="1">
      <formula>SUM($G$56:$K$56)&lt;&gt;100%</formula>
    </cfRule>
  </conditionalFormatting>
  <conditionalFormatting sqref="G57:K57">
    <cfRule type="expression" priority="117" stopIfTrue="1">
      <formula>SUM($G$57:$K$57)=0%</formula>
    </cfRule>
    <cfRule type="expression" dxfId="7" priority="118" stopIfTrue="1">
      <formula>SUM($G$57:$K$57)&lt;&gt;100%</formula>
    </cfRule>
  </conditionalFormatting>
  <conditionalFormatting sqref="G58:K58">
    <cfRule type="expression" priority="115" stopIfTrue="1">
      <formula>SUM($G$58:$K$58)=0%</formula>
    </cfRule>
    <cfRule type="expression" dxfId="6" priority="116" stopIfTrue="1">
      <formula>SUM($G$58:$K$58)&lt;&gt;100%</formula>
    </cfRule>
  </conditionalFormatting>
  <conditionalFormatting sqref="G59:K59">
    <cfRule type="expression" priority="113" stopIfTrue="1">
      <formula>SUM($G$59:$K$59)=0%</formula>
    </cfRule>
    <cfRule type="expression" dxfId="5" priority="114" stopIfTrue="1">
      <formula>SUM($G$59:$K$59)&lt;&gt;100%</formula>
    </cfRule>
  </conditionalFormatting>
  <conditionalFormatting sqref="G60:K60">
    <cfRule type="expression" priority="111" stopIfTrue="1">
      <formula>SUM($G$60:$K$60)=0%</formula>
    </cfRule>
    <cfRule type="expression" dxfId="4" priority="112" stopIfTrue="1">
      <formula>SUM($G$60:$K$60)&lt;&gt;100%</formula>
    </cfRule>
  </conditionalFormatting>
  <conditionalFormatting sqref="G61:K61">
    <cfRule type="expression" priority="109" stopIfTrue="1">
      <formula>SUM($G$61:$K$61)=0%</formula>
    </cfRule>
    <cfRule type="expression" dxfId="3" priority="110" stopIfTrue="1">
      <formula>SUM($G$61:$K$61)&lt;&gt;100%</formula>
    </cfRule>
  </conditionalFormatting>
  <conditionalFormatting sqref="G62:K62">
    <cfRule type="expression" priority="107" stopIfTrue="1">
      <formula>SUM($G$62:$K$62)=0%</formula>
    </cfRule>
    <cfRule type="expression" dxfId="2" priority="108" stopIfTrue="1">
      <formula>SUM($G$62:$K$62)&lt;&gt;100%</formula>
    </cfRule>
  </conditionalFormatting>
  <conditionalFormatting sqref="G63:K63">
    <cfRule type="expression" priority="105" stopIfTrue="1">
      <formula>SUM($G$63:$K$63)=0%</formula>
    </cfRule>
    <cfRule type="expression" dxfId="1" priority="106" stopIfTrue="1">
      <formula>SUM($G$63:$K$63)&lt;&gt;100%</formula>
    </cfRule>
  </conditionalFormatting>
  <conditionalFormatting sqref="G64:K64">
    <cfRule type="expression" priority="103" stopIfTrue="1">
      <formula>SUM($G$64:$K$64)=0%</formula>
    </cfRule>
    <cfRule type="expression" dxfId="0" priority="104" stopIfTrue="1">
      <formula>SUM($G$64:$K$64)&lt;&gt;100%</formula>
    </cfRule>
  </conditionalFormatting>
  <dataValidations count="2">
    <dataValidation operator="lessThanOrEqual" allowBlank="1" showInputMessage="1" showErrorMessage="1" sqref="M10:M34"/>
    <dataValidation type="list" allowBlank="1" showInputMessage="1" showErrorMessage="1" prompt="Please select from available drop-down options" sqref="L10:L34 L39:L6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topLeftCell="A14" zoomScale="90" zoomScaleNormal="90" zoomScaleSheetLayoutView="100" workbookViewId="0">
      <selection activeCell="N37" sqref="N37"/>
    </sheetView>
  </sheetViews>
  <sheetFormatPr defaultRowHeight="12.75"/>
  <cols>
    <col min="1" max="1" width="4.5703125" style="4" customWidth="1"/>
    <col min="2" max="2" width="2.5703125" style="54" customWidth="1"/>
    <col min="3" max="3" width="6.140625" style="4" customWidth="1"/>
    <col min="4" max="4" width="2.28515625" style="11" customWidth="1"/>
    <col min="5" max="5" width="52.85546875" style="15" customWidth="1"/>
    <col min="6" max="7" width="16.140625" style="4" customWidth="1"/>
    <col min="8" max="8" width="18.42578125" style="4" customWidth="1"/>
    <col min="9" max="12" width="16.140625" style="4" customWidth="1"/>
    <col min="13" max="13" width="28.28515625" style="4" customWidth="1"/>
    <col min="14" max="14" width="63.5703125" style="4" customWidth="1"/>
    <col min="15" max="15" width="2.140625" style="4" customWidth="1"/>
    <col min="16" max="16384" width="9.140625" style="4"/>
  </cols>
  <sheetData>
    <row r="1" spans="1:15" s="8" customFormat="1" ht="15" customHeight="1">
      <c r="A1" s="31"/>
      <c r="B1" s="32"/>
      <c r="C1" s="32"/>
      <c r="D1" s="32"/>
      <c r="E1" s="32"/>
      <c r="F1" s="32"/>
      <c r="G1" s="32"/>
      <c r="H1" s="32"/>
      <c r="I1" s="32"/>
      <c r="J1" s="32"/>
      <c r="K1" s="32"/>
      <c r="L1" s="32"/>
      <c r="M1" s="32"/>
      <c r="N1" s="32"/>
      <c r="O1" s="33"/>
    </row>
    <row r="2" spans="1:15" s="8" customFormat="1" ht="18" customHeight="1">
      <c r="A2" s="34"/>
      <c r="B2" s="73"/>
      <c r="C2" s="73"/>
      <c r="D2" s="73"/>
      <c r="E2" s="73"/>
      <c r="F2" s="73"/>
      <c r="G2" s="73"/>
      <c r="H2" s="73"/>
      <c r="I2" s="73"/>
      <c r="J2" s="43"/>
      <c r="K2" s="45"/>
      <c r="L2" s="43"/>
      <c r="M2" s="45" t="s">
        <v>7</v>
      </c>
      <c r="N2" s="69" t="str">
        <f>IF(NOT(ISBLANK(CoverSheet!$C$8)),CoverSheet!$C$8,"")</f>
        <v>Alpine Energy Limited</v>
      </c>
      <c r="O2" s="26"/>
    </row>
    <row r="3" spans="1:15" s="8" customFormat="1" ht="18" customHeight="1">
      <c r="A3" s="34"/>
      <c r="B3" s="73"/>
      <c r="C3" s="73"/>
      <c r="D3" s="73"/>
      <c r="E3" s="73"/>
      <c r="F3" s="73"/>
      <c r="G3" s="73"/>
      <c r="H3" s="73"/>
      <c r="I3" s="73"/>
      <c r="J3" s="43"/>
      <c r="K3" s="45"/>
      <c r="L3" s="43"/>
      <c r="M3" s="45" t="s">
        <v>238</v>
      </c>
      <c r="N3" s="70" t="str">
        <f>IF(ISNUMBER(CoverSheet!$C$12),TEXT(CoverSheet!$C$12,"_([$-1409]d mmmm yyyy;_(@")&amp;" –"&amp;TEXT(DATE(YEAR(CoverSheet!$C$12)+10,MONTH(CoverSheet!$C$12),DAY(CoverSheet!$C$12)-1),"_([$-1409]d mmmm yyyy;_(@"),"")</f>
        <v xml:space="preserve"> 1 April 2018 – 31 March 2028</v>
      </c>
      <c r="O3" s="26"/>
    </row>
    <row r="4" spans="1:15" s="8" customFormat="1" ht="21">
      <c r="A4" s="91" t="s">
        <v>428</v>
      </c>
      <c r="B4" s="74"/>
      <c r="C4" s="73"/>
      <c r="D4" s="73"/>
      <c r="E4" s="73"/>
      <c r="F4" s="73"/>
      <c r="G4" s="73"/>
      <c r="H4" s="73"/>
      <c r="I4" s="73"/>
      <c r="J4" s="73"/>
      <c r="K4" s="59"/>
      <c r="L4" s="73"/>
      <c r="M4" s="73"/>
      <c r="N4" s="73"/>
      <c r="O4" s="26"/>
    </row>
    <row r="5" spans="1:15" s="170" customFormat="1" ht="42" customHeight="1">
      <c r="A5" s="321" t="s">
        <v>514</v>
      </c>
      <c r="B5" s="322"/>
      <c r="C5" s="322"/>
      <c r="D5" s="322"/>
      <c r="E5" s="322"/>
      <c r="F5" s="322"/>
      <c r="G5" s="322"/>
      <c r="H5" s="322"/>
      <c r="I5" s="322"/>
      <c r="J5" s="322"/>
      <c r="K5" s="322"/>
      <c r="L5" s="322"/>
      <c r="M5" s="322"/>
      <c r="N5" s="169"/>
      <c r="O5" s="131"/>
    </row>
    <row r="6" spans="1:15" s="7" customFormat="1" ht="15" customHeight="1">
      <c r="A6" s="39" t="s">
        <v>536</v>
      </c>
      <c r="B6" s="59"/>
      <c r="C6" s="59"/>
      <c r="D6" s="73"/>
      <c r="E6" s="73"/>
      <c r="F6" s="73"/>
      <c r="G6" s="73"/>
      <c r="H6" s="73"/>
      <c r="I6" s="73"/>
      <c r="J6" s="73"/>
      <c r="K6" s="73"/>
      <c r="L6" s="73"/>
      <c r="M6" s="73"/>
      <c r="N6" s="73"/>
      <c r="O6" s="26"/>
    </row>
    <row r="7" spans="1:15" s="7" customFormat="1" ht="30" customHeight="1">
      <c r="A7" s="63">
        <v>7</v>
      </c>
      <c r="B7" s="47"/>
      <c r="C7" s="111" t="s">
        <v>454</v>
      </c>
      <c r="D7" s="72"/>
      <c r="E7" s="72"/>
      <c r="F7" s="72"/>
      <c r="G7" s="72"/>
      <c r="H7" s="72"/>
      <c r="I7" s="72"/>
      <c r="J7" s="72"/>
      <c r="K7" s="75"/>
      <c r="L7" s="75"/>
      <c r="M7" s="75"/>
      <c r="N7" s="75"/>
      <c r="O7" s="22"/>
    </row>
    <row r="8" spans="1:15" s="13" customFormat="1" ht="51" customHeight="1">
      <c r="A8" s="48">
        <v>8</v>
      </c>
      <c r="B8" s="58"/>
      <c r="C8" s="115"/>
      <c r="D8" s="115"/>
      <c r="E8" s="168" t="s">
        <v>294</v>
      </c>
      <c r="F8" s="166" t="s">
        <v>297</v>
      </c>
      <c r="G8" s="166" t="s">
        <v>298</v>
      </c>
      <c r="H8" s="166" t="s">
        <v>299</v>
      </c>
      <c r="I8" s="207" t="s">
        <v>562</v>
      </c>
      <c r="J8" s="181" t="s">
        <v>545</v>
      </c>
      <c r="K8" s="181" t="s">
        <v>546</v>
      </c>
      <c r="L8" s="181" t="s">
        <v>547</v>
      </c>
      <c r="M8" s="207" t="s">
        <v>561</v>
      </c>
      <c r="N8" s="166" t="s">
        <v>293</v>
      </c>
      <c r="O8" s="30"/>
    </row>
    <row r="9" spans="1:15" ht="15.75">
      <c r="A9" s="63">
        <v>9</v>
      </c>
      <c r="B9" s="47"/>
      <c r="C9" s="110"/>
      <c r="D9" s="109"/>
      <c r="E9" s="208" t="s">
        <v>602</v>
      </c>
      <c r="F9" s="306">
        <v>4.92</v>
      </c>
      <c r="G9" s="306">
        <v>0</v>
      </c>
      <c r="H9" s="307" t="s">
        <v>603</v>
      </c>
      <c r="I9" s="201" t="s">
        <v>623</v>
      </c>
      <c r="J9" s="225" t="str">
        <f>IF(G9=0,"-",F9/G9)</f>
        <v>-</v>
      </c>
      <c r="K9" s="193">
        <v>0</v>
      </c>
      <c r="L9" s="202" t="s">
        <v>623</v>
      </c>
      <c r="M9" s="305"/>
      <c r="N9" s="309" t="s">
        <v>699</v>
      </c>
      <c r="O9" s="21"/>
    </row>
    <row r="10" spans="1:15" ht="15.75">
      <c r="A10" s="63">
        <v>10</v>
      </c>
      <c r="B10" s="47"/>
      <c r="C10" s="110"/>
      <c r="D10" s="109"/>
      <c r="E10" s="208" t="s">
        <v>604</v>
      </c>
      <c r="F10" s="306">
        <v>0.13</v>
      </c>
      <c r="G10" s="306">
        <v>0</v>
      </c>
      <c r="H10" s="307" t="s">
        <v>603</v>
      </c>
      <c r="I10" s="201">
        <v>0</v>
      </c>
      <c r="J10" s="225" t="str">
        <f>IF(G10=0,"-",F10/G10)</f>
        <v>-</v>
      </c>
      <c r="K10" s="193">
        <v>0</v>
      </c>
      <c r="L10" s="202" t="s">
        <v>623</v>
      </c>
      <c r="M10" s="190"/>
      <c r="N10" s="309" t="s">
        <v>699</v>
      </c>
      <c r="O10" s="21"/>
    </row>
    <row r="11" spans="1:15" ht="15.75">
      <c r="A11" s="63">
        <v>11</v>
      </c>
      <c r="B11" s="47"/>
      <c r="C11" s="110"/>
      <c r="D11" s="109"/>
      <c r="E11" s="208" t="s">
        <v>605</v>
      </c>
      <c r="F11" s="306">
        <v>12.49</v>
      </c>
      <c r="G11" s="306">
        <v>20</v>
      </c>
      <c r="H11" s="307" t="s">
        <v>607</v>
      </c>
      <c r="I11" s="201" t="s">
        <v>623</v>
      </c>
      <c r="J11" s="225">
        <f t="shared" ref="J11:J28" si="0">IF(G11=0,"-",F11/G11)</f>
        <v>0.62450000000000006</v>
      </c>
      <c r="K11" s="307">
        <v>20</v>
      </c>
      <c r="L11" s="308">
        <v>0.58350000000000002</v>
      </c>
      <c r="M11" s="190" t="s">
        <v>625</v>
      </c>
      <c r="N11" s="309" t="s">
        <v>700</v>
      </c>
      <c r="O11" s="21"/>
    </row>
    <row r="12" spans="1:15" ht="15.75">
      <c r="A12" s="63">
        <v>12</v>
      </c>
      <c r="B12" s="47"/>
      <c r="C12" s="110"/>
      <c r="D12" s="109"/>
      <c r="E12" s="208" t="s">
        <v>606</v>
      </c>
      <c r="F12" s="306">
        <v>15.41</v>
      </c>
      <c r="G12" s="306">
        <v>20</v>
      </c>
      <c r="H12" s="307" t="s">
        <v>607</v>
      </c>
      <c r="I12" s="201">
        <v>0</v>
      </c>
      <c r="J12" s="225">
        <f t="shared" si="0"/>
        <v>0.77049999999999996</v>
      </c>
      <c r="K12" s="307">
        <v>20</v>
      </c>
      <c r="L12" s="308">
        <v>0.85500000000000009</v>
      </c>
      <c r="M12" s="190" t="s">
        <v>625</v>
      </c>
      <c r="N12" s="309" t="s">
        <v>701</v>
      </c>
      <c r="O12" s="21"/>
    </row>
    <row r="13" spans="1:15" ht="15.75">
      <c r="A13" s="63">
        <v>13</v>
      </c>
      <c r="B13" s="47"/>
      <c r="C13" s="110"/>
      <c r="D13" s="109"/>
      <c r="E13" s="208" t="s">
        <v>608</v>
      </c>
      <c r="F13" s="306">
        <v>15.95</v>
      </c>
      <c r="G13" s="306">
        <v>25</v>
      </c>
      <c r="H13" s="307" t="s">
        <v>607</v>
      </c>
      <c r="I13" s="201">
        <v>0</v>
      </c>
      <c r="J13" s="225">
        <f t="shared" si="0"/>
        <v>0.63800000000000001</v>
      </c>
      <c r="K13" s="307">
        <v>25</v>
      </c>
      <c r="L13" s="308">
        <v>0.6</v>
      </c>
      <c r="M13" s="190" t="s">
        <v>625</v>
      </c>
      <c r="N13" s="309" t="s">
        <v>702</v>
      </c>
      <c r="O13" s="21"/>
    </row>
    <row r="14" spans="1:15" ht="15.75">
      <c r="A14" s="63">
        <v>14</v>
      </c>
      <c r="B14" s="47"/>
      <c r="C14" s="110"/>
      <c r="D14" s="109"/>
      <c r="E14" s="208" t="s">
        <v>609</v>
      </c>
      <c r="F14" s="306">
        <v>3.48</v>
      </c>
      <c r="G14" s="306">
        <v>0</v>
      </c>
      <c r="H14" s="307" t="s">
        <v>603</v>
      </c>
      <c r="I14" s="302" t="s">
        <v>610</v>
      </c>
      <c r="J14" s="225" t="str">
        <f t="shared" si="0"/>
        <v>-</v>
      </c>
      <c r="K14" s="307">
        <v>0</v>
      </c>
      <c r="L14" s="308" t="s">
        <v>623</v>
      </c>
      <c r="M14" s="190"/>
      <c r="N14" s="309" t="s">
        <v>699</v>
      </c>
      <c r="O14" s="21"/>
    </row>
    <row r="15" spans="1:15" ht="15.75">
      <c r="A15" s="63">
        <v>15</v>
      </c>
      <c r="B15" s="47"/>
      <c r="C15" s="110"/>
      <c r="D15" s="109"/>
      <c r="E15" s="208" t="s">
        <v>611</v>
      </c>
      <c r="F15" s="306">
        <v>2.58</v>
      </c>
      <c r="G15" s="306">
        <v>0</v>
      </c>
      <c r="H15" s="307" t="s">
        <v>603</v>
      </c>
      <c r="I15" s="201" t="s">
        <v>623</v>
      </c>
      <c r="J15" s="225" t="str">
        <f t="shared" si="0"/>
        <v>-</v>
      </c>
      <c r="K15" s="307">
        <v>0</v>
      </c>
      <c r="L15" s="308" t="s">
        <v>623</v>
      </c>
      <c r="M15" s="190"/>
      <c r="N15" s="309" t="s">
        <v>699</v>
      </c>
      <c r="O15" s="21"/>
    </row>
    <row r="16" spans="1:15" ht="15.75">
      <c r="A16" s="63">
        <v>16</v>
      </c>
      <c r="B16" s="47"/>
      <c r="C16" s="110"/>
      <c r="D16" s="109"/>
      <c r="E16" s="208" t="s">
        <v>612</v>
      </c>
      <c r="F16" s="306">
        <v>6.7</v>
      </c>
      <c r="G16" s="306">
        <v>0</v>
      </c>
      <c r="H16" s="307" t="s">
        <v>603</v>
      </c>
      <c r="I16" s="201" t="s">
        <v>623</v>
      </c>
      <c r="J16" s="225" t="str">
        <f t="shared" si="0"/>
        <v>-</v>
      </c>
      <c r="K16" s="307">
        <v>0</v>
      </c>
      <c r="L16" s="308" t="s">
        <v>623</v>
      </c>
      <c r="M16" s="190"/>
      <c r="N16" s="309" t="s">
        <v>699</v>
      </c>
      <c r="O16" s="21"/>
    </row>
    <row r="17" spans="1:15" ht="15.75">
      <c r="A17" s="63">
        <v>17</v>
      </c>
      <c r="B17" s="47"/>
      <c r="C17" s="110"/>
      <c r="D17" s="109"/>
      <c r="E17" s="208" t="s">
        <v>613</v>
      </c>
      <c r="F17" s="306">
        <v>0.51</v>
      </c>
      <c r="G17" s="306">
        <v>0</v>
      </c>
      <c r="H17" s="307" t="s">
        <v>603</v>
      </c>
      <c r="I17" s="201">
        <v>0</v>
      </c>
      <c r="J17" s="225" t="str">
        <f t="shared" si="0"/>
        <v>-</v>
      </c>
      <c r="K17" s="307">
        <v>0</v>
      </c>
      <c r="L17" s="308" t="s">
        <v>623</v>
      </c>
      <c r="M17" s="190"/>
      <c r="N17" s="309" t="s">
        <v>703</v>
      </c>
      <c r="O17" s="21"/>
    </row>
    <row r="18" spans="1:15" ht="15.75">
      <c r="A18" s="63">
        <v>18</v>
      </c>
      <c r="B18" s="47"/>
      <c r="C18" s="110"/>
      <c r="D18" s="109"/>
      <c r="E18" s="208" t="s">
        <v>614</v>
      </c>
      <c r="F18" s="306">
        <v>9.15</v>
      </c>
      <c r="G18" s="306">
        <v>15</v>
      </c>
      <c r="H18" s="307" t="s">
        <v>607</v>
      </c>
      <c r="I18" s="201" t="s">
        <v>623</v>
      </c>
      <c r="J18" s="225">
        <f t="shared" si="0"/>
        <v>0.61</v>
      </c>
      <c r="K18" s="307">
        <v>15</v>
      </c>
      <c r="L18" s="308">
        <v>0.57999999999999996</v>
      </c>
      <c r="M18" s="190" t="s">
        <v>625</v>
      </c>
      <c r="N18" s="309" t="s">
        <v>704</v>
      </c>
      <c r="O18" s="21"/>
    </row>
    <row r="19" spans="1:15" ht="15.75">
      <c r="A19" s="63">
        <v>19</v>
      </c>
      <c r="B19" s="47"/>
      <c r="C19" s="110"/>
      <c r="D19" s="109"/>
      <c r="E19" s="208" t="s">
        <v>615</v>
      </c>
      <c r="F19" s="306">
        <v>5.12</v>
      </c>
      <c r="G19" s="306">
        <v>0</v>
      </c>
      <c r="H19" s="307" t="s">
        <v>603</v>
      </c>
      <c r="I19" s="201" t="s">
        <v>623</v>
      </c>
      <c r="J19" s="225" t="str">
        <f t="shared" si="0"/>
        <v>-</v>
      </c>
      <c r="K19" s="307">
        <v>0</v>
      </c>
      <c r="L19" s="308" t="s">
        <v>623</v>
      </c>
      <c r="M19" s="190"/>
      <c r="N19" s="309" t="s">
        <v>699</v>
      </c>
      <c r="O19" s="21"/>
    </row>
    <row r="20" spans="1:15" ht="15.75">
      <c r="A20" s="63">
        <v>20</v>
      </c>
      <c r="B20" s="47"/>
      <c r="C20" s="110"/>
      <c r="D20" s="109"/>
      <c r="E20" s="208" t="s">
        <v>616</v>
      </c>
      <c r="F20" s="306">
        <v>9.57</v>
      </c>
      <c r="G20" s="306">
        <v>10</v>
      </c>
      <c r="H20" s="307" t="s">
        <v>696</v>
      </c>
      <c r="I20" s="201" t="s">
        <v>623</v>
      </c>
      <c r="J20" s="225">
        <f t="shared" si="0"/>
        <v>0.95700000000000007</v>
      </c>
      <c r="K20" s="307">
        <v>10</v>
      </c>
      <c r="L20" s="308">
        <v>0.98000000000000009</v>
      </c>
      <c r="M20" s="190" t="s">
        <v>626</v>
      </c>
      <c r="N20" s="309" t="s">
        <v>627</v>
      </c>
      <c r="O20" s="21"/>
    </row>
    <row r="21" spans="1:15" ht="15.75" customHeight="1">
      <c r="A21" s="63">
        <v>21</v>
      </c>
      <c r="B21" s="47"/>
      <c r="C21" s="110"/>
      <c r="D21" s="109"/>
      <c r="E21" s="208" t="s">
        <v>617</v>
      </c>
      <c r="F21" s="306">
        <v>16.420000000000002</v>
      </c>
      <c r="G21" s="306">
        <v>11</v>
      </c>
      <c r="H21" s="307" t="s">
        <v>607</v>
      </c>
      <c r="I21" s="201" t="s">
        <v>623</v>
      </c>
      <c r="J21" s="225">
        <f t="shared" si="0"/>
        <v>1.4927272727272729</v>
      </c>
      <c r="K21" s="307">
        <v>11</v>
      </c>
      <c r="L21" s="308">
        <v>1.26</v>
      </c>
      <c r="M21" s="190" t="s">
        <v>628</v>
      </c>
      <c r="N21" s="309" t="s">
        <v>705</v>
      </c>
      <c r="O21" s="21"/>
    </row>
    <row r="22" spans="1:15" ht="15.75">
      <c r="A22" s="63">
        <v>22</v>
      </c>
      <c r="B22" s="47"/>
      <c r="C22" s="110"/>
      <c r="D22" s="109"/>
      <c r="E22" s="208" t="s">
        <v>618</v>
      </c>
      <c r="F22" s="306">
        <v>2.86</v>
      </c>
      <c r="G22" s="306">
        <v>0</v>
      </c>
      <c r="H22" s="307" t="s">
        <v>603</v>
      </c>
      <c r="I22" s="201" t="s">
        <v>623</v>
      </c>
      <c r="J22" s="225" t="str">
        <f t="shared" si="0"/>
        <v>-</v>
      </c>
      <c r="K22" s="193">
        <v>0</v>
      </c>
      <c r="L22" s="202" t="s">
        <v>623</v>
      </c>
      <c r="M22" s="190"/>
      <c r="N22" s="309" t="s">
        <v>699</v>
      </c>
      <c r="O22" s="21"/>
    </row>
    <row r="23" spans="1:15" ht="15.75">
      <c r="A23" s="63">
        <v>23</v>
      </c>
      <c r="B23" s="47"/>
      <c r="C23" s="110"/>
      <c r="D23" s="109"/>
      <c r="E23" s="208" t="s">
        <v>619</v>
      </c>
      <c r="F23" s="306">
        <v>13.63</v>
      </c>
      <c r="G23" s="306">
        <v>25</v>
      </c>
      <c r="H23" s="307" t="s">
        <v>607</v>
      </c>
      <c r="I23" s="201" t="s">
        <v>623</v>
      </c>
      <c r="J23" s="225">
        <f t="shared" si="0"/>
        <v>0.54520000000000002</v>
      </c>
      <c r="K23" s="193">
        <v>25</v>
      </c>
      <c r="L23" s="202">
        <v>0.55600000000000005</v>
      </c>
      <c r="M23" s="190" t="s">
        <v>625</v>
      </c>
      <c r="N23" s="309" t="s">
        <v>629</v>
      </c>
      <c r="O23" s="21"/>
    </row>
    <row r="24" spans="1:15" ht="15.75">
      <c r="A24" s="63">
        <v>24</v>
      </c>
      <c r="B24" s="47"/>
      <c r="C24" s="110"/>
      <c r="D24" s="109"/>
      <c r="E24" s="208" t="s">
        <v>620</v>
      </c>
      <c r="F24" s="306">
        <v>14.14</v>
      </c>
      <c r="G24" s="306">
        <v>25</v>
      </c>
      <c r="H24" s="307" t="s">
        <v>607</v>
      </c>
      <c r="I24" s="201">
        <v>0</v>
      </c>
      <c r="J24" s="225">
        <f t="shared" si="0"/>
        <v>0.56559999999999999</v>
      </c>
      <c r="K24" s="193">
        <v>25</v>
      </c>
      <c r="L24" s="202">
        <v>0.19039999999999999</v>
      </c>
      <c r="M24" s="190" t="s">
        <v>625</v>
      </c>
      <c r="N24" s="309" t="s">
        <v>697</v>
      </c>
      <c r="O24" s="21"/>
    </row>
    <row r="25" spans="1:15" ht="15.75">
      <c r="A25" s="63">
        <v>25</v>
      </c>
      <c r="B25" s="47"/>
      <c r="C25" s="110"/>
      <c r="D25" s="109"/>
      <c r="E25" s="208" t="s">
        <v>621</v>
      </c>
      <c r="F25" s="306">
        <v>3.43</v>
      </c>
      <c r="G25" s="306">
        <v>0</v>
      </c>
      <c r="H25" s="307" t="s">
        <v>603</v>
      </c>
      <c r="I25" s="201">
        <v>0</v>
      </c>
      <c r="J25" s="225" t="str">
        <f t="shared" si="0"/>
        <v>-</v>
      </c>
      <c r="K25" s="193">
        <v>0</v>
      </c>
      <c r="L25" s="202" t="s">
        <v>623</v>
      </c>
      <c r="M25" s="190"/>
      <c r="N25" s="309" t="s">
        <v>624</v>
      </c>
      <c r="O25" s="21"/>
    </row>
    <row r="26" spans="1:15" ht="15.75">
      <c r="A26" s="63">
        <v>26</v>
      </c>
      <c r="B26" s="47"/>
      <c r="C26" s="110"/>
      <c r="D26" s="109"/>
      <c r="E26" s="208" t="s">
        <v>622</v>
      </c>
      <c r="F26" s="306">
        <v>1.05</v>
      </c>
      <c r="G26" s="306">
        <v>0</v>
      </c>
      <c r="H26" s="307" t="s">
        <v>603</v>
      </c>
      <c r="I26" s="201">
        <v>0</v>
      </c>
      <c r="J26" s="225" t="str">
        <f t="shared" si="0"/>
        <v>-</v>
      </c>
      <c r="K26" s="193">
        <v>0</v>
      </c>
      <c r="L26" s="202" t="s">
        <v>623</v>
      </c>
      <c r="M26" s="190"/>
      <c r="N26" s="208" t="s">
        <v>698</v>
      </c>
      <c r="O26" s="21"/>
    </row>
    <row r="27" spans="1:15" ht="15.75">
      <c r="A27" s="63">
        <v>27</v>
      </c>
      <c r="B27" s="47"/>
      <c r="C27" s="110"/>
      <c r="D27" s="109"/>
      <c r="E27" s="208" t="s">
        <v>295</v>
      </c>
      <c r="F27" s="193"/>
      <c r="G27" s="193"/>
      <c r="H27" s="193"/>
      <c r="I27" s="193"/>
      <c r="J27" s="225" t="str">
        <f t="shared" si="0"/>
        <v>-</v>
      </c>
      <c r="K27" s="193"/>
      <c r="L27" s="202"/>
      <c r="M27" s="190"/>
      <c r="N27" s="208"/>
      <c r="O27" s="21"/>
    </row>
    <row r="28" spans="1:15" ht="15.75">
      <c r="A28" s="63">
        <v>28</v>
      </c>
      <c r="B28" s="47"/>
      <c r="C28" s="110"/>
      <c r="D28" s="109"/>
      <c r="E28" s="208" t="s">
        <v>296</v>
      </c>
      <c r="F28" s="193"/>
      <c r="G28" s="193"/>
      <c r="H28" s="193"/>
      <c r="I28" s="193"/>
      <c r="J28" s="225" t="str">
        <f t="shared" si="0"/>
        <v>-</v>
      </c>
      <c r="K28" s="193"/>
      <c r="L28" s="202"/>
      <c r="M28" s="190"/>
      <c r="N28" s="208"/>
      <c r="O28" s="21"/>
    </row>
    <row r="29" spans="1:15" s="10" customFormat="1" ht="15.75">
      <c r="A29" s="63">
        <v>29</v>
      </c>
      <c r="B29" s="47"/>
      <c r="C29" s="109"/>
      <c r="D29" s="109"/>
      <c r="E29" s="108" t="s">
        <v>63</v>
      </c>
      <c r="F29" s="126"/>
      <c r="G29" s="126"/>
      <c r="H29" s="126"/>
      <c r="I29" s="126"/>
      <c r="J29" s="126"/>
      <c r="K29" s="126"/>
      <c r="L29" s="126"/>
      <c r="M29" s="126"/>
      <c r="N29" s="126"/>
      <c r="O29" s="21"/>
    </row>
    <row r="30" spans="1:15" s="17" customFormat="1">
      <c r="A30" s="23"/>
      <c r="B30" s="57"/>
      <c r="C30" s="24"/>
      <c r="D30" s="24"/>
      <c r="E30" s="24"/>
      <c r="F30" s="24"/>
      <c r="G30" s="24"/>
      <c r="H30" s="24"/>
      <c r="I30" s="24"/>
      <c r="J30" s="24"/>
      <c r="K30" s="24"/>
      <c r="L30" s="24"/>
      <c r="M30" s="24"/>
      <c r="N30" s="24"/>
      <c r="O30" s="25"/>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6"/>
  <sheetViews>
    <sheetView showGridLines="0" topLeftCell="A31" zoomScaleNormal="100" zoomScaleSheetLayoutView="100" workbookViewId="0">
      <selection activeCell="O14" sqref="O14"/>
    </sheetView>
  </sheetViews>
  <sheetFormatPr defaultRowHeight="12.75"/>
  <cols>
    <col min="1" max="1" width="4.85546875" style="17" customWidth="1"/>
    <col min="2" max="2" width="2.5703125" style="54" customWidth="1"/>
    <col min="3" max="3" width="6.140625" style="17" customWidth="1"/>
    <col min="4" max="5" width="2.28515625" style="17" customWidth="1"/>
    <col min="6" max="6" width="62.42578125" style="15" customWidth="1"/>
    <col min="7" max="7" width="29.7109375" style="15" customWidth="1"/>
    <col min="8" max="13" width="16.140625" style="17" customWidth="1"/>
    <col min="14" max="14" width="1.5703125" style="17" customWidth="1"/>
    <col min="15" max="16384" width="9.140625" style="17"/>
  </cols>
  <sheetData>
    <row r="1" spans="1:14" s="9" customFormat="1" ht="15" customHeight="1">
      <c r="A1" s="31"/>
      <c r="B1" s="32"/>
      <c r="C1" s="32"/>
      <c r="D1" s="32"/>
      <c r="E1" s="32"/>
      <c r="F1" s="32"/>
      <c r="G1" s="32"/>
      <c r="H1" s="32"/>
      <c r="I1" s="32"/>
      <c r="J1" s="32"/>
      <c r="K1" s="32"/>
      <c r="L1" s="32"/>
      <c r="M1" s="32"/>
      <c r="N1" s="33"/>
    </row>
    <row r="2" spans="1:14" s="9" customFormat="1" ht="18" customHeight="1">
      <c r="A2" s="34"/>
      <c r="B2" s="55"/>
      <c r="C2" s="51"/>
      <c r="D2" s="51"/>
      <c r="E2" s="51"/>
      <c r="F2" s="51"/>
      <c r="G2" s="51"/>
      <c r="H2" s="51"/>
      <c r="I2" s="43"/>
      <c r="J2" s="45" t="s">
        <v>7</v>
      </c>
      <c r="K2" s="324" t="str">
        <f>IF(NOT(ISBLANK(CoverSheet!$C$8)),CoverSheet!$C$8,"")</f>
        <v>Alpine Energy Limited</v>
      </c>
      <c r="L2" s="324"/>
      <c r="M2" s="324"/>
      <c r="N2" s="26"/>
    </row>
    <row r="3" spans="1:14" s="9" customFormat="1" ht="18" customHeight="1">
      <c r="A3" s="34"/>
      <c r="B3" s="55"/>
      <c r="C3" s="51"/>
      <c r="D3" s="51"/>
      <c r="E3" s="51"/>
      <c r="F3" s="51"/>
      <c r="G3" s="51"/>
      <c r="H3" s="51"/>
      <c r="I3" s="43"/>
      <c r="J3" s="45" t="s">
        <v>238</v>
      </c>
      <c r="K3" s="325" t="str">
        <f>IF(ISNUMBER(CoverSheet!$C$12),TEXT(CoverSheet!$C$12,"_([$-1409]d mmmm yyyy;_(@")&amp;" –"&amp;TEXT(DATE(YEAR(CoverSheet!$C$12)+10,MONTH(CoverSheet!$C$12),DAY(CoverSheet!$C$12)-1),"_([$-1409]d mmmm yyyy;_(@"),"")</f>
        <v xml:space="preserve"> 1 April 2018 – 31 March 2028</v>
      </c>
      <c r="L3" s="325"/>
      <c r="M3" s="325"/>
      <c r="N3" s="26"/>
    </row>
    <row r="4" spans="1:14" s="9" customFormat="1" ht="21">
      <c r="A4" s="91" t="s">
        <v>515</v>
      </c>
      <c r="B4" s="56"/>
      <c r="C4" s="51"/>
      <c r="D4" s="51"/>
      <c r="E4" s="51"/>
      <c r="F4" s="51"/>
      <c r="G4" s="51"/>
      <c r="H4" s="51"/>
      <c r="I4" s="51"/>
      <c r="J4" s="52"/>
      <c r="K4" s="51"/>
      <c r="L4" s="51"/>
      <c r="M4" s="51"/>
      <c r="N4" s="26"/>
    </row>
    <row r="5" spans="1:14" s="137" customFormat="1" ht="39" customHeight="1">
      <c r="A5" s="321" t="s">
        <v>498</v>
      </c>
      <c r="B5" s="322"/>
      <c r="C5" s="322"/>
      <c r="D5" s="322"/>
      <c r="E5" s="322"/>
      <c r="F5" s="322"/>
      <c r="G5" s="322"/>
      <c r="H5" s="322"/>
      <c r="I5" s="322"/>
      <c r="J5" s="322"/>
      <c r="K5" s="322"/>
      <c r="L5" s="322"/>
      <c r="M5" s="322"/>
      <c r="N5" s="131"/>
    </row>
    <row r="6" spans="1:14" ht="15" customHeight="1">
      <c r="A6" s="39" t="s">
        <v>536</v>
      </c>
      <c r="B6" s="59"/>
      <c r="C6" s="52"/>
      <c r="D6" s="51"/>
      <c r="E6" s="51"/>
      <c r="F6" s="51"/>
      <c r="G6" s="51"/>
      <c r="H6" s="51"/>
      <c r="I6" s="51"/>
      <c r="J6" s="51"/>
      <c r="K6" s="51"/>
      <c r="L6" s="51"/>
      <c r="M6" s="51"/>
      <c r="N6" s="26"/>
    </row>
    <row r="7" spans="1:14" ht="29.25" customHeight="1">
      <c r="A7" s="44">
        <v>7</v>
      </c>
      <c r="B7" s="47"/>
      <c r="C7" s="111" t="s">
        <v>474</v>
      </c>
      <c r="D7" s="122"/>
      <c r="E7" s="126"/>
      <c r="F7" s="126"/>
      <c r="G7" s="126"/>
      <c r="H7" s="330"/>
      <c r="I7" s="330"/>
      <c r="J7" s="330"/>
      <c r="K7" s="330"/>
      <c r="L7" s="330"/>
      <c r="M7" s="330"/>
      <c r="N7" s="22"/>
    </row>
    <row r="8" spans="1:14" s="66" customFormat="1" ht="16.5" customHeight="1">
      <c r="A8" s="63">
        <v>8</v>
      </c>
      <c r="B8" s="47"/>
      <c r="C8" s="144"/>
      <c r="D8" s="122"/>
      <c r="E8" s="134" t="s">
        <v>473</v>
      </c>
      <c r="F8" s="126"/>
      <c r="G8" s="126"/>
      <c r="H8" s="330" t="s">
        <v>291</v>
      </c>
      <c r="I8" s="330"/>
      <c r="J8" s="330"/>
      <c r="K8" s="330"/>
      <c r="L8" s="330"/>
      <c r="M8" s="330"/>
      <c r="N8" s="22"/>
    </row>
    <row r="9" spans="1:14" ht="12.75" customHeight="1">
      <c r="A9" s="63">
        <v>9</v>
      </c>
      <c r="B9" s="47"/>
      <c r="C9" s="126"/>
      <c r="D9" s="126"/>
      <c r="E9" s="126"/>
      <c r="F9" s="126"/>
      <c r="G9" s="126"/>
      <c r="H9" s="146" t="s">
        <v>239</v>
      </c>
      <c r="I9" s="146" t="s">
        <v>456</v>
      </c>
      <c r="J9" s="146" t="s">
        <v>457</v>
      </c>
      <c r="K9" s="146" t="s">
        <v>458</v>
      </c>
      <c r="L9" s="146" t="s">
        <v>459</v>
      </c>
      <c r="M9" s="146" t="s">
        <v>460</v>
      </c>
      <c r="N9" s="21"/>
    </row>
    <row r="10" spans="1:14" ht="12.75" customHeight="1">
      <c r="A10" s="44">
        <v>10</v>
      </c>
      <c r="B10" s="47"/>
      <c r="C10" s="123"/>
      <c r="D10" s="123"/>
      <c r="E10" s="123"/>
      <c r="F10" s="134"/>
      <c r="G10" s="220" t="str">
        <f>IF(ISNUMBER(CoverSheet!$C$12),"for year ended","")</f>
        <v>for year ended</v>
      </c>
      <c r="H10" s="147">
        <f>IF(ISNUMBER(CoverSheet!$C$12),DATE(YEAR(CoverSheet!$C$12),MONTH(CoverSheet!$C$12),DAY(CoverSheet!$C$12))-1,"")</f>
        <v>43190</v>
      </c>
      <c r="I10" s="147">
        <f>IF(ISNUMBER(CoverSheet!$C$12),DATE(YEAR(CoverSheet!$C$12)+1,MONTH(CoverSheet!$C$12),DAY(CoverSheet!$C$12))-1,"")</f>
        <v>43555</v>
      </c>
      <c r="J10" s="147">
        <f>IF(ISNUMBER(CoverSheet!$C$12),DATE(YEAR(CoverSheet!$C$12)+2,MONTH(CoverSheet!$C$12),DAY(CoverSheet!$C$12))-1,"")</f>
        <v>43921</v>
      </c>
      <c r="K10" s="147">
        <f>IF(ISNUMBER(CoverSheet!$C$12),DATE(YEAR(CoverSheet!$C$12)+3,MONTH(CoverSheet!$C$12),DAY(CoverSheet!$C$12))-1,"")</f>
        <v>44286</v>
      </c>
      <c r="L10" s="147">
        <f>IF(ISNUMBER(CoverSheet!$C$12),DATE(YEAR(CoverSheet!$C$12)+4,MONTH(CoverSheet!$C$12),DAY(CoverSheet!$C$12))-1,"")</f>
        <v>44651</v>
      </c>
      <c r="M10" s="147">
        <f>IF(ISNUMBER(CoverSheet!$C$12),DATE(YEAR(CoverSheet!$C$12)+5,MONTH(CoverSheet!$C$12),DAY(CoverSheet!$C$12))-1,"")</f>
        <v>45016</v>
      </c>
      <c r="N10" s="22"/>
    </row>
    <row r="11" spans="1:14" s="77" customFormat="1" ht="17.25" customHeight="1">
      <c r="A11" s="63">
        <v>11</v>
      </c>
      <c r="B11" s="47"/>
      <c r="C11" s="123"/>
      <c r="D11" s="123"/>
      <c r="E11" s="123"/>
      <c r="F11" s="134" t="s">
        <v>510</v>
      </c>
      <c r="G11" s="223"/>
      <c r="H11" s="64"/>
      <c r="I11" s="147"/>
      <c r="J11" s="147"/>
      <c r="K11" s="147"/>
      <c r="L11" s="147"/>
      <c r="M11" s="147"/>
      <c r="N11" s="22"/>
    </row>
    <row r="12" spans="1:14" ht="15" customHeight="1">
      <c r="A12" s="44">
        <v>12</v>
      </c>
      <c r="B12" s="47"/>
      <c r="C12" s="318"/>
      <c r="D12" s="318"/>
      <c r="E12" s="123"/>
      <c r="F12" s="208" t="s">
        <v>630</v>
      </c>
      <c r="G12" s="67"/>
      <c r="H12" s="307">
        <v>9980</v>
      </c>
      <c r="I12" s="307">
        <v>10070.572194644697</v>
      </c>
      <c r="J12" s="307">
        <v>10172.190704347768</v>
      </c>
      <c r="K12" s="307">
        <v>10274.83460975971</v>
      </c>
      <c r="L12" s="307">
        <v>10378.514257778572</v>
      </c>
      <c r="M12" s="307">
        <v>10483.240099709219</v>
      </c>
      <c r="N12" s="22"/>
    </row>
    <row r="13" spans="1:14" s="288" customFormat="1" ht="15" customHeight="1">
      <c r="A13" s="63"/>
      <c r="B13" s="47"/>
      <c r="C13" s="287"/>
      <c r="D13" s="287"/>
      <c r="E13" s="287"/>
      <c r="F13" s="208" t="s">
        <v>631</v>
      </c>
      <c r="G13" s="67"/>
      <c r="H13" s="307">
        <v>35</v>
      </c>
      <c r="I13" s="307">
        <v>35.317637957170774</v>
      </c>
      <c r="J13" s="307">
        <v>35.674015496209599</v>
      </c>
      <c r="K13" s="307">
        <v>36.033989112383743</v>
      </c>
      <c r="L13" s="307">
        <v>36.397595092409816</v>
      </c>
      <c r="M13" s="307">
        <v>36.764870089160581</v>
      </c>
      <c r="N13" s="22"/>
    </row>
    <row r="14" spans="1:14" s="288" customFormat="1" ht="15" customHeight="1">
      <c r="A14" s="63"/>
      <c r="B14" s="47"/>
      <c r="C14" s="287"/>
      <c r="D14" s="287"/>
      <c r="E14" s="287"/>
      <c r="F14" s="208" t="s">
        <v>595</v>
      </c>
      <c r="G14" s="67"/>
      <c r="H14" s="307">
        <v>19680</v>
      </c>
      <c r="I14" s="307">
        <v>19858.60328563202</v>
      </c>
      <c r="J14" s="307">
        <v>20058.989284725849</v>
      </c>
      <c r="K14" s="307">
        <v>20261.39730662034</v>
      </c>
      <c r="L14" s="307">
        <v>20465.847754817856</v>
      </c>
      <c r="M14" s="307">
        <v>20672.361238705143</v>
      </c>
      <c r="N14" s="22"/>
    </row>
    <row r="15" spans="1:14" s="288" customFormat="1" ht="15" customHeight="1">
      <c r="A15" s="63"/>
      <c r="B15" s="47"/>
      <c r="C15" s="287"/>
      <c r="D15" s="287"/>
      <c r="E15" s="287"/>
      <c r="F15" s="208" t="s">
        <v>632</v>
      </c>
      <c r="G15" s="67"/>
      <c r="H15" s="307">
        <v>76</v>
      </c>
      <c r="I15" s="307">
        <v>77.6988035057757</v>
      </c>
      <c r="J15" s="307">
        <v>78.482834091661118</v>
      </c>
      <c r="K15" s="307">
        <v>79.274776047244245</v>
      </c>
      <c r="L15" s="307">
        <v>80.074709203301609</v>
      </c>
      <c r="M15" s="307">
        <v>80.882714196153287</v>
      </c>
      <c r="N15" s="22"/>
    </row>
    <row r="16" spans="1:14" s="288" customFormat="1" ht="15" customHeight="1">
      <c r="A16" s="63"/>
      <c r="B16" s="47"/>
      <c r="C16" s="287"/>
      <c r="D16" s="287"/>
      <c r="E16" s="287"/>
      <c r="F16" s="208" t="s">
        <v>596</v>
      </c>
      <c r="G16" s="67"/>
      <c r="H16" s="307">
        <v>1234</v>
      </c>
      <c r="I16" s="307">
        <v>1245.1990068328209</v>
      </c>
      <c r="J16" s="307">
        <v>1257.7638606377898</v>
      </c>
      <c r="K16" s="307">
        <v>1270.4555018480439</v>
      </c>
      <c r="L16" s="307">
        <v>1283.2752098295346</v>
      </c>
      <c r="M16" s="307">
        <v>1296.224276857833</v>
      </c>
      <c r="N16" s="22"/>
    </row>
    <row r="17" spans="1:14" s="288" customFormat="1" ht="15" customHeight="1">
      <c r="A17" s="63"/>
      <c r="B17" s="47"/>
      <c r="C17" s="287"/>
      <c r="D17" s="287"/>
      <c r="E17" s="287"/>
      <c r="F17" s="208" t="s">
        <v>633</v>
      </c>
      <c r="G17" s="67"/>
      <c r="H17" s="307">
        <v>33.334587046815614</v>
      </c>
      <c r="I17" s="307">
        <v>24.217808884917105</v>
      </c>
      <c r="J17" s="307">
        <v>24.462182054543728</v>
      </c>
      <c r="K17" s="307">
        <v>24.709021105634573</v>
      </c>
      <c r="L17" s="307">
        <v>24.958350920509595</v>
      </c>
      <c r="M17" s="307">
        <v>25.210196632567264</v>
      </c>
      <c r="N17" s="22"/>
    </row>
    <row r="18" spans="1:14" ht="15" customHeight="1">
      <c r="A18" s="44">
        <v>13</v>
      </c>
      <c r="B18" s="47"/>
      <c r="C18" s="318"/>
      <c r="D18" s="318"/>
      <c r="E18" s="123"/>
      <c r="F18" s="208" t="s">
        <v>597</v>
      </c>
      <c r="G18" s="126"/>
      <c r="H18" s="307">
        <v>1637</v>
      </c>
      <c r="I18" s="307">
        <v>1694.8800206123335</v>
      </c>
      <c r="J18" s="307">
        <v>1711.982443244458</v>
      </c>
      <c r="K18" s="307">
        <v>1729.2574402513644</v>
      </c>
      <c r="L18" s="307">
        <v>1746.7067530187896</v>
      </c>
      <c r="M18" s="307">
        <v>1764.332140504165</v>
      </c>
      <c r="N18" s="22"/>
    </row>
    <row r="19" spans="1:14" ht="15" customHeight="1">
      <c r="A19" s="44">
        <v>14</v>
      </c>
      <c r="B19" s="47"/>
      <c r="C19" s="318"/>
      <c r="D19" s="318"/>
      <c r="E19" s="123"/>
      <c r="F19" s="208" t="s">
        <v>598</v>
      </c>
      <c r="G19" s="126"/>
      <c r="H19" s="307">
        <v>142</v>
      </c>
      <c r="I19" s="307">
        <v>142.15515925449614</v>
      </c>
      <c r="J19" s="307">
        <v>143.58959566494423</v>
      </c>
      <c r="K19" s="307">
        <v>145.03850645554434</v>
      </c>
      <c r="L19" s="307">
        <v>146.50203768204298</v>
      </c>
      <c r="M19" s="307">
        <v>147.98033687398254</v>
      </c>
      <c r="N19" s="22"/>
    </row>
    <row r="20" spans="1:14" ht="15" customHeight="1">
      <c r="A20" s="44">
        <v>15</v>
      </c>
      <c r="B20" s="47"/>
      <c r="C20" s="318"/>
      <c r="D20" s="318"/>
      <c r="E20" s="123"/>
      <c r="F20" s="208" t="s">
        <v>599</v>
      </c>
      <c r="G20" s="126"/>
      <c r="H20" s="307">
        <v>10</v>
      </c>
      <c r="I20" s="307">
        <v>10</v>
      </c>
      <c r="J20" s="307">
        <v>10.10090639115532</v>
      </c>
      <c r="K20" s="307">
        <v>10.202830992288238</v>
      </c>
      <c r="L20" s="307">
        <v>10.305784077788184</v>
      </c>
      <c r="M20" s="307">
        <v>10.40977602571974</v>
      </c>
      <c r="N20" s="22"/>
    </row>
    <row r="21" spans="1:14" ht="15" customHeight="1" thickBot="1">
      <c r="A21" s="44">
        <v>16</v>
      </c>
      <c r="B21" s="47"/>
      <c r="C21" s="318"/>
      <c r="D21" s="318"/>
      <c r="E21" s="123"/>
      <c r="F21" s="208" t="s">
        <v>600</v>
      </c>
      <c r="G21" s="126"/>
      <c r="H21" s="307">
        <v>6</v>
      </c>
      <c r="I21" s="307">
        <v>6</v>
      </c>
      <c r="J21" s="307">
        <v>6</v>
      </c>
      <c r="K21" s="307">
        <v>6</v>
      </c>
      <c r="L21" s="307">
        <v>6</v>
      </c>
      <c r="M21" s="307">
        <v>6</v>
      </c>
      <c r="N21" s="22"/>
    </row>
    <row r="22" spans="1:14" ht="15" customHeight="1" thickBot="1">
      <c r="A22" s="44">
        <v>17</v>
      </c>
      <c r="B22" s="47"/>
      <c r="C22" s="123"/>
      <c r="D22" s="123"/>
      <c r="E22" s="121" t="s">
        <v>68</v>
      </c>
      <c r="F22" s="192"/>
      <c r="G22" s="126"/>
      <c r="H22" s="200">
        <f t="shared" ref="H22:M22" si="0">SUM(H12:H21)</f>
        <v>32833.334587046818</v>
      </c>
      <c r="I22" s="200">
        <f t="shared" si="0"/>
        <v>33164.643917324225</v>
      </c>
      <c r="J22" s="200">
        <f t="shared" si="0"/>
        <v>33499.235826654382</v>
      </c>
      <c r="K22" s="200">
        <f t="shared" si="0"/>
        <v>33837.203982192557</v>
      </c>
      <c r="L22" s="200">
        <f t="shared" si="0"/>
        <v>34178.582452420807</v>
      </c>
      <c r="M22" s="200">
        <f t="shared" si="0"/>
        <v>34523.405649593944</v>
      </c>
      <c r="N22" s="22"/>
    </row>
    <row r="23" spans="1:14">
      <c r="A23" s="44">
        <v>18</v>
      </c>
      <c r="B23" s="47"/>
      <c r="C23" s="123"/>
      <c r="D23" s="123"/>
      <c r="E23" s="123"/>
      <c r="F23" s="108" t="s">
        <v>249</v>
      </c>
      <c r="G23" s="126"/>
      <c r="H23" s="122"/>
      <c r="I23" s="122"/>
      <c r="J23" s="126"/>
      <c r="K23" s="122"/>
      <c r="L23" s="122"/>
      <c r="M23" s="122"/>
      <c r="N23" s="22"/>
    </row>
    <row r="24" spans="1:14" ht="15.75">
      <c r="A24" s="44">
        <v>19</v>
      </c>
      <c r="B24" s="47"/>
      <c r="C24" s="123"/>
      <c r="D24" s="119" t="s">
        <v>493</v>
      </c>
      <c r="E24" s="123"/>
      <c r="F24" s="123"/>
      <c r="G24" s="126"/>
      <c r="H24" s="122"/>
      <c r="I24" s="122"/>
      <c r="J24" s="126"/>
      <c r="K24" s="122"/>
      <c r="L24" s="122"/>
      <c r="M24" s="122"/>
      <c r="N24" s="22"/>
    </row>
    <row r="25" spans="1:14" ht="15" customHeight="1">
      <c r="A25" s="44">
        <v>20</v>
      </c>
      <c r="B25" s="47"/>
      <c r="C25" s="123"/>
      <c r="D25" s="123"/>
      <c r="E25" s="123"/>
      <c r="F25" s="123" t="s">
        <v>291</v>
      </c>
      <c r="G25" s="126"/>
      <c r="H25" s="307">
        <v>225</v>
      </c>
      <c r="I25" s="307">
        <f>H25+121</f>
        <v>346</v>
      </c>
      <c r="J25" s="307">
        <f>I25+121</f>
        <v>467</v>
      </c>
      <c r="K25" s="307">
        <f>J25+121</f>
        <v>588</v>
      </c>
      <c r="L25" s="307">
        <f>K25+121</f>
        <v>709</v>
      </c>
      <c r="M25" s="307">
        <f>L25+121</f>
        <v>830</v>
      </c>
      <c r="N25" s="22"/>
    </row>
    <row r="26" spans="1:14" ht="15" customHeight="1">
      <c r="A26" s="44">
        <v>21</v>
      </c>
      <c r="B26" s="47"/>
      <c r="C26" s="123"/>
      <c r="D26" s="123"/>
      <c r="E26" s="123"/>
      <c r="F26" s="226" t="s">
        <v>571</v>
      </c>
      <c r="G26" s="126"/>
      <c r="H26" s="307">
        <v>0.52500000000000002</v>
      </c>
      <c r="I26" s="307">
        <f>H26</f>
        <v>0.52500000000000002</v>
      </c>
      <c r="J26" s="307">
        <f>I26</f>
        <v>0.52500000000000002</v>
      </c>
      <c r="K26" s="307">
        <f>J26</f>
        <v>0.52500000000000002</v>
      </c>
      <c r="L26" s="307">
        <f>K26</f>
        <v>0.52500000000000002</v>
      </c>
      <c r="M26" s="307">
        <f>L26</f>
        <v>0.52500000000000002</v>
      </c>
      <c r="N26" s="22"/>
    </row>
    <row r="27" spans="1:14" ht="29.25" customHeight="1">
      <c r="A27" s="44">
        <v>22</v>
      </c>
      <c r="B27" s="47"/>
      <c r="C27" s="111" t="s">
        <v>499</v>
      </c>
      <c r="D27" s="122"/>
      <c r="E27" s="126"/>
      <c r="F27" s="126"/>
      <c r="G27" s="126"/>
      <c r="H27" s="330"/>
      <c r="I27" s="330"/>
      <c r="J27" s="330"/>
      <c r="K27" s="330"/>
      <c r="L27" s="330"/>
      <c r="M27" s="330"/>
      <c r="N27" s="22"/>
    </row>
    <row r="28" spans="1:14" ht="12.75" customHeight="1">
      <c r="A28" s="44">
        <v>23</v>
      </c>
      <c r="B28" s="47"/>
      <c r="C28" s="123"/>
      <c r="D28" s="123"/>
      <c r="E28" s="123"/>
      <c r="F28" s="134"/>
      <c r="G28" s="126"/>
      <c r="H28" s="146" t="s">
        <v>239</v>
      </c>
      <c r="I28" s="146" t="s">
        <v>456</v>
      </c>
      <c r="J28" s="146" t="s">
        <v>457</v>
      </c>
      <c r="K28" s="146" t="s">
        <v>458</v>
      </c>
      <c r="L28" s="146" t="s">
        <v>459</v>
      </c>
      <c r="M28" s="146" t="s">
        <v>460</v>
      </c>
      <c r="N28" s="22"/>
    </row>
    <row r="29" spans="1:14" ht="15.75">
      <c r="A29" s="44">
        <v>24</v>
      </c>
      <c r="B29" s="47"/>
      <c r="C29" s="123"/>
      <c r="D29" s="119" t="s">
        <v>292</v>
      </c>
      <c r="E29" s="123"/>
      <c r="F29" s="123"/>
      <c r="G29" s="220" t="str">
        <f>IF(ISNUMBER(CoverSheet!$C$12),"for year ended","")</f>
        <v>for year ended</v>
      </c>
      <c r="H29" s="147">
        <f>IF(ISNUMBER(CoverSheet!$C$12),DATE(YEAR(CoverSheet!$C$12),MONTH(CoverSheet!$C$12),DAY(CoverSheet!$C$12))-1,"")</f>
        <v>43190</v>
      </c>
      <c r="I29" s="147">
        <f>IF(ISNUMBER(CoverSheet!$C$12),DATE(YEAR(CoverSheet!$C$12)+1,MONTH(CoverSheet!$C$12),DAY(CoverSheet!$C$12))-1,"")</f>
        <v>43555</v>
      </c>
      <c r="J29" s="147">
        <f>IF(ISNUMBER(CoverSheet!$C$12),DATE(YEAR(CoverSheet!$C$12)+2,MONTH(CoverSheet!$C$12),DAY(CoverSheet!$C$12))-1,"")</f>
        <v>43921</v>
      </c>
      <c r="K29" s="147">
        <f>IF(ISNUMBER(CoverSheet!$C$12),DATE(YEAR(CoverSheet!$C$12)+3,MONTH(CoverSheet!$C$12),DAY(CoverSheet!$C$12))-1,"")</f>
        <v>44286</v>
      </c>
      <c r="L29" s="147">
        <f>IF(ISNUMBER(CoverSheet!$C$12),DATE(YEAR(CoverSheet!$C$12)+4,MONTH(CoverSheet!$C$12),DAY(CoverSheet!$C$12))-1,"")</f>
        <v>44651</v>
      </c>
      <c r="M29" s="147">
        <f>IF(ISNUMBER(CoverSheet!$C$12),DATE(YEAR(CoverSheet!$C$12)+5,MONTH(CoverSheet!$C$12),DAY(CoverSheet!$C$12))-1,"")</f>
        <v>45016</v>
      </c>
      <c r="N29" s="21"/>
    </row>
    <row r="30" spans="1:14" ht="15" customHeight="1">
      <c r="A30" s="44">
        <v>25</v>
      </c>
      <c r="B30" s="47"/>
      <c r="C30" s="123"/>
      <c r="D30" s="123"/>
      <c r="E30" s="123"/>
      <c r="F30" s="123" t="s">
        <v>73</v>
      </c>
      <c r="G30" s="67"/>
      <c r="H30" s="307">
        <v>133.94999999999999</v>
      </c>
      <c r="I30" s="307">
        <v>148.66999999999999</v>
      </c>
      <c r="J30" s="307">
        <v>166.87</v>
      </c>
      <c r="K30" s="307">
        <v>180.98</v>
      </c>
      <c r="L30" s="307">
        <v>184.4</v>
      </c>
      <c r="M30" s="307">
        <v>187.32</v>
      </c>
      <c r="N30" s="21"/>
    </row>
    <row r="31" spans="1:14" ht="15" customHeight="1" thickBot="1">
      <c r="A31" s="44">
        <v>26</v>
      </c>
      <c r="B31" s="47"/>
      <c r="C31" s="123"/>
      <c r="D31" s="125" t="s">
        <v>5</v>
      </c>
      <c r="E31" s="123"/>
      <c r="F31" s="123" t="s">
        <v>494</v>
      </c>
      <c r="G31" s="126"/>
      <c r="H31" s="193">
        <v>6.5040399999999998</v>
      </c>
      <c r="I31" s="193">
        <v>6.5040399999999998</v>
      </c>
      <c r="J31" s="193">
        <v>6.5040399999999998</v>
      </c>
      <c r="K31" s="193">
        <v>6.5040399999999998</v>
      </c>
      <c r="L31" s="193">
        <v>6.5040399999999998</v>
      </c>
      <c r="M31" s="193">
        <v>6.5040399999999998</v>
      </c>
      <c r="N31" s="21"/>
    </row>
    <row r="32" spans="1:14" ht="15" customHeight="1" thickBot="1">
      <c r="A32" s="44">
        <v>27</v>
      </c>
      <c r="B32" s="47"/>
      <c r="C32" s="123"/>
      <c r="D32" s="125"/>
      <c r="E32" s="65" t="s">
        <v>467</v>
      </c>
      <c r="F32" s="123"/>
      <c r="G32" s="126"/>
      <c r="H32" s="200">
        <f t="shared" ref="H32:M32" si="1">H30+H31</f>
        <v>140.45403999999999</v>
      </c>
      <c r="I32" s="200">
        <f t="shared" si="1"/>
        <v>155.17403999999999</v>
      </c>
      <c r="J32" s="200">
        <f t="shared" si="1"/>
        <v>173.37404000000001</v>
      </c>
      <c r="K32" s="200">
        <f t="shared" si="1"/>
        <v>187.48403999999999</v>
      </c>
      <c r="L32" s="200">
        <f t="shared" si="1"/>
        <v>190.90404000000001</v>
      </c>
      <c r="M32" s="200">
        <f t="shared" si="1"/>
        <v>193.82404</v>
      </c>
      <c r="N32" s="21"/>
    </row>
    <row r="33" spans="1:14" ht="15" customHeight="1" thickBot="1">
      <c r="A33" s="44">
        <v>28</v>
      </c>
      <c r="B33" s="47"/>
      <c r="C33" s="123"/>
      <c r="D33" s="125" t="s">
        <v>4</v>
      </c>
      <c r="E33" s="123"/>
      <c r="F33" s="123" t="s">
        <v>74</v>
      </c>
      <c r="G33" s="126"/>
      <c r="H33" s="193">
        <v>0</v>
      </c>
      <c r="I33" s="193">
        <v>0</v>
      </c>
      <c r="J33" s="193">
        <v>0</v>
      </c>
      <c r="K33" s="193">
        <v>0</v>
      </c>
      <c r="L33" s="193">
        <v>0</v>
      </c>
      <c r="M33" s="193">
        <v>0</v>
      </c>
      <c r="N33" s="21"/>
    </row>
    <row r="34" spans="1:14" ht="15" customHeight="1" thickBot="1">
      <c r="A34" s="44">
        <v>29</v>
      </c>
      <c r="B34" s="47"/>
      <c r="C34" s="123"/>
      <c r="D34" s="123"/>
      <c r="E34" s="65" t="s">
        <v>489</v>
      </c>
      <c r="F34" s="123"/>
      <c r="G34" s="126"/>
      <c r="H34" s="200">
        <f t="shared" ref="H34:M34" si="2">H32-H33</f>
        <v>140.45403999999999</v>
      </c>
      <c r="I34" s="200">
        <f t="shared" si="2"/>
        <v>155.17403999999999</v>
      </c>
      <c r="J34" s="200">
        <f t="shared" si="2"/>
        <v>173.37404000000001</v>
      </c>
      <c r="K34" s="200">
        <f t="shared" si="2"/>
        <v>187.48403999999999</v>
      </c>
      <c r="L34" s="200">
        <f t="shared" si="2"/>
        <v>190.90404000000001</v>
      </c>
      <c r="M34" s="200">
        <f t="shared" si="2"/>
        <v>193.82404</v>
      </c>
      <c r="N34" s="21"/>
    </row>
    <row r="35" spans="1:14" ht="30" customHeight="1">
      <c r="A35" s="44">
        <v>30</v>
      </c>
      <c r="B35" s="47"/>
      <c r="C35" s="123"/>
      <c r="D35" s="119" t="s">
        <v>301</v>
      </c>
      <c r="E35" s="123"/>
      <c r="F35" s="123"/>
      <c r="G35" s="126"/>
      <c r="H35" s="126"/>
      <c r="I35" s="126"/>
      <c r="J35" s="126"/>
      <c r="K35" s="126"/>
      <c r="L35" s="126"/>
      <c r="M35" s="126"/>
      <c r="N35" s="21"/>
    </row>
    <row r="36" spans="1:14" ht="15" customHeight="1">
      <c r="A36" s="44">
        <v>31</v>
      </c>
      <c r="B36" s="47"/>
      <c r="C36" s="123"/>
      <c r="D36" s="123"/>
      <c r="E36" s="123"/>
      <c r="F36" s="123" t="s">
        <v>75</v>
      </c>
      <c r="G36" s="126"/>
      <c r="H36" s="307">
        <v>853.44327185025702</v>
      </c>
      <c r="I36" s="307">
        <v>871.11959377538528</v>
      </c>
      <c r="J36" s="307">
        <v>888.79591570051377</v>
      </c>
      <c r="K36" s="307">
        <v>906.47223762564215</v>
      </c>
      <c r="L36" s="307">
        <v>924.14855955077053</v>
      </c>
      <c r="M36" s="307">
        <v>942.16957196263593</v>
      </c>
      <c r="N36" s="21"/>
    </row>
    <row r="37" spans="1:14" ht="15" customHeight="1">
      <c r="A37" s="44">
        <v>32</v>
      </c>
      <c r="B37" s="47"/>
      <c r="C37" s="123"/>
      <c r="D37" s="125" t="s">
        <v>4</v>
      </c>
      <c r="E37" s="123"/>
      <c r="F37" s="123" t="s">
        <v>76</v>
      </c>
      <c r="G37" s="126"/>
      <c r="H37" s="307">
        <v>5.6802993174365053</v>
      </c>
      <c r="I37" s="307">
        <v>5.8004366348730105</v>
      </c>
      <c r="J37" s="307">
        <v>5.920573952309514</v>
      </c>
      <c r="K37" s="307">
        <v>6.0407112697460192</v>
      </c>
      <c r="L37" s="307">
        <v>6.1608485871825245</v>
      </c>
      <c r="M37" s="307">
        <v>6.2809859046190297</v>
      </c>
      <c r="N37" s="21"/>
    </row>
    <row r="38" spans="1:14" ht="15" customHeight="1">
      <c r="A38" s="44">
        <v>33</v>
      </c>
      <c r="B38" s="47"/>
      <c r="C38" s="123"/>
      <c r="D38" s="125" t="s">
        <v>5</v>
      </c>
      <c r="E38" s="123"/>
      <c r="F38" s="123" t="s">
        <v>495</v>
      </c>
      <c r="G38" s="126"/>
      <c r="H38" s="307">
        <v>13.048253718893116</v>
      </c>
      <c r="I38" s="307">
        <v>13.324221957786232</v>
      </c>
      <c r="J38" s="307">
        <v>13.600190196679346</v>
      </c>
      <c r="K38" s="307">
        <v>13.876158435572462</v>
      </c>
      <c r="L38" s="307">
        <v>14.152126674465578</v>
      </c>
      <c r="M38" s="307">
        <v>14.428094913358693</v>
      </c>
      <c r="N38" s="21"/>
    </row>
    <row r="39" spans="1:14" ht="15" customHeight="1" thickBot="1">
      <c r="A39" s="44">
        <v>34</v>
      </c>
      <c r="B39" s="47"/>
      <c r="C39" s="123"/>
      <c r="D39" s="125" t="s">
        <v>4</v>
      </c>
      <c r="E39" s="123"/>
      <c r="F39" s="123" t="s">
        <v>77</v>
      </c>
      <c r="G39" s="126"/>
      <c r="H39" s="307">
        <v>0</v>
      </c>
      <c r="I39" s="307">
        <v>0</v>
      </c>
      <c r="J39" s="307">
        <v>0</v>
      </c>
      <c r="K39" s="307">
        <v>0</v>
      </c>
      <c r="L39" s="307">
        <v>0</v>
      </c>
      <c r="M39" s="307">
        <v>0</v>
      </c>
      <c r="N39" s="21"/>
    </row>
    <row r="40" spans="1:14" ht="15" customHeight="1" thickBot="1">
      <c r="A40" s="63">
        <v>35</v>
      </c>
      <c r="B40" s="47"/>
      <c r="C40" s="123"/>
      <c r="D40" s="123"/>
      <c r="E40" s="65" t="s">
        <v>500</v>
      </c>
      <c r="F40" s="123"/>
      <c r="G40" s="126"/>
      <c r="H40" s="200">
        <f t="shared" ref="H40:M40" si="3">H36-H37+H38-H39</f>
        <v>860.81122625171361</v>
      </c>
      <c r="I40" s="200">
        <f t="shared" si="3"/>
        <v>878.64337909829851</v>
      </c>
      <c r="J40" s="200">
        <f t="shared" si="3"/>
        <v>896.47553194488364</v>
      </c>
      <c r="K40" s="200">
        <f t="shared" si="3"/>
        <v>914.30768479146866</v>
      </c>
      <c r="L40" s="200">
        <f t="shared" si="3"/>
        <v>932.13983763805356</v>
      </c>
      <c r="M40" s="200">
        <f t="shared" si="3"/>
        <v>950.3166809713756</v>
      </c>
      <c r="N40" s="21"/>
    </row>
    <row r="41" spans="1:14" s="71" customFormat="1" ht="15" customHeight="1" thickBot="1">
      <c r="A41" s="63">
        <v>36</v>
      </c>
      <c r="B41" s="47"/>
      <c r="C41" s="123"/>
      <c r="D41" s="125" t="s">
        <v>4</v>
      </c>
      <c r="E41" s="123"/>
      <c r="F41" s="123" t="s">
        <v>501</v>
      </c>
      <c r="G41" s="126"/>
      <c r="H41" s="307">
        <v>845.46541854277655</v>
      </c>
      <c r="I41" s="307">
        <v>862.97650499416466</v>
      </c>
      <c r="J41" s="307">
        <v>880.48759144555299</v>
      </c>
      <c r="K41" s="307">
        <v>897.99867789694133</v>
      </c>
      <c r="L41" s="307">
        <v>915.50976434832967</v>
      </c>
      <c r="M41" s="307">
        <v>933.36231917406587</v>
      </c>
      <c r="N41" s="21"/>
    </row>
    <row r="42" spans="1:14" s="71" customFormat="1" ht="15" customHeight="1" thickBot="1">
      <c r="A42" s="63">
        <v>37</v>
      </c>
      <c r="B42" s="47"/>
      <c r="C42" s="123"/>
      <c r="D42" s="123"/>
      <c r="E42" s="65" t="s">
        <v>502</v>
      </c>
      <c r="F42" s="123"/>
      <c r="G42" s="126"/>
      <c r="H42" s="200">
        <f t="shared" ref="H42:M42" si="4">H40-H41</f>
        <v>15.345807708937059</v>
      </c>
      <c r="I42" s="200">
        <f t="shared" si="4"/>
        <v>15.666874104133854</v>
      </c>
      <c r="J42" s="200">
        <f t="shared" si="4"/>
        <v>15.987940499330648</v>
      </c>
      <c r="K42" s="200">
        <f t="shared" si="4"/>
        <v>16.309006894527329</v>
      </c>
      <c r="L42" s="200">
        <f t="shared" si="4"/>
        <v>16.630073289723896</v>
      </c>
      <c r="M42" s="200">
        <f t="shared" si="4"/>
        <v>16.95436179730973</v>
      </c>
      <c r="N42" s="21"/>
    </row>
    <row r="43" spans="1:14" ht="12.75" customHeight="1" thickBot="1">
      <c r="A43" s="63">
        <v>38</v>
      </c>
      <c r="B43" s="47"/>
      <c r="C43" s="123"/>
      <c r="D43" s="123"/>
      <c r="E43" s="123"/>
      <c r="F43" s="123"/>
      <c r="G43" s="126"/>
      <c r="H43" s="126"/>
      <c r="I43" s="126"/>
      <c r="J43" s="126"/>
      <c r="K43" s="126"/>
      <c r="L43" s="126"/>
      <c r="M43" s="126"/>
      <c r="N43" s="21"/>
    </row>
    <row r="44" spans="1:14" ht="15" customHeight="1" thickBot="1">
      <c r="A44" s="63">
        <v>39</v>
      </c>
      <c r="B44" s="47"/>
      <c r="C44" s="123"/>
      <c r="D44" s="123"/>
      <c r="E44" s="65" t="s">
        <v>78</v>
      </c>
      <c r="F44" s="123"/>
      <c r="G44" s="126"/>
      <c r="H44" s="203">
        <f t="shared" ref="H44:M44" si="5">IF(H34&lt;&gt;0,H40/(H34*8760)*1000,0)</f>
        <v>0.69963186333573713</v>
      </c>
      <c r="I44" s="203">
        <f t="shared" si="5"/>
        <v>0.64638231758887388</v>
      </c>
      <c r="J44" s="203">
        <f t="shared" si="5"/>
        <v>0.59026939379981602</v>
      </c>
      <c r="K44" s="203">
        <f t="shared" si="5"/>
        <v>0.5567035112856622</v>
      </c>
      <c r="L44" s="203">
        <f t="shared" si="5"/>
        <v>0.5573934279474545</v>
      </c>
      <c r="M44" s="203">
        <f t="shared" si="5"/>
        <v>0.55970167261137493</v>
      </c>
      <c r="N44" s="21"/>
    </row>
    <row r="45" spans="1:14" s="71" customFormat="1" ht="15" customHeight="1" thickBot="1">
      <c r="A45" s="63">
        <v>40</v>
      </c>
      <c r="B45" s="47"/>
      <c r="C45" s="123"/>
      <c r="D45" s="123"/>
      <c r="E45" s="65" t="s">
        <v>503</v>
      </c>
      <c r="F45" s="123"/>
      <c r="G45" s="126"/>
      <c r="H45" s="204">
        <f t="shared" ref="H45:M45" si="6">IF(H40=0,"-",H42/H40)</f>
        <v>1.7827146348634776E-2</v>
      </c>
      <c r="I45" s="204">
        <f t="shared" si="6"/>
        <v>1.7830754179485049E-2</v>
      </c>
      <c r="J45" s="204">
        <f t="shared" si="6"/>
        <v>1.7834218480726593E-2</v>
      </c>
      <c r="K45" s="204">
        <f t="shared" si="6"/>
        <v>1.7837547650326288E-2</v>
      </c>
      <c r="L45" s="204">
        <f t="shared" si="6"/>
        <v>1.7840749443627246E-2</v>
      </c>
      <c r="M45" s="204">
        <f t="shared" si="6"/>
        <v>1.7840749443627214E-2</v>
      </c>
      <c r="N45" s="21"/>
    </row>
    <row r="46" spans="1:14">
      <c r="A46" s="23"/>
      <c r="B46" s="57"/>
      <c r="C46" s="24"/>
      <c r="D46" s="24"/>
      <c r="E46" s="24"/>
      <c r="F46" s="24"/>
      <c r="G46" s="24"/>
      <c r="H46" s="24"/>
      <c r="I46" s="24"/>
      <c r="J46" s="24"/>
      <c r="K46" s="24"/>
      <c r="L46" s="24"/>
      <c r="M46" s="24"/>
      <c r="N46" s="25"/>
    </row>
  </sheetData>
  <sheetProtection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7:M27"/>
    <mergeCell ref="C19:D19"/>
    <mergeCell ref="C20:D20"/>
    <mergeCell ref="K2:M2"/>
    <mergeCell ref="K3:M3"/>
    <mergeCell ref="C21:D21"/>
    <mergeCell ref="C12:D12"/>
    <mergeCell ref="C18:D18"/>
    <mergeCell ref="H8:M8"/>
    <mergeCell ref="A5:M5"/>
    <mergeCell ref="H7:M7"/>
  </mergeCells>
  <dataValidations count="1">
    <dataValidation allowBlank="1" showInputMessage="1" showErrorMessage="1" prompt="Please enter text" sqref="F12:F21"/>
  </dataValidations>
  <pageMargins left="0.7" right="0.7" top="0.75" bottom="0.75" header="0.3" footer="0.3"/>
  <pageSetup paperSize="9" scale="53"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zoomScaleNormal="100" zoomScaleSheetLayoutView="100" workbookViewId="0">
      <selection activeCell="P30" sqref="P30"/>
    </sheetView>
  </sheetViews>
  <sheetFormatPr defaultRowHeight="12.75"/>
  <cols>
    <col min="1" max="1" width="4.5703125" style="17" customWidth="1"/>
    <col min="2" max="2" width="3.28515625" style="17" customWidth="1"/>
    <col min="3" max="3" width="6.140625" style="17" customWidth="1"/>
    <col min="4" max="5" width="2.28515625" style="17" customWidth="1"/>
    <col min="6" max="6" width="41.5703125" style="17" customWidth="1"/>
    <col min="7" max="7" width="30.42578125" style="17" customWidth="1"/>
    <col min="8" max="13" width="16.140625" style="17" customWidth="1"/>
    <col min="14" max="14" width="1.7109375" style="17" customWidth="1"/>
    <col min="15" max="16384" width="9.140625" style="17"/>
  </cols>
  <sheetData>
    <row r="1" spans="1:14" ht="15" customHeight="1">
      <c r="A1" s="31"/>
      <c r="B1" s="32"/>
      <c r="C1" s="32"/>
      <c r="D1" s="32"/>
      <c r="E1" s="32"/>
      <c r="F1" s="32"/>
      <c r="G1" s="32"/>
      <c r="H1" s="32"/>
      <c r="I1" s="32"/>
      <c r="J1" s="32"/>
      <c r="K1" s="32"/>
      <c r="L1" s="32"/>
      <c r="M1" s="32"/>
      <c r="N1" s="33"/>
    </row>
    <row r="2" spans="1:14" ht="18" customHeight="1">
      <c r="A2" s="34"/>
      <c r="B2" s="81"/>
      <c r="C2" s="81"/>
      <c r="D2" s="81"/>
      <c r="E2" s="81"/>
      <c r="F2" s="81"/>
      <c r="G2" s="81"/>
      <c r="H2" s="81"/>
      <c r="I2" s="29"/>
      <c r="J2" s="45" t="s">
        <v>7</v>
      </c>
      <c r="K2" s="324" t="str">
        <f>IF(NOT(ISBLANK(CoverSheet!$C$8)),CoverSheet!$C$8,"")</f>
        <v>Alpine Energy Limited</v>
      </c>
      <c r="L2" s="324"/>
      <c r="M2" s="324"/>
      <c r="N2" s="26"/>
    </row>
    <row r="3" spans="1:14" ht="18" customHeight="1">
      <c r="A3" s="34"/>
      <c r="B3" s="81"/>
      <c r="C3" s="81"/>
      <c r="D3" s="81"/>
      <c r="E3" s="81"/>
      <c r="F3" s="81"/>
      <c r="G3" s="81"/>
      <c r="H3" s="81"/>
      <c r="I3" s="29"/>
      <c r="J3" s="45" t="s">
        <v>238</v>
      </c>
      <c r="K3" s="325" t="str">
        <f>IF(ISNUMBER(CoverSheet!$C$12),TEXT(CoverSheet!$C$12,"_([$-1409]d mmmm yyyy;_(@")&amp;" –"&amp;TEXT(DATE(YEAR(CoverSheet!$C$12)+10,MONTH(CoverSheet!$C$12),DAY(CoverSheet!$C$12)-1),"_([$-1409]d mmmm yyyy;_(@"),"")</f>
        <v xml:space="preserve"> 1 April 2018 – 31 March 2028</v>
      </c>
      <c r="L3" s="325"/>
      <c r="M3" s="325"/>
      <c r="N3" s="26"/>
    </row>
    <row r="4" spans="1:14" ht="18" customHeight="1">
      <c r="A4" s="82"/>
      <c r="B4" s="81"/>
      <c r="C4" s="81"/>
      <c r="D4" s="81"/>
      <c r="E4" s="81"/>
      <c r="F4" s="81"/>
      <c r="G4" s="81"/>
      <c r="H4" s="81"/>
      <c r="I4" s="43"/>
      <c r="J4" s="45" t="s">
        <v>70</v>
      </c>
      <c r="K4" s="331"/>
      <c r="L4" s="331"/>
      <c r="M4" s="331"/>
      <c r="N4" s="26"/>
    </row>
    <row r="5" spans="1:14" s="86" customFormat="1" ht="21">
      <c r="A5" s="91" t="s">
        <v>427</v>
      </c>
      <c r="B5" s="87"/>
      <c r="C5" s="87"/>
      <c r="D5" s="87"/>
      <c r="E5" s="87"/>
      <c r="F5" s="87"/>
      <c r="G5" s="87"/>
      <c r="H5" s="87"/>
      <c r="I5" s="43"/>
      <c r="J5" s="45"/>
      <c r="K5" s="45"/>
      <c r="L5" s="45"/>
      <c r="M5" s="45"/>
      <c r="N5" s="26"/>
    </row>
    <row r="6" spans="1:14" s="19" customFormat="1" ht="33" customHeight="1">
      <c r="A6" s="332" t="s">
        <v>504</v>
      </c>
      <c r="B6" s="333"/>
      <c r="C6" s="333"/>
      <c r="D6" s="333"/>
      <c r="E6" s="333"/>
      <c r="F6" s="333"/>
      <c r="G6" s="333"/>
      <c r="H6" s="333"/>
      <c r="I6" s="333"/>
      <c r="J6" s="333"/>
      <c r="K6" s="333"/>
      <c r="L6" s="333"/>
      <c r="M6" s="333"/>
      <c r="N6" s="46"/>
    </row>
    <row r="7" spans="1:14" ht="15" customHeight="1">
      <c r="A7" s="39" t="s">
        <v>536</v>
      </c>
      <c r="B7" s="59"/>
      <c r="C7" s="36"/>
      <c r="D7" s="81"/>
      <c r="E7" s="81"/>
      <c r="F7" s="81"/>
      <c r="G7" s="81"/>
      <c r="H7" s="81"/>
      <c r="I7" s="81"/>
      <c r="J7" s="81"/>
      <c r="K7" s="81"/>
      <c r="L7" s="81"/>
      <c r="M7" s="81"/>
      <c r="N7" s="26"/>
    </row>
    <row r="8" spans="1:14" ht="14.25" customHeight="1">
      <c r="A8" s="63">
        <v>8</v>
      </c>
      <c r="B8" s="83"/>
      <c r="C8" s="80"/>
      <c r="D8" s="80"/>
      <c r="E8" s="80"/>
      <c r="F8" s="80"/>
      <c r="G8" s="35"/>
      <c r="H8" s="35" t="s">
        <v>239</v>
      </c>
      <c r="I8" s="35" t="s">
        <v>456</v>
      </c>
      <c r="J8" s="35" t="s">
        <v>457</v>
      </c>
      <c r="K8" s="35" t="s">
        <v>458</v>
      </c>
      <c r="L8" s="35" t="s">
        <v>459</v>
      </c>
      <c r="M8" s="35" t="s">
        <v>460</v>
      </c>
      <c r="N8" s="38"/>
    </row>
    <row r="9" spans="1:14" ht="12.75" customHeight="1">
      <c r="A9" s="63">
        <v>9</v>
      </c>
      <c r="B9" s="80"/>
      <c r="C9" s="27"/>
      <c r="D9" s="80"/>
      <c r="E9" s="65"/>
      <c r="F9" s="84"/>
      <c r="G9" s="220" t="str">
        <f>IF(ISNUMBER(CoverSheet!$C$12),"for year ended","")</f>
        <v>for year ended</v>
      </c>
      <c r="H9" s="53">
        <f>IF(ISNUMBER(CoverSheet!$C$12),DATE(YEAR(CoverSheet!$C$12),MONTH(CoverSheet!$C$12),DAY(CoverSheet!$C$12))-1,"")</f>
        <v>43190</v>
      </c>
      <c r="I9" s="53">
        <f>IF(ISNUMBER(CoverSheet!$C$12),DATE(YEAR(CoverSheet!$C$12)+1,MONTH(CoverSheet!$C$12),DAY(CoverSheet!$C$12))-1,"")</f>
        <v>43555</v>
      </c>
      <c r="J9" s="53">
        <f>IF(ISNUMBER(CoverSheet!$C$12),DATE(YEAR(CoverSheet!$C$12)+2,MONTH(CoverSheet!$C$12),DAY(CoverSheet!$C$12))-1,"")</f>
        <v>43921</v>
      </c>
      <c r="K9" s="53">
        <f>IF(ISNUMBER(CoverSheet!$C$12),DATE(YEAR(CoverSheet!$C$12)+3,MONTH(CoverSheet!$C$12),DAY(CoverSheet!$C$12))-1,"")</f>
        <v>44286</v>
      </c>
      <c r="L9" s="53">
        <f>IF(ISNUMBER(CoverSheet!$C$12),DATE(YEAR(CoverSheet!$C$12)+4,MONTH(CoverSheet!$C$12),DAY(CoverSheet!$C$12))-1,"")</f>
        <v>44651</v>
      </c>
      <c r="M9" s="53">
        <f>IF(ISNUMBER(CoverSheet!$C$12),DATE(YEAR(CoverSheet!$C$12)+5,MONTH(CoverSheet!$C$12),DAY(CoverSheet!$C$12))-1,"")</f>
        <v>45016</v>
      </c>
      <c r="N9" s="21"/>
    </row>
    <row r="10" spans="1:14" s="78" customFormat="1" ht="12.75" customHeight="1">
      <c r="A10" s="63">
        <v>10</v>
      </c>
      <c r="B10" s="80"/>
      <c r="C10" s="27"/>
      <c r="D10" s="80"/>
      <c r="E10" s="65" t="s">
        <v>12</v>
      </c>
      <c r="F10" s="84"/>
      <c r="G10" s="220"/>
      <c r="H10" s="64"/>
      <c r="I10" s="53"/>
      <c r="J10" s="53"/>
      <c r="K10" s="53"/>
      <c r="L10" s="53"/>
      <c r="M10" s="53"/>
      <c r="N10" s="21"/>
    </row>
    <row r="11" spans="1:14" ht="15" customHeight="1">
      <c r="A11" s="63">
        <v>11</v>
      </c>
      <c r="B11" s="80"/>
      <c r="C11" s="37"/>
      <c r="D11" s="80"/>
      <c r="E11" s="84"/>
      <c r="F11" s="84" t="s">
        <v>10</v>
      </c>
      <c r="G11" s="67"/>
      <c r="H11" s="205">
        <v>46.246499999999997</v>
      </c>
      <c r="I11" s="205">
        <v>46.246499999999997</v>
      </c>
      <c r="J11" s="205">
        <v>46.246499999999997</v>
      </c>
      <c r="K11" s="205">
        <v>45.784034999999996</v>
      </c>
      <c r="L11" s="205">
        <v>45.784034999999996</v>
      </c>
      <c r="M11" s="205">
        <v>45.784034999999996</v>
      </c>
      <c r="N11" s="21"/>
    </row>
    <row r="12" spans="1:14" ht="15" customHeight="1">
      <c r="A12" s="63">
        <v>12</v>
      </c>
      <c r="B12" s="80"/>
      <c r="C12" s="37"/>
      <c r="D12" s="80"/>
      <c r="E12" s="84"/>
      <c r="F12" s="84" t="s">
        <v>11</v>
      </c>
      <c r="G12" s="83"/>
      <c r="H12" s="205">
        <v>107.9085</v>
      </c>
      <c r="I12" s="205">
        <v>107.9085</v>
      </c>
      <c r="J12" s="205">
        <v>107.9085</v>
      </c>
      <c r="K12" s="205">
        <v>106.829415</v>
      </c>
      <c r="L12" s="205">
        <v>106.829415</v>
      </c>
      <c r="M12" s="205">
        <v>106.829415</v>
      </c>
      <c r="N12" s="21"/>
    </row>
    <row r="13" spans="1:14" ht="30" customHeight="1">
      <c r="A13" s="63">
        <v>13</v>
      </c>
      <c r="B13" s="80"/>
      <c r="C13" s="84"/>
      <c r="D13" s="80"/>
      <c r="E13" s="65" t="s">
        <v>302</v>
      </c>
      <c r="F13" s="84"/>
      <c r="G13" s="80"/>
      <c r="H13" s="80"/>
      <c r="I13" s="80"/>
      <c r="J13" s="80"/>
      <c r="K13" s="80"/>
      <c r="L13" s="80"/>
      <c r="M13" s="80"/>
      <c r="N13" s="21"/>
    </row>
    <row r="14" spans="1:14" ht="15" customHeight="1">
      <c r="A14" s="63">
        <v>14</v>
      </c>
      <c r="B14" s="80"/>
      <c r="C14" s="37"/>
      <c r="D14" s="80"/>
      <c r="E14" s="84"/>
      <c r="F14" s="84" t="s">
        <v>10</v>
      </c>
      <c r="G14" s="83"/>
      <c r="H14" s="201">
        <v>0.4521</v>
      </c>
      <c r="I14" s="201">
        <v>0.4521</v>
      </c>
      <c r="J14" s="201">
        <v>0.4521</v>
      </c>
      <c r="K14" s="201">
        <v>0.447579</v>
      </c>
      <c r="L14" s="201">
        <v>0.447579</v>
      </c>
      <c r="M14" s="201">
        <v>0.447579</v>
      </c>
      <c r="N14" s="21"/>
    </row>
    <row r="15" spans="1:14" ht="15" customHeight="1">
      <c r="A15" s="63">
        <v>15</v>
      </c>
      <c r="B15" s="80"/>
      <c r="C15" s="37"/>
      <c r="D15" s="80"/>
      <c r="E15" s="84"/>
      <c r="F15" s="84" t="s">
        <v>11</v>
      </c>
      <c r="G15" s="83"/>
      <c r="H15" s="201">
        <v>1.0548999999999999</v>
      </c>
      <c r="I15" s="201">
        <v>1.0548999999999999</v>
      </c>
      <c r="J15" s="201">
        <v>1.0548999999999999</v>
      </c>
      <c r="K15" s="201">
        <v>1.044351</v>
      </c>
      <c r="L15" s="201">
        <v>1.044351</v>
      </c>
      <c r="M15" s="201">
        <v>1.044351</v>
      </c>
      <c r="N15" s="21"/>
    </row>
    <row r="16" spans="1:14">
      <c r="A16" s="23"/>
      <c r="B16" s="24"/>
      <c r="C16" s="24"/>
      <c r="D16" s="24"/>
      <c r="E16" s="24"/>
      <c r="F16" s="24"/>
      <c r="G16" s="24"/>
      <c r="H16" s="24"/>
      <c r="I16" s="24"/>
      <c r="J16" s="24"/>
      <c r="K16" s="24"/>
      <c r="L16" s="24"/>
      <c r="M16" s="24"/>
      <c r="N16" s="25"/>
    </row>
  </sheetData>
  <sheetProtection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 Tweedie</cp:lastModifiedBy>
  <cp:lastPrinted>2018-04-03T02:15:33Z</cp:lastPrinted>
  <dcterms:created xsi:type="dcterms:W3CDTF">2010-01-15T02:39:26Z</dcterms:created>
  <dcterms:modified xsi:type="dcterms:W3CDTF">2018-09-11T03:09:58Z</dcterms:modified>
</cp:coreProperties>
</file>